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platilek\AppData\Local\Microsoft\Windows\INetCache\Content.Outlook\CRHUJ6N5\"/>
    </mc:Choice>
  </mc:AlternateContent>
  <bookViews>
    <workbookView xWindow="0" yWindow="0" windowWidth="23040" windowHeight="9348"/>
  </bookViews>
  <sheets>
    <sheet name="Rekapitulace stavby" sheetId="1" r:id="rId1"/>
    <sheet name="SO 01 - Oprava železniční..." sheetId="2" r:id="rId2"/>
    <sheet name="SO 02 - NEOCEŇOVAT- Mater..." sheetId="3" r:id="rId3"/>
    <sheet name="VON - Vedlejší a ostatní ..." sheetId="4" r:id="rId4"/>
  </sheets>
  <definedNames>
    <definedName name="_xlnm._FilterDatabase" localSheetId="1" hidden="1">'SO 01 - Oprava železniční...'!$C$82:$K$207</definedName>
    <definedName name="_xlnm._FilterDatabase" localSheetId="2" hidden="1">'SO 02 - NEOCEŇOVAT- Mater...'!$C$78:$K$82</definedName>
    <definedName name="_xlnm._FilterDatabase" localSheetId="3" hidden="1">'VON - Vedlejší a ostatní ...'!$C$78:$K$93</definedName>
    <definedName name="_xlnm.Print_Titles" localSheetId="0">'Rekapitulace stavby'!$52:$52</definedName>
    <definedName name="_xlnm.Print_Titles" localSheetId="1">'SO 01 - Oprava železniční...'!$82:$82</definedName>
    <definedName name="_xlnm.Print_Titles" localSheetId="2">'SO 02 - NEOCEŇOVAT- Mater...'!$78:$78</definedName>
    <definedName name="_xlnm.Print_Titles" localSheetId="3">'VON - Vedlejší a ostatní ...'!$78:$78</definedName>
    <definedName name="_xlnm.Print_Area" localSheetId="0">'Rekapitulace stavby'!$D$4:$AO$36,'Rekapitulace stavby'!$C$42:$AQ$58</definedName>
    <definedName name="_xlnm.Print_Area" localSheetId="1">'SO 01 - Oprava železniční...'!$C$45:$J$64,'SO 01 - Oprava železniční...'!$C$70:$K$207</definedName>
    <definedName name="_xlnm.Print_Area" localSheetId="2">'SO 02 - NEOCEŇOVAT- Mater...'!$C$45:$J$60,'SO 02 - NEOCEŇOVAT- Mater...'!$C$66:$K$82</definedName>
    <definedName name="_xlnm.Print_Area" localSheetId="3">'VON - Vedlejší a ostatní ...'!$C$45:$J$60,'VON - Vedlejší a ostatní ...'!$C$66:$K$93</definedName>
  </definedNames>
  <calcPr calcId="162913"/>
</workbook>
</file>

<file path=xl/calcChain.xml><?xml version="1.0" encoding="utf-8"?>
<calcChain xmlns="http://schemas.openxmlformats.org/spreadsheetml/2006/main">
  <c r="J37" i="4" l="1"/>
  <c r="J36" i="4"/>
  <c r="AY57" i="1" s="1"/>
  <c r="J35" i="4"/>
  <c r="AX57" i="1"/>
  <c r="BI92" i="4"/>
  <c r="BH92" i="4"/>
  <c r="BG92" i="4"/>
  <c r="BF92" i="4"/>
  <c r="T92" i="4"/>
  <c r="R92" i="4"/>
  <c r="P92" i="4"/>
  <c r="BI90" i="4"/>
  <c r="BH90" i="4"/>
  <c r="BG90" i="4"/>
  <c r="BF90" i="4"/>
  <c r="T90" i="4"/>
  <c r="R90" i="4"/>
  <c r="P90" i="4"/>
  <c r="BI88" i="4"/>
  <c r="BH88" i="4"/>
  <c r="BG88" i="4"/>
  <c r="BF88" i="4"/>
  <c r="T88" i="4"/>
  <c r="R88" i="4"/>
  <c r="P88" i="4"/>
  <c r="BI86" i="4"/>
  <c r="BH86" i="4"/>
  <c r="BG86" i="4"/>
  <c r="BF86" i="4"/>
  <c r="T86" i="4"/>
  <c r="R86" i="4"/>
  <c r="P86" i="4"/>
  <c r="BI84" i="4"/>
  <c r="BH84" i="4"/>
  <c r="BG84" i="4"/>
  <c r="BF84" i="4"/>
  <c r="T84" i="4"/>
  <c r="R84" i="4"/>
  <c r="P84" i="4"/>
  <c r="BI82" i="4"/>
  <c r="BH82" i="4"/>
  <c r="BG82" i="4"/>
  <c r="BF82" i="4"/>
  <c r="T82" i="4"/>
  <c r="R82" i="4"/>
  <c r="P82" i="4"/>
  <c r="BI80" i="4"/>
  <c r="BH80" i="4"/>
  <c r="BG80" i="4"/>
  <c r="BF80" i="4"/>
  <c r="T80" i="4"/>
  <c r="R80" i="4"/>
  <c r="P80" i="4"/>
  <c r="J76" i="4"/>
  <c r="J75" i="4"/>
  <c r="F75" i="4"/>
  <c r="F73" i="4"/>
  <c r="E71" i="4"/>
  <c r="J55" i="4"/>
  <c r="J54" i="4"/>
  <c r="F54" i="4"/>
  <c r="F52" i="4"/>
  <c r="E50" i="4"/>
  <c r="J18" i="4"/>
  <c r="E18" i="4"/>
  <c r="F55" i="4"/>
  <c r="J17" i="4"/>
  <c r="J12" i="4"/>
  <c r="J52" i="4"/>
  <c r="E7" i="4"/>
  <c r="E69" i="4" s="1"/>
  <c r="J37" i="3"/>
  <c r="J36" i="3"/>
  <c r="AY56" i="1"/>
  <c r="J35" i="3"/>
  <c r="AX56" i="1" s="1"/>
  <c r="BI80" i="3"/>
  <c r="BH80" i="3"/>
  <c r="BG80" i="3"/>
  <c r="BF80" i="3"/>
  <c r="T80" i="3"/>
  <c r="T79" i="3"/>
  <c r="R80" i="3"/>
  <c r="R79" i="3"/>
  <c r="P80" i="3"/>
  <c r="P79" i="3"/>
  <c r="AU56" i="1" s="1"/>
  <c r="J76" i="3"/>
  <c r="J75" i="3"/>
  <c r="F75" i="3"/>
  <c r="F73" i="3"/>
  <c r="E71" i="3"/>
  <c r="J55" i="3"/>
  <c r="J54" i="3"/>
  <c r="F54" i="3"/>
  <c r="F52" i="3"/>
  <c r="E50" i="3"/>
  <c r="J18" i="3"/>
  <c r="E18" i="3"/>
  <c r="F76" i="3"/>
  <c r="J17" i="3"/>
  <c r="J12" i="3"/>
  <c r="J73" i="3" s="1"/>
  <c r="E7" i="3"/>
  <c r="E48" i="3" s="1"/>
  <c r="J37" i="2"/>
  <c r="J36" i="2"/>
  <c r="AY55" i="1"/>
  <c r="J35" i="2"/>
  <c r="AX55" i="1"/>
  <c r="BI204" i="2"/>
  <c r="BH204" i="2"/>
  <c r="BG204" i="2"/>
  <c r="BF204" i="2"/>
  <c r="T204" i="2"/>
  <c r="T203" i="2"/>
  <c r="R204" i="2"/>
  <c r="R203" i="2"/>
  <c r="P204" i="2"/>
  <c r="P203" i="2"/>
  <c r="BI201" i="2"/>
  <c r="BH201" i="2"/>
  <c r="BG201" i="2"/>
  <c r="BF201" i="2"/>
  <c r="T201" i="2"/>
  <c r="R201" i="2"/>
  <c r="P201" i="2"/>
  <c r="BI199" i="2"/>
  <c r="BH199" i="2"/>
  <c r="BG199" i="2"/>
  <c r="BF199" i="2"/>
  <c r="T199" i="2"/>
  <c r="R199" i="2"/>
  <c r="P199" i="2"/>
  <c r="BI196" i="2"/>
  <c r="BH196" i="2"/>
  <c r="BG196" i="2"/>
  <c r="BF196" i="2"/>
  <c r="T196" i="2"/>
  <c r="R196" i="2"/>
  <c r="P196" i="2"/>
  <c r="BI194" i="2"/>
  <c r="BH194" i="2"/>
  <c r="BG194" i="2"/>
  <c r="BF194" i="2"/>
  <c r="T194" i="2"/>
  <c r="R194" i="2"/>
  <c r="P194" i="2"/>
  <c r="BI192" i="2"/>
  <c r="BH192" i="2"/>
  <c r="BG192" i="2"/>
  <c r="BF192" i="2"/>
  <c r="T192" i="2"/>
  <c r="R192" i="2"/>
  <c r="P192" i="2"/>
  <c r="BI190" i="2"/>
  <c r="BH190" i="2"/>
  <c r="BG190" i="2"/>
  <c r="BF190" i="2"/>
  <c r="T190" i="2"/>
  <c r="R190" i="2"/>
  <c r="P190" i="2"/>
  <c r="BI188" i="2"/>
  <c r="BH188" i="2"/>
  <c r="BG188" i="2"/>
  <c r="BF188" i="2"/>
  <c r="T188" i="2"/>
  <c r="R188" i="2"/>
  <c r="P188" i="2"/>
  <c r="BI186" i="2"/>
  <c r="BH186" i="2"/>
  <c r="BG186" i="2"/>
  <c r="BF186" i="2"/>
  <c r="T186" i="2"/>
  <c r="R186" i="2"/>
  <c r="P186" i="2"/>
  <c r="BI184" i="2"/>
  <c r="BH184" i="2"/>
  <c r="BG184" i="2"/>
  <c r="BF184" i="2"/>
  <c r="T184" i="2"/>
  <c r="R184" i="2"/>
  <c r="P184" i="2"/>
  <c r="BI182" i="2"/>
  <c r="BH182" i="2"/>
  <c r="BG182" i="2"/>
  <c r="BF182" i="2"/>
  <c r="T182" i="2"/>
  <c r="R182" i="2"/>
  <c r="P182" i="2"/>
  <c r="BI180" i="2"/>
  <c r="BH180" i="2"/>
  <c r="BG180" i="2"/>
  <c r="BF180" i="2"/>
  <c r="T180" i="2"/>
  <c r="R180" i="2"/>
  <c r="P180" i="2"/>
  <c r="BI178" i="2"/>
  <c r="BH178" i="2"/>
  <c r="BG178" i="2"/>
  <c r="BF178" i="2"/>
  <c r="T178" i="2"/>
  <c r="R178" i="2"/>
  <c r="P178" i="2"/>
  <c r="BI176" i="2"/>
  <c r="BH176" i="2"/>
  <c r="BG176" i="2"/>
  <c r="BF176" i="2"/>
  <c r="T176" i="2"/>
  <c r="R176" i="2"/>
  <c r="P176" i="2"/>
  <c r="BI174" i="2"/>
  <c r="BH174" i="2"/>
  <c r="BG174" i="2"/>
  <c r="BF174" i="2"/>
  <c r="T174" i="2"/>
  <c r="R174" i="2"/>
  <c r="P174" i="2"/>
  <c r="BI172" i="2"/>
  <c r="BH172" i="2"/>
  <c r="BG172" i="2"/>
  <c r="BF172" i="2"/>
  <c r="T172" i="2"/>
  <c r="R172" i="2"/>
  <c r="P172" i="2"/>
  <c r="BI170" i="2"/>
  <c r="BH170" i="2"/>
  <c r="BG170" i="2"/>
  <c r="BF170" i="2"/>
  <c r="T170" i="2"/>
  <c r="R170" i="2"/>
  <c r="P170" i="2"/>
  <c r="BI168" i="2"/>
  <c r="BH168" i="2"/>
  <c r="BG168" i="2"/>
  <c r="BF168" i="2"/>
  <c r="T168" i="2"/>
  <c r="R168" i="2"/>
  <c r="P168" i="2"/>
  <c r="BI166" i="2"/>
  <c r="BH166" i="2"/>
  <c r="BG166" i="2"/>
  <c r="BF166" i="2"/>
  <c r="T166" i="2"/>
  <c r="R166" i="2"/>
  <c r="P166" i="2"/>
  <c r="BI164" i="2"/>
  <c r="BH164" i="2"/>
  <c r="BG164" i="2"/>
  <c r="BF164" i="2"/>
  <c r="T164" i="2"/>
  <c r="R164" i="2"/>
  <c r="P164" i="2"/>
  <c r="BI162" i="2"/>
  <c r="BH162" i="2"/>
  <c r="BG162" i="2"/>
  <c r="BF162" i="2"/>
  <c r="T162" i="2"/>
  <c r="R162" i="2"/>
  <c r="P162" i="2"/>
  <c r="BI160" i="2"/>
  <c r="BH160" i="2"/>
  <c r="BG160" i="2"/>
  <c r="BF160" i="2"/>
  <c r="T160" i="2"/>
  <c r="R160" i="2"/>
  <c r="P160" i="2"/>
  <c r="BI158" i="2"/>
  <c r="BH158" i="2"/>
  <c r="BG158" i="2"/>
  <c r="BF158" i="2"/>
  <c r="T158" i="2"/>
  <c r="R158" i="2"/>
  <c r="P158" i="2"/>
  <c r="BI156" i="2"/>
  <c r="BH156" i="2"/>
  <c r="BG156" i="2"/>
  <c r="BF156" i="2"/>
  <c r="T156" i="2"/>
  <c r="R156" i="2"/>
  <c r="P156" i="2"/>
  <c r="BI154" i="2"/>
  <c r="BH154" i="2"/>
  <c r="BG154" i="2"/>
  <c r="BF154" i="2"/>
  <c r="T154" i="2"/>
  <c r="R154" i="2"/>
  <c r="P154" i="2"/>
  <c r="BI152" i="2"/>
  <c r="BH152" i="2"/>
  <c r="BG152" i="2"/>
  <c r="BF152" i="2"/>
  <c r="T152" i="2"/>
  <c r="R152" i="2"/>
  <c r="P152" i="2"/>
  <c r="BI150" i="2"/>
  <c r="BH150" i="2"/>
  <c r="BG150" i="2"/>
  <c r="BF150" i="2"/>
  <c r="T150" i="2"/>
  <c r="R150" i="2"/>
  <c r="P150" i="2"/>
  <c r="BI148" i="2"/>
  <c r="BH148" i="2"/>
  <c r="BG148" i="2"/>
  <c r="BF148" i="2"/>
  <c r="T148" i="2"/>
  <c r="R148" i="2"/>
  <c r="P148" i="2"/>
  <c r="BI146" i="2"/>
  <c r="BH146" i="2"/>
  <c r="BG146" i="2"/>
  <c r="BF146" i="2"/>
  <c r="T146" i="2"/>
  <c r="R146" i="2"/>
  <c r="P146" i="2"/>
  <c r="BI144" i="2"/>
  <c r="BH144" i="2"/>
  <c r="BG144" i="2"/>
  <c r="BF144" i="2"/>
  <c r="T144" i="2"/>
  <c r="R144" i="2"/>
  <c r="P144" i="2"/>
  <c r="BI142" i="2"/>
  <c r="BH142" i="2"/>
  <c r="BG142" i="2"/>
  <c r="BF142" i="2"/>
  <c r="T142" i="2"/>
  <c r="R142" i="2"/>
  <c r="P142" i="2"/>
  <c r="BI140" i="2"/>
  <c r="BH140" i="2"/>
  <c r="BG140" i="2"/>
  <c r="BF140" i="2"/>
  <c r="T140" i="2"/>
  <c r="R140" i="2"/>
  <c r="P140" i="2"/>
  <c r="BI138" i="2"/>
  <c r="BH138" i="2"/>
  <c r="BG138" i="2"/>
  <c r="BF138" i="2"/>
  <c r="T138" i="2"/>
  <c r="R138" i="2"/>
  <c r="P138" i="2"/>
  <c r="BI136" i="2"/>
  <c r="BH136" i="2"/>
  <c r="BG136" i="2"/>
  <c r="BF136" i="2"/>
  <c r="T136" i="2"/>
  <c r="R136" i="2"/>
  <c r="P136" i="2"/>
  <c r="BI134" i="2"/>
  <c r="BH134" i="2"/>
  <c r="BG134" i="2"/>
  <c r="BF134" i="2"/>
  <c r="T134" i="2"/>
  <c r="R134" i="2"/>
  <c r="P134" i="2"/>
  <c r="BI132" i="2"/>
  <c r="BH132" i="2"/>
  <c r="BG132" i="2"/>
  <c r="BF132" i="2"/>
  <c r="T132" i="2"/>
  <c r="R132" i="2"/>
  <c r="P132" i="2"/>
  <c r="BI130" i="2"/>
  <c r="BH130" i="2"/>
  <c r="BG130" i="2"/>
  <c r="BF130" i="2"/>
  <c r="T130" i="2"/>
  <c r="R130" i="2"/>
  <c r="P130" i="2"/>
  <c r="BI128" i="2"/>
  <c r="BH128" i="2"/>
  <c r="BG128" i="2"/>
  <c r="BF128" i="2"/>
  <c r="T128" i="2"/>
  <c r="R128" i="2"/>
  <c r="P128" i="2"/>
  <c r="BI126" i="2"/>
  <c r="BH126" i="2"/>
  <c r="BG126" i="2"/>
  <c r="BF126" i="2"/>
  <c r="T126" i="2"/>
  <c r="R126" i="2"/>
  <c r="P126" i="2"/>
  <c r="BI124" i="2"/>
  <c r="BH124" i="2"/>
  <c r="BG124" i="2"/>
  <c r="BF124" i="2"/>
  <c r="T124" i="2"/>
  <c r="R124" i="2"/>
  <c r="P124" i="2"/>
  <c r="BI122" i="2"/>
  <c r="BH122" i="2"/>
  <c r="BG122" i="2"/>
  <c r="BF122" i="2"/>
  <c r="T122" i="2"/>
  <c r="R122" i="2"/>
  <c r="P122" i="2"/>
  <c r="BI120" i="2"/>
  <c r="BH120" i="2"/>
  <c r="BG120" i="2"/>
  <c r="BF120" i="2"/>
  <c r="T120" i="2"/>
  <c r="R120" i="2"/>
  <c r="P120" i="2"/>
  <c r="BI118" i="2"/>
  <c r="BH118" i="2"/>
  <c r="BG118" i="2"/>
  <c r="BF118" i="2"/>
  <c r="T118" i="2"/>
  <c r="R118" i="2"/>
  <c r="P118" i="2"/>
  <c r="BI116" i="2"/>
  <c r="BH116" i="2"/>
  <c r="BG116" i="2"/>
  <c r="BF116" i="2"/>
  <c r="T116" i="2"/>
  <c r="R116" i="2"/>
  <c r="P116" i="2"/>
  <c r="BI114" i="2"/>
  <c r="BH114" i="2"/>
  <c r="BG114" i="2"/>
  <c r="BF114" i="2"/>
  <c r="T114" i="2"/>
  <c r="R114" i="2"/>
  <c r="P114" i="2"/>
  <c r="BI112" i="2"/>
  <c r="BH112" i="2"/>
  <c r="BG112" i="2"/>
  <c r="BF112" i="2"/>
  <c r="T112" i="2"/>
  <c r="R112" i="2"/>
  <c r="P112" i="2"/>
  <c r="BI110" i="2"/>
  <c r="BH110" i="2"/>
  <c r="BG110" i="2"/>
  <c r="BF110" i="2"/>
  <c r="T110" i="2"/>
  <c r="R110" i="2"/>
  <c r="P110" i="2"/>
  <c r="BI108" i="2"/>
  <c r="BH108" i="2"/>
  <c r="BG108" i="2"/>
  <c r="BF108" i="2"/>
  <c r="T108" i="2"/>
  <c r="R108" i="2"/>
  <c r="P108" i="2"/>
  <c r="BI106" i="2"/>
  <c r="BH106" i="2"/>
  <c r="BG106" i="2"/>
  <c r="BF106" i="2"/>
  <c r="T106" i="2"/>
  <c r="R106" i="2"/>
  <c r="P106" i="2"/>
  <c r="BI104" i="2"/>
  <c r="BH104" i="2"/>
  <c r="BG104" i="2"/>
  <c r="BF104" i="2"/>
  <c r="T104" i="2"/>
  <c r="R104" i="2"/>
  <c r="P104" i="2"/>
  <c r="BI102" i="2"/>
  <c r="BH102" i="2"/>
  <c r="BG102" i="2"/>
  <c r="BF102" i="2"/>
  <c r="T102" i="2"/>
  <c r="R102" i="2"/>
  <c r="P102" i="2"/>
  <c r="BI100" i="2"/>
  <c r="BH100" i="2"/>
  <c r="BG100" i="2"/>
  <c r="BF100" i="2"/>
  <c r="T100" i="2"/>
  <c r="R100" i="2"/>
  <c r="P100" i="2"/>
  <c r="BI98" i="2"/>
  <c r="BH98" i="2"/>
  <c r="BG98" i="2"/>
  <c r="BF98" i="2"/>
  <c r="T98" i="2"/>
  <c r="R98" i="2"/>
  <c r="P98" i="2"/>
  <c r="BI96" i="2"/>
  <c r="BH96" i="2"/>
  <c r="BG96" i="2"/>
  <c r="BF96" i="2"/>
  <c r="T96" i="2"/>
  <c r="R96" i="2"/>
  <c r="P96" i="2"/>
  <c r="BI94" i="2"/>
  <c r="BH94" i="2"/>
  <c r="BG94" i="2"/>
  <c r="BF94" i="2"/>
  <c r="T94" i="2"/>
  <c r="R94" i="2"/>
  <c r="P94" i="2"/>
  <c r="BI92" i="2"/>
  <c r="BH92" i="2"/>
  <c r="BG92" i="2"/>
  <c r="BF92" i="2"/>
  <c r="T92" i="2"/>
  <c r="R92" i="2"/>
  <c r="P92" i="2"/>
  <c r="BI90" i="2"/>
  <c r="BH90" i="2"/>
  <c r="BG90" i="2"/>
  <c r="BF90" i="2"/>
  <c r="T90" i="2"/>
  <c r="R90" i="2"/>
  <c r="P90" i="2"/>
  <c r="BI88" i="2"/>
  <c r="BH88" i="2"/>
  <c r="BG88" i="2"/>
  <c r="BF88" i="2"/>
  <c r="T88" i="2"/>
  <c r="R88" i="2"/>
  <c r="P88" i="2"/>
  <c r="BI86" i="2"/>
  <c r="BH86" i="2"/>
  <c r="BG86" i="2"/>
  <c r="BF86" i="2"/>
  <c r="T86" i="2"/>
  <c r="R86" i="2"/>
  <c r="P86" i="2"/>
  <c r="J80" i="2"/>
  <c r="J79" i="2"/>
  <c r="F79" i="2"/>
  <c r="F77" i="2"/>
  <c r="E75" i="2"/>
  <c r="J55" i="2"/>
  <c r="J54" i="2"/>
  <c r="F54" i="2"/>
  <c r="F52" i="2"/>
  <c r="E50" i="2"/>
  <c r="J18" i="2"/>
  <c r="E18" i="2"/>
  <c r="F55" i="2" s="1"/>
  <c r="J17" i="2"/>
  <c r="J12" i="2"/>
  <c r="J52" i="2"/>
  <c r="E7" i="2"/>
  <c r="E73" i="2"/>
  <c r="L50" i="1"/>
  <c r="AM50" i="1"/>
  <c r="AM49" i="1"/>
  <c r="L49" i="1"/>
  <c r="AM47" i="1"/>
  <c r="L47" i="1"/>
  <c r="L45" i="1"/>
  <c r="L44" i="1"/>
  <c r="BK90" i="4"/>
  <c r="J86" i="4"/>
  <c r="J84" i="4"/>
  <c r="J201" i="2"/>
  <c r="J196" i="2"/>
  <c r="BK194" i="2"/>
  <c r="BK192" i="2"/>
  <c r="J190" i="2"/>
  <c r="J188" i="2"/>
  <c r="J182" i="2"/>
  <c r="BK180" i="2"/>
  <c r="J178" i="2"/>
  <c r="BK172" i="2"/>
  <c r="J170" i="2"/>
  <c r="J168" i="2"/>
  <c r="J166" i="2"/>
  <c r="BK160" i="2"/>
  <c r="J158" i="2"/>
  <c r="BK156" i="2"/>
  <c r="BK154" i="2"/>
  <c r="BK152" i="2"/>
  <c r="BK144" i="2"/>
  <c r="BK142" i="2"/>
  <c r="J140" i="2"/>
  <c r="BK138" i="2"/>
  <c r="BK136" i="2"/>
  <c r="J128" i="2"/>
  <c r="BK124" i="2"/>
  <c r="BK118" i="2"/>
  <c r="BK114" i="2"/>
  <c r="J112" i="2"/>
  <c r="BK110" i="2"/>
  <c r="J108" i="2"/>
  <c r="J104" i="2"/>
  <c r="J102" i="2"/>
  <c r="BK100" i="2"/>
  <c r="J96" i="2"/>
  <c r="BK94" i="2"/>
  <c r="BK92" i="2"/>
  <c r="J90" i="2"/>
  <c r="J86" i="2"/>
  <c r="AS54" i="1"/>
  <c r="BK92" i="4"/>
  <c r="J88" i="4"/>
  <c r="BK84" i="4"/>
  <c r="BK82" i="4"/>
  <c r="J80" i="4"/>
  <c r="BK201" i="2"/>
  <c r="BK199" i="2"/>
  <c r="BK196" i="2"/>
  <c r="J194" i="2"/>
  <c r="BK190" i="2"/>
  <c r="BK178" i="2"/>
  <c r="BK174" i="2"/>
  <c r="BK166" i="2"/>
  <c r="BK164" i="2"/>
  <c r="BK162" i="2"/>
  <c r="J150" i="2"/>
  <c r="J132" i="2"/>
  <c r="BK130" i="2"/>
  <c r="J126" i="2"/>
  <c r="BK122" i="2"/>
  <c r="BK120" i="2"/>
  <c r="J116" i="2"/>
  <c r="BK112" i="2"/>
  <c r="J106" i="2"/>
  <c r="J98" i="2"/>
  <c r="J92" i="2"/>
  <c r="J88" i="2"/>
  <c r="J92" i="4"/>
  <c r="BK80" i="4"/>
  <c r="J80" i="3"/>
  <c r="J199" i="2"/>
  <c r="BK188" i="2"/>
  <c r="BK186" i="2"/>
  <c r="J184" i="2"/>
  <c r="BK182" i="2"/>
  <c r="J180" i="2"/>
  <c r="J176" i="2"/>
  <c r="J160" i="2"/>
  <c r="J156" i="2"/>
  <c r="J148" i="2"/>
  <c r="J146" i="2"/>
  <c r="J142" i="2"/>
  <c r="BK140" i="2"/>
  <c r="J138" i="2"/>
  <c r="J134" i="2"/>
  <c r="J120" i="2"/>
  <c r="J118" i="2"/>
  <c r="BK116" i="2"/>
  <c r="J114" i="2"/>
  <c r="BK108" i="2"/>
  <c r="BK104" i="2"/>
  <c r="BK102" i="2"/>
  <c r="J100" i="2"/>
  <c r="J94" i="2"/>
  <c r="BK90" i="2"/>
  <c r="J90" i="4"/>
  <c r="BK88" i="4"/>
  <c r="BK86" i="4"/>
  <c r="J82" i="4"/>
  <c r="BK80" i="3"/>
  <c r="BK204" i="2"/>
  <c r="J204" i="2"/>
  <c r="J192" i="2"/>
  <c r="J186" i="2"/>
  <c r="BK184" i="2"/>
  <c r="BK176" i="2"/>
  <c r="J174" i="2"/>
  <c r="J172" i="2"/>
  <c r="BK170" i="2"/>
  <c r="BK168" i="2"/>
  <c r="J164" i="2"/>
  <c r="J162" i="2"/>
  <c r="BK158" i="2"/>
  <c r="J154" i="2"/>
  <c r="J152" i="2"/>
  <c r="BK150" i="2"/>
  <c r="BK148" i="2"/>
  <c r="BK146" i="2"/>
  <c r="J144" i="2"/>
  <c r="J136" i="2"/>
  <c r="BK134" i="2"/>
  <c r="BK132" i="2"/>
  <c r="J130" i="2"/>
  <c r="BK128" i="2"/>
  <c r="BK126" i="2"/>
  <c r="J124" i="2"/>
  <c r="J122" i="2"/>
  <c r="J110" i="2"/>
  <c r="BK106" i="2"/>
  <c r="BK98" i="2"/>
  <c r="BK96" i="2"/>
  <c r="BK88" i="2"/>
  <c r="BK86" i="2"/>
  <c r="F35" i="3"/>
  <c r="BB56" i="1"/>
  <c r="F37" i="3"/>
  <c r="BD56" i="1"/>
  <c r="J34" i="3"/>
  <c r="AW56" i="1"/>
  <c r="F36" i="3"/>
  <c r="BC56" i="1"/>
  <c r="BK85" i="2" l="1"/>
  <c r="BK84" i="2" s="1"/>
  <c r="BK198" i="2"/>
  <c r="J198" i="2" s="1"/>
  <c r="J62" i="2" s="1"/>
  <c r="R79" i="4"/>
  <c r="T85" i="2"/>
  <c r="T84" i="2" s="1"/>
  <c r="T83" i="2" s="1"/>
  <c r="T198" i="2"/>
  <c r="BK79" i="4"/>
  <c r="J79" i="4" s="1"/>
  <c r="J30" i="4" s="1"/>
  <c r="AG57" i="1" s="1"/>
  <c r="P85" i="2"/>
  <c r="R198" i="2"/>
  <c r="T79" i="4"/>
  <c r="R85" i="2"/>
  <c r="R84" i="2"/>
  <c r="R83" i="2" s="1"/>
  <c r="P198" i="2"/>
  <c r="P79" i="4"/>
  <c r="AU57" i="1"/>
  <c r="J77" i="2"/>
  <c r="BE90" i="2"/>
  <c r="BE100" i="2"/>
  <c r="BE108" i="2"/>
  <c r="BE118" i="2"/>
  <c r="BE122" i="2"/>
  <c r="BE138" i="2"/>
  <c r="BE140" i="2"/>
  <c r="BE178" i="2"/>
  <c r="BE180" i="2"/>
  <c r="BE201" i="2"/>
  <c r="BE204" i="2"/>
  <c r="BK203" i="2"/>
  <c r="J203" i="2"/>
  <c r="J63" i="2" s="1"/>
  <c r="J52" i="3"/>
  <c r="E69" i="3"/>
  <c r="E48" i="4"/>
  <c r="J73" i="4"/>
  <c r="F76" i="4"/>
  <c r="BE80" i="4"/>
  <c r="BE90" i="4"/>
  <c r="E48" i="2"/>
  <c r="F80" i="2"/>
  <c r="BE92" i="2"/>
  <c r="BE94" i="2"/>
  <c r="BE96" i="2"/>
  <c r="BE110" i="2"/>
  <c r="BE112" i="2"/>
  <c r="BE120" i="2"/>
  <c r="BE128" i="2"/>
  <c r="BE136" i="2"/>
  <c r="BE142" i="2"/>
  <c r="BE150" i="2"/>
  <c r="BE152" i="2"/>
  <c r="BE156" i="2"/>
  <c r="BE170" i="2"/>
  <c r="BE172" i="2"/>
  <c r="BE176" i="2"/>
  <c r="BE190" i="2"/>
  <c r="BE194" i="2"/>
  <c r="BK79" i="3"/>
  <c r="J79" i="3" s="1"/>
  <c r="J59" i="3" s="1"/>
  <c r="BE82" i="4"/>
  <c r="BE84" i="4"/>
  <c r="BE86" i="4"/>
  <c r="BE88" i="4"/>
  <c r="BE88" i="2"/>
  <c r="BE102" i="2"/>
  <c r="BE104" i="2"/>
  <c r="BE106" i="2"/>
  <c r="BE114" i="2"/>
  <c r="BE116" i="2"/>
  <c r="BE124" i="2"/>
  <c r="BE134" i="2"/>
  <c r="BE144" i="2"/>
  <c r="BE154" i="2"/>
  <c r="BE158" i="2"/>
  <c r="BE164" i="2"/>
  <c r="BE168" i="2"/>
  <c r="BE182" i="2"/>
  <c r="BE184" i="2"/>
  <c r="BE192" i="2"/>
  <c r="BE92" i="4"/>
  <c r="BE86" i="2"/>
  <c r="BE98" i="2"/>
  <c r="BE126" i="2"/>
  <c r="BE130" i="2"/>
  <c r="BE132" i="2"/>
  <c r="BE146" i="2"/>
  <c r="BE148" i="2"/>
  <c r="BE160" i="2"/>
  <c r="BE162" i="2"/>
  <c r="BE166" i="2"/>
  <c r="BE174" i="2"/>
  <c r="BE186" i="2"/>
  <c r="BE188" i="2"/>
  <c r="BE196" i="2"/>
  <c r="BE199" i="2"/>
  <c r="F55" i="3"/>
  <c r="BE80" i="3"/>
  <c r="J34" i="2"/>
  <c r="AW55" i="1" s="1"/>
  <c r="F34" i="3"/>
  <c r="BA56" i="1"/>
  <c r="J33" i="3"/>
  <c r="AV56" i="1" s="1"/>
  <c r="AT56" i="1" s="1"/>
  <c r="F36" i="4"/>
  <c r="BC57" i="1" s="1"/>
  <c r="F37" i="4"/>
  <c r="BD57" i="1" s="1"/>
  <c r="F36" i="2"/>
  <c r="BC55" i="1"/>
  <c r="F35" i="4"/>
  <c r="BB57" i="1" s="1"/>
  <c r="F35" i="2"/>
  <c r="BB55" i="1" s="1"/>
  <c r="J34" i="4"/>
  <c r="AW57" i="1" s="1"/>
  <c r="F34" i="2"/>
  <c r="BA55" i="1" s="1"/>
  <c r="F37" i="2"/>
  <c r="BD55" i="1" s="1"/>
  <c r="F34" i="4"/>
  <c r="BA57" i="1" s="1"/>
  <c r="P84" i="2" l="1"/>
  <c r="P83" i="2"/>
  <c r="AU55" i="1"/>
  <c r="AU54" i="1" s="1"/>
  <c r="BK83" i="2"/>
  <c r="J83" i="2" s="1"/>
  <c r="J59" i="2" s="1"/>
  <c r="J84" i="2"/>
  <c r="J60" i="2" s="1"/>
  <c r="J85" i="2"/>
  <c r="J61" i="2"/>
  <c r="J59" i="4"/>
  <c r="F33" i="3"/>
  <c r="AZ56" i="1"/>
  <c r="BB54" i="1"/>
  <c r="W31" i="1" s="1"/>
  <c r="J33" i="2"/>
  <c r="AV55" i="1" s="1"/>
  <c r="AT55" i="1" s="1"/>
  <c r="J30" i="3"/>
  <c r="AG56" i="1" s="1"/>
  <c r="AN56" i="1" s="1"/>
  <c r="BA54" i="1"/>
  <c r="W30" i="1" s="1"/>
  <c r="BC54" i="1"/>
  <c r="W32" i="1"/>
  <c r="BD54" i="1"/>
  <c r="W33" i="1" s="1"/>
  <c r="J33" i="4"/>
  <c r="AV57" i="1" s="1"/>
  <c r="AT57" i="1" s="1"/>
  <c r="F33" i="4"/>
  <c r="AZ57" i="1"/>
  <c r="F33" i="2"/>
  <c r="AZ55" i="1"/>
  <c r="J39" i="3" l="1"/>
  <c r="J39" i="4"/>
  <c r="AN57" i="1"/>
  <c r="AZ54" i="1"/>
  <c r="AV54" i="1" s="1"/>
  <c r="AK29" i="1" s="1"/>
  <c r="AW54" i="1"/>
  <c r="AK30" i="1" s="1"/>
  <c r="J30" i="2"/>
  <c r="AG55" i="1"/>
  <c r="AN55" i="1"/>
  <c r="AX54" i="1"/>
  <c r="AY54" i="1"/>
  <c r="J39" i="2" l="1"/>
  <c r="W29" i="1"/>
  <c r="AG54" i="1"/>
  <c r="AT54" i="1"/>
  <c r="AN54" i="1" l="1"/>
  <c r="AK26" i="1"/>
  <c r="AK35" i="1"/>
</calcChain>
</file>

<file path=xl/sharedStrings.xml><?xml version="1.0" encoding="utf-8"?>
<sst xmlns="http://schemas.openxmlformats.org/spreadsheetml/2006/main" count="1757" uniqueCount="407">
  <si>
    <t>Export Komplet</t>
  </si>
  <si>
    <t>VZ</t>
  </si>
  <si>
    <t>2.0</t>
  </si>
  <si>
    <t>ZAMOK</t>
  </si>
  <si>
    <t>False</t>
  </si>
  <si>
    <t>{6077fc48-f585-418f-add7-df15ec730112}</t>
  </si>
  <si>
    <t>0</t>
  </si>
  <si>
    <t>21</t>
  </si>
  <si>
    <t>15</t>
  </si>
  <si>
    <t>REKAPITULACE STAVBY</t>
  </si>
  <si>
    <t>v ---  níže se nacházejí doplnkové a pomocné údaje k sestavám  --- v</t>
  </si>
  <si>
    <t>Návod na vyplnění</t>
  </si>
  <si>
    <t>Kód:</t>
  </si>
  <si>
    <t>64021006</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</si>
  <si>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</si>
  <si>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</si>
  <si>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Oprava trati v úseku Pilníkov - Trutnov</t>
  </si>
  <si>
    <t>KSO:</t>
  </si>
  <si>
    <t/>
  </si>
  <si>
    <t>CC-CZ:</t>
  </si>
  <si>
    <t>Místo:</t>
  </si>
  <si>
    <t>TÚ Pilníkov - Trutnov</t>
  </si>
  <si>
    <t>Datum:</t>
  </si>
  <si>
    <t>5. 1. 2021</t>
  </si>
  <si>
    <t>Zadavatel:</t>
  </si>
  <si>
    <t>IČ:</t>
  </si>
  <si>
    <t>Správa železnic, s.o.</t>
  </si>
  <si>
    <t>DIČ:</t>
  </si>
  <si>
    <t>Uchazeč:</t>
  </si>
  <si>
    <t>Vyplň údaj</t>
  </si>
  <si>
    <t>Projektant:</t>
  </si>
  <si>
    <t>Bez projektové dokumentace</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</si>
  <si>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</si>
  <si>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</si>
  <si>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</si>
  <si>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</si>
  <si>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</si>
  <si>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</si>
  <si>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</si>
  <si>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</si>
  <si>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</si>
  <si>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</si>
  <si>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</si>
  <si>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</si>
  <si>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</si>
  <si>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</si>
  <si>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</si>
  <si>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</si>
  <si>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</si>
  <si>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</si>
  <si>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</si>
  <si>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</si>
  <si>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</si>
  <si>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</si>
  <si>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</si>
  <si>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</si>
  <si>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</si>
  <si>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</si>
  <si>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</si>
  <si>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</si>
  <si>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</si>
  <si>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</si>
  <si>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</si>
  <si>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</si>
  <si>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</si>
  <si>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</si>
  <si>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</si>
  <si>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</si>
  <si>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</si>
  <si>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</si>
  <si>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###NOIMPORT###</t>
  </si>
  <si>
    <t>IMPORT</t>
  </si>
  <si>
    <t>{00000000-0000-0000-0000-000000000000}</t>
  </si>
  <si>
    <t>/</t>
  </si>
  <si>
    <t>SO 01</t>
  </si>
  <si>
    <t>Oprava železničního svršku</t>
  </si>
  <si>
    <t>STA</t>
  </si>
  <si>
    <t>1</t>
  </si>
  <si>
    <t>{7850c418-c2d5-4be4-aa94-42cead1d4676}</t>
  </si>
  <si>
    <t>2</t>
  </si>
  <si>
    <t>SO 02</t>
  </si>
  <si>
    <t xml:space="preserve">NEOCEŇOVAT- Materiál dodávaný objednatelem </t>
  </si>
  <si>
    <t>{38cef9eb-bba9-4a0d-b181-7a14c5457073}</t>
  </si>
  <si>
    <t>VON</t>
  </si>
  <si>
    <t>Vedlejší a ostatní náklady</t>
  </si>
  <si>
    <t>{36bde9e4-045d-4316-a7ff-be2870775fd6}</t>
  </si>
  <si>
    <t>KRYCÍ LIST SOUPISU PRACÍ</t>
  </si>
  <si>
    <t>Objekt:</t>
  </si>
  <si>
    <t>SO 01 - Oprava železničního svršku</t>
  </si>
  <si>
    <t>REKAPITULACE ČLENĚNÍ SOUPISU PRACÍ</t>
  </si>
  <si>
    <t>Kód dílu - Popis</t>
  </si>
  <si>
    <t>Cena celkem [CZK]</t>
  </si>
  <si>
    <t>-1</t>
  </si>
  <si>
    <t>HSV - Práce a dodávky HSV</t>
  </si>
  <si>
    <t xml:space="preserve">    5 - Komunikace</t>
  </si>
  <si>
    <t xml:space="preserve">    D1 - Přeložky kabelového vedení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</si>
  <si>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</si>
  <si>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</si>
  <si>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</si>
  <si>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</si>
  <si>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</si>
  <si>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</si>
  <si>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</si>
  <si>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</si>
  <si>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</si>
  <si>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</si>
  <si>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</si>
  <si>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</si>
  <si>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</si>
  <si>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</si>
  <si>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</si>
  <si>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</si>
  <si>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</si>
  <si>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</si>
  <si>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t>
  </si>
  <si>
    <t>K</t>
  </si>
  <si>
    <t>5909031020</t>
  </si>
  <si>
    <t>Úprava GPK koleje směrové a výškové uspořádání pražce betonové</t>
  </si>
  <si>
    <t>km</t>
  </si>
  <si>
    <t>Sborník UOŽI 01 2021</t>
  </si>
  <si>
    <t>4</t>
  </si>
  <si>
    <t>PP</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</si>
  <si>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</si>
  <si>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5910135010</t>
  </si>
  <si>
    <t>Demontáž pražcové kotvy v koleji</t>
  </si>
  <si>
    <t>kus</t>
  </si>
  <si>
    <t>Demontáž pražcové kotvy v koleji. Poznámka: 1. V cenách jsou započteny náklady na odstranění kameniva, demontáž, dohození a úpravu kameniva a naložení výzisku na dopravní prostředek.</t>
  </si>
  <si>
    <t>3</t>
  </si>
  <si>
    <t>5906020120</t>
  </si>
  <si>
    <t>Souvislá výměna pražců v KL otevřeném i zapuštěném pražce betonové příčné vystrojené</t>
  </si>
  <si>
    <t>6</t>
  </si>
  <si>
    <t>Souvislá výměna pražců v KL otevřeném i zapuštěném pražce betonové příčné vystrojené.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</si>
  <si>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M</t>
  </si>
  <si>
    <t>R5956140030</t>
  </si>
  <si>
    <t>Pražec betonový příčný, bezpodkladnicový, o min. hmotnosti 270 kg vystrojený včetně kompletů</t>
  </si>
  <si>
    <t>8</t>
  </si>
  <si>
    <t>-971169106</t>
  </si>
  <si>
    <t xml:space="preserve">Pražec betonový příčný, bezpodkladnicový, o min. hmotnosti 270 kg vystrojený včetně kompletů </t>
  </si>
  <si>
    <t>5906055140</t>
  </si>
  <si>
    <t>Příplatek za současnou výměnu pražce s bezpodkladnicovým upevněním a kompletů a vodicích vložek a pryžových podložek</t>
  </si>
  <si>
    <t>Příplatek za současnou výměnu pražce s bezpodkladnicovým upevněním a kompletů a vodicích vložek a pryžových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</si>
  <si>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5907050120</t>
  </si>
  <si>
    <t>Dělení kolejnic kyslíkem soustavy S49 nebo T</t>
  </si>
  <si>
    <t>10</t>
  </si>
  <si>
    <t>Dělení kolejnic kyslíkem soustavy S49 nebo T. Poznámka: 1. V cenách jsou započteny náklady na manipulaci, podložení, označení a provedení řezu kolejnice.</t>
  </si>
  <si>
    <t>7</t>
  </si>
  <si>
    <t>5908005430</t>
  </si>
  <si>
    <t>Oprava kolejnicového styku demontáž spojek tv. S49</t>
  </si>
  <si>
    <t>styk</t>
  </si>
  <si>
    <t>12</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</si>
  <si>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</si>
  <si>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5907025040</t>
  </si>
  <si>
    <t>Výměna kolejnicových pásů stávající upevnění tv. S49 rozdělení "d"</t>
  </si>
  <si>
    <t>m</t>
  </si>
  <si>
    <t>14</t>
  </si>
  <si>
    <t>Výměna kolejnicových pásů stávající upevnění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</si>
  <si>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9</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</si>
  <si>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</si>
  <si>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</si>
  <si>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t</t>
  </si>
  <si>
    <t>16</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</si>
  <si>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</si>
  <si>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5906105010</t>
  </si>
  <si>
    <t>Demontáž pražce dřevěný</t>
  </si>
  <si>
    <t>18</t>
  </si>
  <si>
    <t>Demontáž pražce dřevěný. Poznámka: 1. V cenách jsou započteny náklady na manipulaci, demontáž, odstrojení do součástí a uložení pražců.</t>
  </si>
  <si>
    <t>11</t>
  </si>
  <si>
    <t>5906105020</t>
  </si>
  <si>
    <t>Demontáž pražce betonový</t>
  </si>
  <si>
    <t>20</t>
  </si>
  <si>
    <t>Demontáž pražce betonový. Poznámka: 1. V cenách jsou započteny náklady na manipulaci, demontáž, odstrojení do součástí a uložení pražců.</t>
  </si>
  <si>
    <t>5999005010</t>
  </si>
  <si>
    <t>Třídění spojovacích a upevňovacích součástí</t>
  </si>
  <si>
    <t>22</t>
  </si>
  <si>
    <t>Třídění spojovacích a upevňovacích součástí. Poznámka: 1. V cenách jsou započteny náklady na manipulaci, vytřídění a uložení materiálu na úložiště nebo do skladu.</t>
  </si>
  <si>
    <t>13</t>
  </si>
  <si>
    <t>5999005030</t>
  </si>
  <si>
    <t>Třídění kolejnic</t>
  </si>
  <si>
    <t>26</t>
  </si>
  <si>
    <t>Třídění kolejnic. Poznámka: 1. V cenách jsou započteny náklady na manipulaci, vytřídění a uložení materiálu na úložiště nebo do skladu.</t>
  </si>
  <si>
    <t>5905085050</t>
  </si>
  <si>
    <t>Souvislé čištění KL strojně koleje pražce betonové rozdělení "d"</t>
  </si>
  <si>
    <t>28</t>
  </si>
  <si>
    <t>Souvislé čištění KL strojně koleje pražce betonové rozdělení "d".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</si>
  <si>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5905035120</t>
  </si>
  <si>
    <t>Výměna KL malou těžící mechanizací včetně lavičky pod ložnou plochou pražce lože zapuštěné</t>
  </si>
  <si>
    <t>m3</t>
  </si>
  <si>
    <t>30</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</si>
  <si>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</si>
  <si>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5905020020</t>
  </si>
  <si>
    <t>Oprava stezky strojně s odstraněním drnu a nánosu přes 10 cm do 20 cm</t>
  </si>
  <si>
    <t>m2</t>
  </si>
  <si>
    <t>32</t>
  </si>
  <si>
    <t>Oprava stezky strojně s odstraněním drnu a nánosu přes 10 cm do 20 cm. Poznámka: 1. V cenách jsou započteny náklady na odtěžení nánosu stezky a rozprostření výzisku na terén nebo naložení na dopravní prostředek a úprava povrchu stezky.</t>
  </si>
  <si>
    <t>17</t>
  </si>
  <si>
    <t>9902100100</t>
  </si>
  <si>
    <t>Doprava obousměrná (např. dodávek z vlastních zásob zhotovitele nebo objednatele nebo výzisku) mechanizací o nosnosti přes 3,5 t sypanin (kameniva, písku, suti, dlažebních kostek, atd.) do 10 km</t>
  </si>
  <si>
    <t>34</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</si>
  <si>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</si>
  <si>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5915015010</t>
  </si>
  <si>
    <t>Svahování zemního tělesa železničního spodku v náspu</t>
  </si>
  <si>
    <t>36</t>
  </si>
  <si>
    <t>Svahování zemního tělesa železničního spodku v náspu. Poznámka: 1. V cenách jsou započteny náklady na svahování železničního tělesa a uložení výzisku na terén nebo naložení na dopravní prostředek.</t>
  </si>
  <si>
    <t>19</t>
  </si>
  <si>
    <t>5905105030</t>
  </si>
  <si>
    <t>Doplnění KL kamenivem souvisle strojně v koleji</t>
  </si>
  <si>
    <t>38</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</si>
  <si>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</si>
  <si>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5909032020</t>
  </si>
  <si>
    <t>Přesná úprava GPK koleje směrové a výškové uspořádání pražce betonové</t>
  </si>
  <si>
    <t>40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</si>
  <si>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</si>
  <si>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5909030020</t>
  </si>
  <si>
    <t>Následná úprava GPK koleje směrové a výškové uspořádání pražce betonové</t>
  </si>
  <si>
    <t>42</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</si>
  <si>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</si>
  <si>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5910015120</t>
  </si>
  <si>
    <t>Odtavovací stykové svařování mobilní svářečkou kolejnic nových délky přes 150 m tv. S49</t>
  </si>
  <si>
    <t>44</t>
  </si>
  <si>
    <t>Odtavovací stykové svařování mobilní svářečkou kolejnic nových délky přes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</si>
  <si>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23</t>
  </si>
  <si>
    <t>5910020030</t>
  </si>
  <si>
    <t>Svařování kolejnic termitem plný předehřev standardní spára svar sériový tv. S49</t>
  </si>
  <si>
    <t>46</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</si>
  <si>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</si>
  <si>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24</t>
  </si>
  <si>
    <t>5910035030</t>
  </si>
  <si>
    <t>Dosažení dovolené upínací teploty v BK prodloužením kolejnicového pásu v koleji tv. S49</t>
  </si>
  <si>
    <t>48</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</si>
  <si>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</si>
  <si>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25</t>
  </si>
  <si>
    <t>5910040320</t>
  </si>
  <si>
    <t>Umožnění volné dilatace kolejnice demontáž upevňovadel s osazením kluzných podložek rozdělení pražců "d"</t>
  </si>
  <si>
    <t>50</t>
  </si>
  <si>
    <t>Umožnění volné dilatace kolejnice demontáž upevňovadel s osazením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</si>
  <si>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5910040420</t>
  </si>
  <si>
    <t>Umožnění volné dilatace kolejnice montáž upevňovadel s odstraněním kluzných podložek rozdělení pražců "d"</t>
  </si>
  <si>
    <t>52</t>
  </si>
  <si>
    <t>Umožnění volné dilatace kolejnice montáž upevňovadel s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</si>
  <si>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27</t>
  </si>
  <si>
    <t>5914020020</t>
  </si>
  <si>
    <t>Čištění otevřených odvodňovacích zařízení strojně příkop nezpevněný</t>
  </si>
  <si>
    <t>54</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</si>
  <si>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</si>
  <si>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56</t>
  </si>
  <si>
    <t>29</t>
  </si>
  <si>
    <t>5912050110</t>
  </si>
  <si>
    <t>Staničení demontáž kilometrovníku</t>
  </si>
  <si>
    <t>58</t>
  </si>
  <si>
    <t>Staničení demontáž kilometrovníku. Poznámka: 1. V cenách jsou započteny náklady na zemní práce a výměnu, demontáž nebo montáž staničení. 2. V cenách nejsou obsaženy náklady na dodávku materiálu.</t>
  </si>
  <si>
    <t>5912050120</t>
  </si>
  <si>
    <t>Staničení demontáž hektometrovníku</t>
  </si>
  <si>
    <t>60</t>
  </si>
  <si>
    <t>Staničení demontáž hektometrovníku. Poznámka: 1. V cenách jsou započteny náklady na zemní práce a výměnu, demontáž nebo montáž staničení. 2. V cenách nejsou obsaženy náklady na dodávku materiálu.</t>
  </si>
  <si>
    <t>31</t>
  </si>
  <si>
    <t>5912060210</t>
  </si>
  <si>
    <t>Demontáž zajišťovací značky včetně sloupku a základu konzolové</t>
  </si>
  <si>
    <t>62</t>
  </si>
  <si>
    <t>Demontáž zajišťovací značky včetně sloupku a základu konzolové. Poznámka: 1. V cenách jsou započteny náklady na demontáž součástí značky, úpravu a urovnání terénu.</t>
  </si>
  <si>
    <t>9902900100</t>
  </si>
  <si>
    <t>Naložení sypanin, drobného kusového materiálu, suti</t>
  </si>
  <si>
    <t>64</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</si>
  <si>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</si>
  <si>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33</t>
  </si>
  <si>
    <t>9902100200</t>
  </si>
  <si>
    <t>Doprava obousměrná (např. dodávek z vlastních zásob zhotovitele nebo objednatele nebo výzisku) mechanizací o nosnosti přes 3,5 t sypanin (kameniva, písku, suti, dlažebních kostek, atd.) do 20 km</t>
  </si>
  <si>
    <t>66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</si>
  <si>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</si>
  <si>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9909000100</t>
  </si>
  <si>
    <t>Poplatek za uložení suti nebo hmot na oficiální skládku</t>
  </si>
  <si>
    <t>68</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</si>
  <si>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</si>
  <si>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35</t>
  </si>
  <si>
    <t>9902900200</t>
  </si>
  <si>
    <t>Naložení objemnějšího kusového materiálu, vybouraných hmot</t>
  </si>
  <si>
    <t>70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</si>
  <si>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</si>
  <si>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</si>
  <si>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</si>
  <si>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72</t>
  </si>
  <si>
    <t>Doprava obousměrná (např. dodávek z vlastních zásob zhotovitele nebo objednatele nebo výzisku) mechanizací o nosnosti přes 3,5 t objemnějšího kusového materiálu (prefabrikátů, stožárů, výhybek, rozvaděčů, vybouraných hmot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</si>
  <si>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37</t>
  </si>
  <si>
    <t>9909000300</t>
  </si>
  <si>
    <t>Poplatek za likvidaci dřevěných kolejnicových podpor</t>
  </si>
  <si>
    <t>74</t>
  </si>
  <si>
    <t>Poplatek za likvidaci dřevěných kolejnicových podpor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</si>
  <si>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9909000400</t>
  </si>
  <si>
    <t>Poplatek za likvidaci plastových součástí</t>
  </si>
  <si>
    <t>76</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</si>
  <si>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</si>
  <si>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39</t>
  </si>
  <si>
    <t>78</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</si>
  <si>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</si>
  <si>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</si>
  <si>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80</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</si>
  <si>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</si>
  <si>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41</t>
  </si>
  <si>
    <t>9909000500</t>
  </si>
  <si>
    <t>Poplatek uložení odpadu betonových prefabrikátů</t>
  </si>
  <si>
    <t>82</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</si>
  <si>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</si>
  <si>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7594107330</t>
  </si>
  <si>
    <t>Demontáž kolejnicového lanového propojení z betonových pražců</t>
  </si>
  <si>
    <t>84</t>
  </si>
  <si>
    <t>43</t>
  </si>
  <si>
    <t>5907055020</t>
  </si>
  <si>
    <t>Vrtání kolejnic otvor o průměru přes 10 do 23 mm</t>
  </si>
  <si>
    <t>86</t>
  </si>
  <si>
    <t>Vrtání kolejnic otvor o průměru přes 10 do 23 mm. Poznámka: 1. V cenách jsou započteny náklady na manipulaci, podložení, označení a provedení vrtu ve stojině kolejnice.</t>
  </si>
  <si>
    <t>7594105330</t>
  </si>
  <si>
    <t>Montáž lanového propojení kolejnicového na betonové pražce do 2,9 m</t>
  </si>
  <si>
    <t>88</t>
  </si>
  <si>
    <t>Montáž lanového propojení kolejnicového na betonové pražce do 2,9 m - příčné nebo podélné propojení kolejnic přímých kolejí a na výhybkách; usazení pražců mezi souběžnými kolejemi nebo podél koleje; připevnění lanového propojení na pražce nebo montážní trámky</t>
  </si>
  <si>
    <t>45</t>
  </si>
  <si>
    <t>7592007070</t>
  </si>
  <si>
    <t>Demontáž počítacího bodu počítače náprav PZN 1</t>
  </si>
  <si>
    <t>90</t>
  </si>
  <si>
    <t>7592005070</t>
  </si>
  <si>
    <t>Montáž počítacího bodu počítače náprav PZN 1</t>
  </si>
  <si>
    <t>92</t>
  </si>
  <si>
    <t>Montáž počítacího bodu počítače náprav PZN 1 - uložení a připevnění na určené místo, seřízení polohy, přezkoušení</t>
  </si>
  <si>
    <t>47</t>
  </si>
  <si>
    <t>5912065210</t>
  </si>
  <si>
    <t>Montáž zajišťovací značky včetně sloupku a základu konzolové</t>
  </si>
  <si>
    <t>94</t>
  </si>
  <si>
    <t>Montáž zajišťovací značky včetně sloupku a základu konzolové. Poznámka: 1. V cenách jsou započteny náklady na montáž součástí značky včetně zemních prací a úpravy terénu. 2. V cenách nejsou obsaženy náklady na dodávku materiálu.</t>
  </si>
  <si>
    <t>5912050210</t>
  </si>
  <si>
    <t>Staničení montáž kilometrovníku</t>
  </si>
  <si>
    <t>96</t>
  </si>
  <si>
    <t>Staničení montáž kilometrovníku. Poznámka: 1. V cenách jsou započteny náklady na zemní práce a výměnu, demontáž nebo montáž staničení. 2. V cenách nejsou obsaženy náklady na dodávku materiálu.</t>
  </si>
  <si>
    <t>49</t>
  </si>
  <si>
    <t>5912050220</t>
  </si>
  <si>
    <t>Staničení montáž hektometrovníku</t>
  </si>
  <si>
    <t>98</t>
  </si>
  <si>
    <t>Staničení montáž hektometrovníku. Poznámka: 1. V cenách jsou započteny náklady na zemní práce a výměnu, demontáž nebo montáž staničení. 2. V cenách nejsou obsaženy náklady na dodávku materiálu.</t>
  </si>
  <si>
    <t>5962119025</t>
  </si>
  <si>
    <t>Zajištění PPK betonový sloupek pro konzolovou značku</t>
  </si>
  <si>
    <t>100</t>
  </si>
  <si>
    <t>51</t>
  </si>
  <si>
    <t>5962119020</t>
  </si>
  <si>
    <t>Zajištění PPK štítek konzolové a hřebové značky</t>
  </si>
  <si>
    <t>102</t>
  </si>
  <si>
    <t>5962101115</t>
  </si>
  <si>
    <t>Návěstidlo kilometrovník železobetonový se znaky</t>
  </si>
  <si>
    <t>104</t>
  </si>
  <si>
    <t>53</t>
  </si>
  <si>
    <t>5962101120</t>
  </si>
  <si>
    <t>Návěstidlo hektometrovník železobetonový se znaky</t>
  </si>
  <si>
    <t>106</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</si>
  <si>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</si>
  <si>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</si>
  <si>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108</t>
  </si>
  <si>
    <t>Doprava obousměrná (např. dodávek z vlastních zásob zhotovitele nebo objednatele nebo výzisku)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</si>
  <si>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55</t>
  </si>
  <si>
    <t>5955101000</t>
  </si>
  <si>
    <t>Kamenivo drcené štěrk frakce 31,5/63 třídy BI</t>
  </si>
  <si>
    <t>110</t>
  </si>
  <si>
    <t>9902100500</t>
  </si>
  <si>
    <t>Doprava obousměrná (např. dodávek z vlastních zásob zhotovitele nebo objednatele nebo výzisku) mechanizací o nosnosti přes 3,5 t sypanin (kameniva, písku, suti, dlažebních kostek, atd.) do 60 km</t>
  </si>
  <si>
    <t>112</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</si>
  <si>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</si>
  <si>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D1</t>
  </si>
  <si>
    <t>Přeložky kabelového vedení</t>
  </si>
  <si>
    <t>57</t>
  </si>
  <si>
    <t>7590527042</t>
  </si>
  <si>
    <t>Demontáž kabelu volně uloženého</t>
  </si>
  <si>
    <t>114</t>
  </si>
  <si>
    <t>7590525231</t>
  </si>
  <si>
    <t>Montáž kabelu návěstního volně uloženého s jádrem 1 mm Cu TCEKEZE, TCEKFE, TCEKPFLEY, TCEKPFLEZE do 16 P</t>
  </si>
  <si>
    <t>116</t>
  </si>
  <si>
    <t>Montáž kabelu návěstního volně uloženého s jádrem 1 mm Cu TCEKEZE, TCEKFE, TCEKPFLEY, TCEKPFLEZE do 16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</si>
  <si>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OST</t>
  </si>
  <si>
    <t>Ostatní</t>
  </si>
  <si>
    <t>59</t>
  </si>
  <si>
    <t>9902401000</t>
  </si>
  <si>
    <t>Doprava jednosměrná (např. nakupovaného materiálu) mechanizací o nosnosti přes 3,5 t objemnějšího kusového materiálu (prefabrikátů, stožárů, výhybek, rozvaděčů, vybouraných hmot atd.) do 250 km</t>
  </si>
  <si>
    <t>512</t>
  </si>
  <si>
    <t>477564280</t>
  </si>
  <si>
    <t xml:space="preserve">Doprava jednosměrná (např. nakupovaného materiálu) mechanizací o nosnosti přes 3,5 t objemnějšího kusového materiálu (prefabrikátů, stožárů, výhybek, rozvaděčů, vybouraných hmot atd.) do 250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 </t>
  </si>
  <si>
    <t>VV</t>
  </si>
  <si>
    <t>"doprava pražců z výrobního závodu</t>
  </si>
  <si>
    <t>2682*0,327</t>
  </si>
  <si>
    <t xml:space="preserve">SO 02 - NEOCEŇOVAT- Materiál dodávaný objednatelem </t>
  </si>
  <si>
    <t>5957104025</t>
  </si>
  <si>
    <t>Kolejnicové pásy třídy R260 tv. 49 E1 délky 75 metrů - NEOCEŇOVAT</t>
  </si>
  <si>
    <t>256</t>
  </si>
  <si>
    <t>P</t>
  </si>
  <si>
    <t>Poznámka k položce:_x000D_
 - NEOCEŇOVAT</t>
  </si>
  <si>
    <t>VON - Vedlejší a ostatní náklady</t>
  </si>
  <si>
    <t>021101011</t>
  </si>
  <si>
    <t>Průzkumné práce pro opravy - vytyčení inženýrských sítí</t>
  </si>
  <si>
    <t>%</t>
  </si>
  <si>
    <t>1024</t>
  </si>
  <si>
    <t>021201001</t>
  </si>
  <si>
    <t>Průzkumné práce pro opravy Průzkum výskytu škodlivin kontaminace kameniva ropnými látkami</t>
  </si>
  <si>
    <t>012002000</t>
  </si>
  <si>
    <t>Geodetické práce</t>
  </si>
  <si>
    <t>023101041</t>
  </si>
  <si>
    <t>Projektové práce Projektové práce v rozsahu ZRN  přes 20 mil. Kč</t>
  </si>
  <si>
    <t>Projektové práce Projektové práce v rozsahu ZRN přes 20 mil. Kč</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</si>
  <si>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</si>
  <si>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</si>
  <si>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024101401</t>
  </si>
  <si>
    <t>Inženýrská činnost koordinační a kompletační činnost</t>
  </si>
  <si>
    <t>011101001</t>
  </si>
  <si>
    <t>Finanční náklady pojistné</t>
  </si>
  <si>
    <t>NEOCEŇOVAT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</si>
</sst>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dd\.mm\.yyyy"/>
    <numFmt numFmtId="166" formatCode="#,##0.0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9"/>
      <color rgb="FF0000FF"/>
      <name val="Arial CE"/>
    </font>
    <font>
      <i/>
      <sz val="8"/>
      <color rgb="FF0000FF"/>
      <name val="Arial CE"/>
    </font>
    <font>
      <i/>
      <sz val="7"/>
      <color rgb="FF969696"/>
      <name val="Arial CE"/>
    </font>
    <font>
      <u/>
      <sz val="11"/>
      <color theme="10"/>
      <name val="Calibri"/>
      <scheme val="minor"/>
    </font>
  </fonts>
  <fills count="6">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rgb="FFFFD274"/>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7" fillId="0" borderId="0" applyNumberFormat="0" applyFill="0" applyBorder="0" applyAlignment="0" applyProtection="0"/>
  </cellStyleXfs>
  <cellXfs count="27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0" fillId="4" borderId="8" xfId="0" applyFont="1" applyFill="1" applyBorder="1" applyAlignment="1" applyProtection="1">
      <alignment horizontal="center" vertical="center"/>
    </xf>
    <xf numFmtId="0" fontId="21" fillId="0" borderId="16"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8" fillId="0" borderId="14"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5" xfId="0" applyNumberFormat="1" applyFont="1" applyBorder="1" applyAlignment="1" applyProtection="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7" fillId="0" borderId="14"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5" xfId="0" applyNumberFormat="1" applyFont="1" applyBorder="1" applyAlignment="1" applyProtection="1">
      <alignment vertical="center"/>
    </xf>
    <xf numFmtId="0" fontId="5" fillId="0" borderId="0" xfId="0" applyFont="1" applyAlignment="1">
      <alignment horizontal="left" vertical="center"/>
    </xf>
    <xf numFmtId="4" fontId="27" fillId="0" borderId="19" xfId="0" applyNumberFormat="1" applyFont="1" applyBorder="1" applyAlignment="1" applyProtection="1">
      <alignment vertical="center"/>
    </xf>
    <xf numFmtId="4" fontId="27" fillId="0" borderId="20" xfId="0" applyNumberFormat="1" applyFont="1" applyBorder="1" applyAlignment="1" applyProtection="1">
      <alignment vertical="center"/>
    </xf>
    <xf numFmtId="166"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0" fontId="0" fillId="0" borderId="1" xfId="0" applyBorder="1"/>
    <xf numFmtId="0" fontId="0" fillId="0" borderId="2" xfId="0" applyBorder="1"/>
    <xf numFmtId="0" fontId="12" fillId="0" borderId="0" xfId="0" applyFont="1" applyAlignment="1">
      <alignment horizontal="left" vertical="center"/>
    </xf>
    <xf numFmtId="0" fontId="28" fillId="0" borderId="0" xfId="0" applyFont="1" applyAlignment="1">
      <alignment horizontal="left" vertical="center"/>
    </xf>
    <xf numFmtId="0" fontId="1" fillId="0" borderId="0" xfId="0" applyFont="1" applyAlignment="1">
      <alignment horizontal="left" vertical="center"/>
    </xf>
    <xf numFmtId="0" fontId="0" fillId="0" borderId="3"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20" fillId="4" borderId="0" xfId="0" applyFont="1" applyFill="1" applyAlignment="1" applyProtection="1">
      <alignment horizontal="right" vertical="center"/>
    </xf>
    <xf numFmtId="0" fontId="29"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166" fontId="22" fillId="0" borderId="0" xfId="0" applyNumberFormat="1" applyFont="1" applyAlignment="1" applyProtection="1"/>
    <xf numFmtId="0" fontId="0" fillId="0" borderId="12" xfId="0" applyBorder="1" applyAlignment="1" applyProtection="1">
      <alignment vertical="center"/>
    </xf>
    <xf numFmtId="166" fontId="30" fillId="0" borderId="12" xfId="0" applyNumberFormat="1" applyFont="1" applyBorder="1" applyAlignment="1" applyProtection="1"/>
    <xf numFmtId="166" fontId="30" fillId="0" borderId="13" xfId="0" applyNumberFormat="1" applyFont="1" applyBorder="1" applyAlignment="1" applyProtection="1"/>
    <xf numFmtId="166" fontId="31"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166"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166" fontId="8" fillId="0" borderId="0" xfId="0" applyNumberFormat="1" applyFont="1" applyAlignment="1">
      <alignment vertical="center"/>
    </xf>
    <xf numFmtId="0" fontId="7" fillId="0" borderId="0" xfId="0" applyFont="1" applyAlignment="1" applyProtection="1">
      <alignment horizontal="left"/>
    </xf>
    <xf numFmtId="166" fontId="7" fillId="0" borderId="0" xfId="0" applyNumberFormat="1" applyFont="1" applyAlignment="1" applyProtection="1"/>
    <xf numFmtId="0" fontId="20" fillId="0" borderId="22" xfId="0" applyFont="1" applyBorder="1" applyAlignment="1" applyProtection="1">
      <alignment horizontal="center" vertical="center"/>
    </xf>
    <xf numFmtId="49" fontId="20" fillId="0" borderId="22" xfId="0" applyNumberFormat="1"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2" xfId="0" applyFont="1" applyBorder="1" applyAlignment="1" applyProtection="1">
      <alignment horizontal="center" vertical="center" wrapText="1"/>
    </xf>
    <xf numFmtId="166" fontId="20" fillId="0" borderId="22" xfId="0" applyNumberFormat="1" applyFont="1" applyBorder="1" applyAlignment="1" applyProtection="1">
      <alignment vertical="center"/>
    </xf>
    <xf numFmtId="166" fontId="20" fillId="2" borderId="22" xfId="0" applyNumberFormat="1" applyFont="1" applyFill="1" applyBorder="1" applyAlignment="1" applyProtection="1">
      <alignment vertical="center"/>
      <protection locked="0"/>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166" fontId="21" fillId="0" borderId="15" xfId="0" applyNumberFormat="1" applyFont="1" applyBorder="1" applyAlignment="1" applyProtection="1">
      <alignment vertical="center"/>
    </xf>
    <xf numFmtId="0" fontId="20" fillId="0" borderId="0" xfId="0" applyFont="1" applyAlignment="1">
      <alignment horizontal="left" vertical="center"/>
    </xf>
    <xf numFmtId="4" fontId="0" fillId="0" borderId="0" xfId="0" applyNumberFormat="1" applyFont="1" applyAlignment="1">
      <alignment vertical="center"/>
    </xf>
    <xf numFmtId="166"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4" fillId="0" borderId="22" xfId="0" applyFont="1" applyBorder="1" applyAlignment="1" applyProtection="1">
      <alignment horizontal="center" vertical="center"/>
    </xf>
    <xf numFmtId="49" fontId="34" fillId="0" borderId="22" xfId="0" applyNumberFormat="1"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2" xfId="0" applyFont="1" applyBorder="1" applyAlignment="1" applyProtection="1">
      <alignment horizontal="center" vertical="center" wrapText="1"/>
    </xf>
    <xf numFmtId="166" fontId="34" fillId="0" borderId="22" xfId="0" applyNumberFormat="1" applyFont="1" applyBorder="1" applyAlignment="1" applyProtection="1">
      <alignment vertical="center"/>
    </xf>
    <xf numFmtId="166" fontId="34" fillId="2" borderId="22" xfId="0" applyNumberFormat="1" applyFont="1" applyFill="1" applyBorder="1" applyAlignment="1" applyProtection="1">
      <alignment vertical="center"/>
      <protection locked="0"/>
    </xf>
    <xf numFmtId="0" fontId="35"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6"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0" xfId="0" applyFont="1" applyAlignment="1">
      <alignment horizontal="left" vertical="center"/>
    </xf>
    <xf numFmtId="0" fontId="34" fillId="5" borderId="22" xfId="0" applyFont="1" applyFill="1" applyBorder="1" applyAlignment="1" applyProtection="1">
      <alignment horizontal="center" vertical="center"/>
    </xf>
    <xf numFmtId="0" fontId="36" fillId="0" borderId="0" xfId="0" applyFont="1" applyAlignment="1" applyProtection="1">
      <alignment vertical="center" wrapText="1"/>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0" xfId="0"/>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19" fillId="0" borderId="14" xfId="0" applyFont="1" applyBorder="1" applyAlignment="1" applyProtection="1">
      <alignment horizontal="left" vertical="center"/>
    </xf>
    <xf numFmtId="0" fontId="19" fillId="0" borderId="0" xfId="0" applyFont="1" applyBorder="1" applyAlignment="1" applyProtection="1">
      <alignment horizontal="left" vertical="center"/>
    </xf>
    <xf numFmtId="4" fontId="17"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20" fillId="4" borderId="6" xfId="0" applyFont="1" applyFill="1" applyBorder="1" applyAlignment="1" applyProtection="1">
      <alignment horizontal="center" vertical="center"/>
    </xf>
    <xf numFmtId="0" fontId="20" fillId="4" borderId="7" xfId="0" applyFont="1" applyFill="1" applyBorder="1" applyAlignment="1" applyProtection="1">
      <alignment horizontal="left" vertical="center"/>
    </xf>
    <xf numFmtId="0" fontId="20" fillId="4" borderId="7" xfId="0" applyFont="1" applyFill="1" applyBorder="1" applyAlignment="1" applyProtection="1">
      <alignment horizontal="center" vertical="center"/>
    </xf>
    <xf numFmtId="0" fontId="20" fillId="4" borderId="7" xfId="0" applyFont="1" applyFill="1" applyBorder="1" applyAlignment="1" applyProtection="1">
      <alignment horizontal="righ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6"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topLeftCell="A40" workbookViewId="0"/>
  </sheetViews>
  <sheetFormatPr defaultRowHeight="10.199999999999999"/>
  <cols>
    <col min="1" max="1" width="8.28515625" style="1" customWidth="1"/>
    <col min="2" max="2" width="1.7109375" style="1" customWidth="1"/>
    <col min="3" max="3" width="4.140625" style="1" customWidth="1"/>
    <col min="4" max="33" width="2.7109375" style="1" customWidth="1"/>
    <col min="34" max="34" width="3.28515625" style="1" customWidth="1"/>
    <col min="35" max="35" width="31.7109375" style="1" customWidth="1"/>
    <col min="36" max="37" width="2.42578125" style="1" customWidth="1"/>
    <col min="38" max="38" width="8.28515625" style="1" customWidth="1"/>
    <col min="39" max="39" width="3.28515625" style="1" customWidth="1"/>
    <col min="40" max="40" width="13.28515625" style="1" customWidth="1"/>
    <col min="41" max="41" width="7.42578125" style="1" customWidth="1"/>
    <col min="42" max="42" width="4.140625" style="1" customWidth="1"/>
    <col min="43" max="43" width="15.7109375" style="1" customWidth="1"/>
    <col min="44" max="44" width="13.7109375" style="1" customWidth="1"/>
    <col min="45" max="47" width="25.85546875" style="1" hidden="1" customWidth="1"/>
    <col min="48" max="49" width="21.7109375" style="1" hidden="1" customWidth="1"/>
    <col min="50" max="51" width="25" style="1" hidden="1" customWidth="1"/>
    <col min="52" max="52" width="21.7109375" style="1" hidden="1" customWidth="1"/>
    <col min="53" max="53" width="19.140625" style="1" hidden="1" customWidth="1"/>
    <col min="54" max="54" width="25" style="1" hidden="1" customWidth="1"/>
    <col min="55" max="55" width="21.7109375" style="1" hidden="1" customWidth="1"/>
    <col min="56" max="56" width="19.140625" style="1" hidden="1" customWidth="1"/>
    <col min="57" max="57" width="66.42578125" style="1" customWidth="1"/>
    <col min="71" max="91" width="9.28515625" style="1" hidden="1"/>
  </cols>
  <sheetData>
    <row r="1" spans="1:74">
      <c r="A1" s="15" t="s">
        <v>0</v>
      </c>
      <c r="AZ1" s="15" t="s">
        <v>1</v>
      </c>
      <c r="BA1" s="15" t="s">
        <v>2</v>
      </c>
      <c r="BB1" s="15" t="s">
        <v>3</v>
      </c>
      <c r="BT1" s="15" t="s">
        <v>4</v>
      </c>
      <c r="BU1" s="15" t="s">
        <v>4</v>
      </c>
      <c r="BV1" s="15" t="s">
        <v>5</v>
      </c>
    </row>
    <row r="2" spans="1:74" s="1" customFormat="1" ht="36.9" customHeight="1">
      <c r="AR2" s="226"/>
      <c r="AS2" s="226"/>
      <c r="AT2" s="226"/>
      <c r="AU2" s="226"/>
      <c r="AV2" s="226"/>
      <c r="AW2" s="226"/>
      <c r="AX2" s="226"/>
      <c r="AY2" s="226"/>
      <c r="AZ2" s="226"/>
      <c r="BA2" s="226"/>
      <c r="BB2" s="226"/>
      <c r="BC2" s="226"/>
      <c r="BD2" s="226"/>
      <c r="BE2" s="226"/>
      <c r="BS2" s="16" t="s">
        <v>6</v>
      </c>
      <c r="BT2" s="16" t="s">
        <v>7</v>
      </c>
    </row>
    <row r="3" spans="1:74" s="1" customFormat="1"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s="1" customFormat="1" ht="24.9"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6</v>
      </c>
    </row>
    <row r="5" spans="1:74" s="1" customFormat="1" ht="12" customHeight="1">
      <c r="B5" s="20"/>
      <c r="C5" s="21"/>
      <c r="D5" s="25" t="s">
        <v>12</v>
      </c>
      <c r="E5" s="21"/>
      <c r="F5" s="21"/>
      <c r="G5" s="21"/>
      <c r="H5" s="21"/>
      <c r="I5" s="21"/>
      <c r="J5" s="21"/>
      <c r="K5" s="257" t="s">
        <v>13</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1"/>
      <c r="AQ5" s="21"/>
      <c r="AR5" s="19"/>
      <c r="BE5" s="254" t="s">
        <v>14</v>
      </c>
      <c r="BS5" s="16" t="s">
        <v>6</v>
      </c>
    </row>
    <row r="6" spans="1:74" s="1" customFormat="1" ht="36.9" customHeight="1">
      <c r="B6" s="20"/>
      <c r="C6" s="21"/>
      <c r="D6" s="27" t="s">
        <v>15</v>
      </c>
      <c r="E6" s="21"/>
      <c r="F6" s="21"/>
      <c r="G6" s="21"/>
      <c r="H6" s="21"/>
      <c r="I6" s="21"/>
      <c r="J6" s="21"/>
      <c r="K6" s="259" t="s">
        <v>16</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1"/>
      <c r="AQ6" s="21"/>
      <c r="AR6" s="19"/>
      <c r="BE6" s="255"/>
      <c r="BS6" s="16" t="s">
        <v>6</v>
      </c>
    </row>
    <row r="7" spans="1:74" s="1" customFormat="1" ht="12" customHeight="1">
      <c r="B7" s="20"/>
      <c r="C7" s="21"/>
      <c r="D7" s="28" t="s">
        <v>17</v>
      </c>
      <c r="E7" s="21"/>
      <c r="F7" s="21"/>
      <c r="G7" s="21"/>
      <c r="H7" s="21"/>
      <c r="I7" s="21"/>
      <c r="J7" s="21"/>
      <c r="K7" s="26" t="s">
        <v>18</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18</v>
      </c>
      <c r="AO7" s="21"/>
      <c r="AP7" s="21"/>
      <c r="AQ7" s="21"/>
      <c r="AR7" s="19"/>
      <c r="BE7" s="255"/>
      <c r="BS7" s="16" t="s">
        <v>6</v>
      </c>
    </row>
    <row r="8" spans="1:74" s="1" customFormat="1" ht="12" customHeight="1">
      <c r="B8" s="20"/>
      <c r="C8" s="21"/>
      <c r="D8" s="28"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22</v>
      </c>
      <c r="AL8" s="21"/>
      <c r="AM8" s="21"/>
      <c r="AN8" s="29" t="s">
        <v>23</v>
      </c>
      <c r="AO8" s="21"/>
      <c r="AP8" s="21"/>
      <c r="AQ8" s="21"/>
      <c r="AR8" s="19"/>
      <c r="BE8" s="255"/>
      <c r="BS8" s="16" t="s">
        <v>6</v>
      </c>
    </row>
    <row r="9" spans="1:74"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55"/>
      <c r="BS9" s="16" t="s">
        <v>6</v>
      </c>
    </row>
    <row r="10" spans="1:74" s="1" customFormat="1"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18</v>
      </c>
      <c r="AO10" s="21"/>
      <c r="AP10" s="21"/>
      <c r="AQ10" s="21"/>
      <c r="AR10" s="19"/>
      <c r="BE10" s="255"/>
      <c r="BS10" s="16" t="s">
        <v>6</v>
      </c>
    </row>
    <row r="11" spans="1:74" s="1" customFormat="1" ht="18.45"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27</v>
      </c>
      <c r="AL11" s="21"/>
      <c r="AM11" s="21"/>
      <c r="AN11" s="26" t="s">
        <v>18</v>
      </c>
      <c r="AO11" s="21"/>
      <c r="AP11" s="21"/>
      <c r="AQ11" s="21"/>
      <c r="AR11" s="19"/>
      <c r="BE11" s="255"/>
      <c r="BS11" s="16" t="s">
        <v>6</v>
      </c>
    </row>
    <row r="12" spans="1:74" s="1" customFormat="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55"/>
      <c r="BS12" s="16" t="s">
        <v>6</v>
      </c>
    </row>
    <row r="13" spans="1:74" s="1" customFormat="1" ht="12" customHeight="1">
      <c r="B13" s="20"/>
      <c r="C13" s="21"/>
      <c r="D13" s="28"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29</v>
      </c>
      <c r="AO13" s="21"/>
      <c r="AP13" s="21"/>
      <c r="AQ13" s="21"/>
      <c r="AR13" s="19"/>
      <c r="BE13" s="255"/>
      <c r="BS13" s="16" t="s">
        <v>6</v>
      </c>
    </row>
    <row r="14" spans="1:74" ht="13.2">
      <c r="B14" s="20"/>
      <c r="C14" s="21"/>
      <c r="D14" s="21"/>
      <c r="E14" s="260" t="s">
        <v>29</v>
      </c>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8" t="s">
        <v>27</v>
      </c>
      <c r="AL14" s="21"/>
      <c r="AM14" s="21"/>
      <c r="AN14" s="30" t="s">
        <v>29</v>
      </c>
      <c r="AO14" s="21"/>
      <c r="AP14" s="21"/>
      <c r="AQ14" s="21"/>
      <c r="AR14" s="19"/>
      <c r="BE14" s="255"/>
      <c r="BS14" s="16" t="s">
        <v>6</v>
      </c>
    </row>
    <row r="15" spans="1:74" s="1" customFormat="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55"/>
      <c r="BS15" s="16" t="s">
        <v>4</v>
      </c>
    </row>
    <row r="16" spans="1:74" s="1" customFormat="1" ht="12" customHeight="1">
      <c r="B16" s="20"/>
      <c r="C16" s="21"/>
      <c r="D16" s="28"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18</v>
      </c>
      <c r="AO16" s="21"/>
      <c r="AP16" s="21"/>
      <c r="AQ16" s="21"/>
      <c r="AR16" s="19"/>
      <c r="BE16" s="255"/>
      <c r="BS16" s="16" t="s">
        <v>4</v>
      </c>
    </row>
    <row r="17" spans="1:71" s="1" customFormat="1" ht="18.45"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27</v>
      </c>
      <c r="AL17" s="21"/>
      <c r="AM17" s="21"/>
      <c r="AN17" s="26" t="s">
        <v>18</v>
      </c>
      <c r="AO17" s="21"/>
      <c r="AP17" s="21"/>
      <c r="AQ17" s="21"/>
      <c r="AR17" s="19"/>
      <c r="BE17" s="255"/>
      <c r="BS17" s="16" t="s">
        <v>32</v>
      </c>
    </row>
    <row r="18" spans="1:71" s="1" customFormat="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55"/>
      <c r="BS18" s="16" t="s">
        <v>6</v>
      </c>
    </row>
    <row r="19" spans="1:71" s="1" customFormat="1" ht="12" customHeight="1">
      <c r="B19" s="20"/>
      <c r="C19" s="21"/>
      <c r="D19" s="28"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18</v>
      </c>
      <c r="AO19" s="21"/>
      <c r="AP19" s="21"/>
      <c r="AQ19" s="21"/>
      <c r="AR19" s="19"/>
      <c r="BE19" s="255"/>
      <c r="BS19" s="16" t="s">
        <v>6</v>
      </c>
    </row>
    <row r="20" spans="1:71" s="1" customFormat="1" ht="18.45" customHeight="1">
      <c r="B20" s="20"/>
      <c r="C20" s="21"/>
      <c r="D20" s="21"/>
      <c r="E20" s="26" t="s">
        <v>26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27</v>
      </c>
      <c r="AL20" s="21"/>
      <c r="AM20" s="21"/>
      <c r="AN20" s="26" t="s">
        <v>18</v>
      </c>
      <c r="AO20" s="21"/>
      <c r="AP20" s="21"/>
      <c r="AQ20" s="21"/>
      <c r="AR20" s="19"/>
      <c r="BE20" s="255"/>
      <c r="BS20" s="16" t="s">
        <v>32</v>
      </c>
    </row>
    <row r="21" spans="1:71" s="1" customFormat="1"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55"/>
    </row>
    <row r="22" spans="1:71" s="1" customFormat="1" ht="12" customHeight="1">
      <c r="B22" s="20"/>
      <c r="C22" s="21"/>
      <c r="D22" s="28"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55"/>
    </row>
    <row r="23" spans="1:71" s="1" customFormat="1" ht="47.25" customHeight="1">
      <c r="B23" s="20"/>
      <c r="C23" s="21"/>
      <c r="D23" s="21"/>
      <c r="E23" s="262" t="s">
        <v>35</v>
      </c>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1"/>
      <c r="AP23" s="21"/>
      <c r="AQ23" s="21"/>
      <c r="AR23" s="19"/>
      <c r="BE23" s="255"/>
    </row>
    <row r="24" spans="1:71" s="1" customFormat="1" ht="6.9"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55"/>
    </row>
    <row r="25" spans="1:71" s="1" customFormat="1" ht="6.9"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55"/>
    </row>
    <row r="26" spans="1:71" s="2" customFormat="1" ht="25.95" customHeight="1">
      <c r="A26" s="33"/>
      <c r="B26" s="34"/>
      <c r="C26" s="35"/>
      <c r="D26" s="36" t="s">
        <v>36</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63">
        <f>ROUND(AG54,15)</f>
        <v>0</v>
      </c>
      <c r="AL26" s="264"/>
      <c r="AM26" s="264"/>
      <c r="AN26" s="264"/>
      <c r="AO26" s="264"/>
      <c r="AP26" s="35"/>
      <c r="AQ26" s="35"/>
      <c r="AR26" s="38"/>
      <c r="BE26" s="255"/>
    </row>
    <row r="27" spans="1:71" s="2" customFormat="1" ht="6.9"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55"/>
    </row>
    <row r="28" spans="1:71" s="2" customFormat="1" ht="13.2">
      <c r="A28" s="33"/>
      <c r="B28" s="34"/>
      <c r="C28" s="35"/>
      <c r="D28" s="35"/>
      <c r="E28" s="35"/>
      <c r="F28" s="35"/>
      <c r="G28" s="35"/>
      <c r="H28" s="35"/>
      <c r="I28" s="35"/>
      <c r="J28" s="35"/>
      <c r="K28" s="35"/>
      <c r="L28" s="265" t="s">
        <v>37</v>
      </c>
      <c r="M28" s="265"/>
      <c r="N28" s="265"/>
      <c r="O28" s="265"/>
      <c r="P28" s="265"/>
      <c r="Q28" s="35"/>
      <c r="R28" s="35"/>
      <c r="S28" s="35"/>
      <c r="T28" s="35"/>
      <c r="U28" s="35"/>
      <c r="V28" s="35"/>
      <c r="W28" s="265" t="s">
        <v>38</v>
      </c>
      <c r="X28" s="265"/>
      <c r="Y28" s="265"/>
      <c r="Z28" s="265"/>
      <c r="AA28" s="265"/>
      <c r="AB28" s="265"/>
      <c r="AC28" s="265"/>
      <c r="AD28" s="265"/>
      <c r="AE28" s="265"/>
      <c r="AF28" s="35"/>
      <c r="AG28" s="35"/>
      <c r="AH28" s="35"/>
      <c r="AI28" s="35"/>
      <c r="AJ28" s="35"/>
      <c r="AK28" s="265" t="s">
        <v>39</v>
      </c>
      <c r="AL28" s="265"/>
      <c r="AM28" s="265"/>
      <c r="AN28" s="265"/>
      <c r="AO28" s="265"/>
      <c r="AP28" s="35"/>
      <c r="AQ28" s="35"/>
      <c r="AR28" s="38"/>
      <c r="BE28" s="255"/>
    </row>
    <row r="29" spans="1:71" s="3" customFormat="1" ht="14.4" customHeight="1">
      <c r="B29" s="39"/>
      <c r="C29" s="40"/>
      <c r="D29" s="28" t="s">
        <v>40</v>
      </c>
      <c r="E29" s="40"/>
      <c r="F29" s="28" t="s">
        <v>41</v>
      </c>
      <c r="G29" s="40"/>
      <c r="H29" s="40"/>
      <c r="I29" s="40"/>
      <c r="J29" s="40"/>
      <c r="K29" s="40"/>
      <c r="L29" s="243">
        <v>0.21</v>
      </c>
      <c r="M29" s="242"/>
      <c r="N29" s="242"/>
      <c r="O29" s="242"/>
      <c r="P29" s="242"/>
      <c r="Q29" s="40"/>
      <c r="R29" s="40"/>
      <c r="S29" s="40"/>
      <c r="T29" s="40"/>
      <c r="U29" s="40"/>
      <c r="V29" s="40"/>
      <c r="W29" s="241">
        <f>ROUND(AZ54, 15)</f>
        <v>0</v>
      </c>
      <c r="X29" s="242"/>
      <c r="Y29" s="242"/>
      <c r="Z29" s="242"/>
      <c r="AA29" s="242"/>
      <c r="AB29" s="242"/>
      <c r="AC29" s="242"/>
      <c r="AD29" s="242"/>
      <c r="AE29" s="242"/>
      <c r="AF29" s="40"/>
      <c r="AG29" s="40"/>
      <c r="AH29" s="40"/>
      <c r="AI29" s="40"/>
      <c r="AJ29" s="40"/>
      <c r="AK29" s="241">
        <f>ROUND(AV54, 15)</f>
        <v>0</v>
      </c>
      <c r="AL29" s="242"/>
      <c r="AM29" s="242"/>
      <c r="AN29" s="242"/>
      <c r="AO29" s="242"/>
      <c r="AP29" s="40"/>
      <c r="AQ29" s="40"/>
      <c r="AR29" s="41"/>
      <c r="BE29" s="256"/>
    </row>
    <row r="30" spans="1:71" s="3" customFormat="1" ht="14.4" customHeight="1">
      <c r="B30" s="39"/>
      <c r="C30" s="40"/>
      <c r="D30" s="40"/>
      <c r="E30" s="40"/>
      <c r="F30" s="28" t="s">
        <v>42</v>
      </c>
      <c r="G30" s="40"/>
      <c r="H30" s="40"/>
      <c r="I30" s="40"/>
      <c r="J30" s="40"/>
      <c r="K30" s="40"/>
      <c r="L30" s="243">
        <v>0.15</v>
      </c>
      <c r="M30" s="242"/>
      <c r="N30" s="242"/>
      <c r="O30" s="242"/>
      <c r="P30" s="242"/>
      <c r="Q30" s="40"/>
      <c r="R30" s="40"/>
      <c r="S30" s="40"/>
      <c r="T30" s="40"/>
      <c r="U30" s="40"/>
      <c r="V30" s="40"/>
      <c r="W30" s="241">
        <f>ROUND(BA54, 15)</f>
        <v>0</v>
      </c>
      <c r="X30" s="242"/>
      <c r="Y30" s="242"/>
      <c r="Z30" s="242"/>
      <c r="AA30" s="242"/>
      <c r="AB30" s="242"/>
      <c r="AC30" s="242"/>
      <c r="AD30" s="242"/>
      <c r="AE30" s="242"/>
      <c r="AF30" s="40"/>
      <c r="AG30" s="40"/>
      <c r="AH30" s="40"/>
      <c r="AI30" s="40"/>
      <c r="AJ30" s="40"/>
      <c r="AK30" s="241">
        <f>ROUND(AW54, 15)</f>
        <v>0</v>
      </c>
      <c r="AL30" s="242"/>
      <c r="AM30" s="242"/>
      <c r="AN30" s="242"/>
      <c r="AO30" s="242"/>
      <c r="AP30" s="40"/>
      <c r="AQ30" s="40"/>
      <c r="AR30" s="41"/>
      <c r="BE30" s="256"/>
    </row>
    <row r="31" spans="1:71" s="3" customFormat="1" ht="14.4" hidden="1" customHeight="1">
      <c r="B31" s="39"/>
      <c r="C31" s="40"/>
      <c r="D31" s="40"/>
      <c r="E31" s="40"/>
      <c r="F31" s="28" t="s">
        <v>43</v>
      </c>
      <c r="G31" s="40"/>
      <c r="H31" s="40"/>
      <c r="I31" s="40"/>
      <c r="J31" s="40"/>
      <c r="K31" s="40"/>
      <c r="L31" s="243">
        <v>0.21</v>
      </c>
      <c r="M31" s="242"/>
      <c r="N31" s="242"/>
      <c r="O31" s="242"/>
      <c r="P31" s="242"/>
      <c r="Q31" s="40"/>
      <c r="R31" s="40"/>
      <c r="S31" s="40"/>
      <c r="T31" s="40"/>
      <c r="U31" s="40"/>
      <c r="V31" s="40"/>
      <c r="W31" s="241">
        <f>ROUND(BB54, 15)</f>
        <v>0</v>
      </c>
      <c r="X31" s="242"/>
      <c r="Y31" s="242"/>
      <c r="Z31" s="242"/>
      <c r="AA31" s="242"/>
      <c r="AB31" s="242"/>
      <c r="AC31" s="242"/>
      <c r="AD31" s="242"/>
      <c r="AE31" s="242"/>
      <c r="AF31" s="40"/>
      <c r="AG31" s="40"/>
      <c r="AH31" s="40"/>
      <c r="AI31" s="40"/>
      <c r="AJ31" s="40"/>
      <c r="AK31" s="241">
        <v>0</v>
      </c>
      <c r="AL31" s="242"/>
      <c r="AM31" s="242"/>
      <c r="AN31" s="242"/>
      <c r="AO31" s="242"/>
      <c r="AP31" s="40"/>
      <c r="AQ31" s="40"/>
      <c r="AR31" s="41"/>
      <c r="BE31" s="256"/>
    </row>
    <row r="32" spans="1:71" s="3" customFormat="1" ht="14.4" hidden="1" customHeight="1">
      <c r="B32" s="39"/>
      <c r="C32" s="40"/>
      <c r="D32" s="40"/>
      <c r="E32" s="40"/>
      <c r="F32" s="28" t="s">
        <v>44</v>
      </c>
      <c r="G32" s="40"/>
      <c r="H32" s="40"/>
      <c r="I32" s="40"/>
      <c r="J32" s="40"/>
      <c r="K32" s="40"/>
      <c r="L32" s="243">
        <v>0.15</v>
      </c>
      <c r="M32" s="242"/>
      <c r="N32" s="242"/>
      <c r="O32" s="242"/>
      <c r="P32" s="242"/>
      <c r="Q32" s="40"/>
      <c r="R32" s="40"/>
      <c r="S32" s="40"/>
      <c r="T32" s="40"/>
      <c r="U32" s="40"/>
      <c r="V32" s="40"/>
      <c r="W32" s="241">
        <f>ROUND(BC54, 15)</f>
        <v>0</v>
      </c>
      <c r="X32" s="242"/>
      <c r="Y32" s="242"/>
      <c r="Z32" s="242"/>
      <c r="AA32" s="242"/>
      <c r="AB32" s="242"/>
      <c r="AC32" s="242"/>
      <c r="AD32" s="242"/>
      <c r="AE32" s="242"/>
      <c r="AF32" s="40"/>
      <c r="AG32" s="40"/>
      <c r="AH32" s="40"/>
      <c r="AI32" s="40"/>
      <c r="AJ32" s="40"/>
      <c r="AK32" s="241">
        <v>0</v>
      </c>
      <c r="AL32" s="242"/>
      <c r="AM32" s="242"/>
      <c r="AN32" s="242"/>
      <c r="AO32" s="242"/>
      <c r="AP32" s="40"/>
      <c r="AQ32" s="40"/>
      <c r="AR32" s="41"/>
      <c r="BE32" s="256"/>
    </row>
    <row r="33" spans="1:57" s="3" customFormat="1" ht="14.4" hidden="1" customHeight="1">
      <c r="B33" s="39"/>
      <c r="C33" s="40"/>
      <c r="D33" s="40"/>
      <c r="E33" s="40"/>
      <c r="F33" s="28" t="s">
        <v>45</v>
      </c>
      <c r="G33" s="40"/>
      <c r="H33" s="40"/>
      <c r="I33" s="40"/>
      <c r="J33" s="40"/>
      <c r="K33" s="40"/>
      <c r="L33" s="243">
        <v>0</v>
      </c>
      <c r="M33" s="242"/>
      <c r="N33" s="242"/>
      <c r="O33" s="242"/>
      <c r="P33" s="242"/>
      <c r="Q33" s="40"/>
      <c r="R33" s="40"/>
      <c r="S33" s="40"/>
      <c r="T33" s="40"/>
      <c r="U33" s="40"/>
      <c r="V33" s="40"/>
      <c r="W33" s="241">
        <f>ROUND(BD54, 15)</f>
        <v>0</v>
      </c>
      <c r="X33" s="242"/>
      <c r="Y33" s="242"/>
      <c r="Z33" s="242"/>
      <c r="AA33" s="242"/>
      <c r="AB33" s="242"/>
      <c r="AC33" s="242"/>
      <c r="AD33" s="242"/>
      <c r="AE33" s="242"/>
      <c r="AF33" s="40"/>
      <c r="AG33" s="40"/>
      <c r="AH33" s="40"/>
      <c r="AI33" s="40"/>
      <c r="AJ33" s="40"/>
      <c r="AK33" s="241">
        <v>0</v>
      </c>
      <c r="AL33" s="242"/>
      <c r="AM33" s="242"/>
      <c r="AN33" s="242"/>
      <c r="AO33" s="242"/>
      <c r="AP33" s="40"/>
      <c r="AQ33" s="40"/>
      <c r="AR33" s="41"/>
    </row>
    <row r="34" spans="1:57" s="2" customFormat="1" ht="6.9"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5" customHeight="1">
      <c r="A35" s="33"/>
      <c r="B35" s="34"/>
      <c r="C35" s="42"/>
      <c r="D35" s="43" t="s">
        <v>46</v>
      </c>
      <c r="E35" s="44"/>
      <c r="F35" s="44"/>
      <c r="G35" s="44"/>
      <c r="H35" s="44"/>
      <c r="I35" s="44"/>
      <c r="J35" s="44"/>
      <c r="K35" s="44"/>
      <c r="L35" s="44"/>
      <c r="M35" s="44"/>
      <c r="N35" s="44"/>
      <c r="O35" s="44"/>
      <c r="P35" s="44"/>
      <c r="Q35" s="44"/>
      <c r="R35" s="44"/>
      <c r="S35" s="44"/>
      <c r="T35" s="45" t="s">
        <v>47</v>
      </c>
      <c r="U35" s="44"/>
      <c r="V35" s="44"/>
      <c r="W35" s="44"/>
      <c r="X35" s="244" t="s">
        <v>48</v>
      </c>
      <c r="Y35" s="245"/>
      <c r="Z35" s="245"/>
      <c r="AA35" s="245"/>
      <c r="AB35" s="245"/>
      <c r="AC35" s="44"/>
      <c r="AD35" s="44"/>
      <c r="AE35" s="44"/>
      <c r="AF35" s="44"/>
      <c r="AG35" s="44"/>
      <c r="AH35" s="44"/>
      <c r="AI35" s="44"/>
      <c r="AJ35" s="44"/>
      <c r="AK35" s="246">
        <f>SUM(AK26:AK33)</f>
        <v>0</v>
      </c>
      <c r="AL35" s="245"/>
      <c r="AM35" s="245"/>
      <c r="AN35" s="245"/>
      <c r="AO35" s="247"/>
      <c r="AP35" s="42"/>
      <c r="AQ35" s="42"/>
      <c r="AR35" s="38"/>
      <c r="BE35" s="33"/>
    </row>
    <row r="36" spans="1:57" s="2" customFormat="1" ht="6.9"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 customHeight="1">
      <c r="A42" s="33"/>
      <c r="B42" s="34"/>
      <c r="C42" s="22" t="s">
        <v>49</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1:57" s="4" customFormat="1" ht="12" customHeight="1">
      <c r="B44" s="50"/>
      <c r="C44" s="28" t="s">
        <v>12</v>
      </c>
      <c r="D44" s="51"/>
      <c r="E44" s="51"/>
      <c r="F44" s="51"/>
      <c r="G44" s="51"/>
      <c r="H44" s="51"/>
      <c r="I44" s="51"/>
      <c r="J44" s="51"/>
      <c r="K44" s="51"/>
      <c r="L44" s="51" t="str">
        <f>K5</f>
        <v>64021006</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1:57" s="5" customFormat="1" ht="36.9" customHeight="1">
      <c r="B45" s="53"/>
      <c r="C45" s="54" t="s">
        <v>15</v>
      </c>
      <c r="D45" s="55"/>
      <c r="E45" s="55"/>
      <c r="F45" s="55"/>
      <c r="G45" s="55"/>
      <c r="H45" s="55"/>
      <c r="I45" s="55"/>
      <c r="J45" s="55"/>
      <c r="K45" s="55"/>
      <c r="L45" s="230" t="str">
        <f>K6</f>
        <v>Oprava trati v úseku Pilníkov - Trutnov</v>
      </c>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55"/>
      <c r="AQ45" s="55"/>
      <c r="AR45" s="56"/>
    </row>
    <row r="46" spans="1:57" s="2" customFormat="1" ht="6.9"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20</v>
      </c>
      <c r="D47" s="35"/>
      <c r="E47" s="35"/>
      <c r="F47" s="35"/>
      <c r="G47" s="35"/>
      <c r="H47" s="35"/>
      <c r="I47" s="35"/>
      <c r="J47" s="35"/>
      <c r="K47" s="35"/>
      <c r="L47" s="57" t="str">
        <f>IF(K8="","",K8)</f>
        <v>TÚ Pilníkov - Trutnov</v>
      </c>
      <c r="M47" s="35"/>
      <c r="N47" s="35"/>
      <c r="O47" s="35"/>
      <c r="P47" s="35"/>
      <c r="Q47" s="35"/>
      <c r="R47" s="35"/>
      <c r="S47" s="35"/>
      <c r="T47" s="35"/>
      <c r="U47" s="35"/>
      <c r="V47" s="35"/>
      <c r="W47" s="35"/>
      <c r="X47" s="35"/>
      <c r="Y47" s="35"/>
      <c r="Z47" s="35"/>
      <c r="AA47" s="35"/>
      <c r="AB47" s="35"/>
      <c r="AC47" s="35"/>
      <c r="AD47" s="35"/>
      <c r="AE47" s="35"/>
      <c r="AF47" s="35"/>
      <c r="AG47" s="35"/>
      <c r="AH47" s="35"/>
      <c r="AI47" s="28" t="s">
        <v>22</v>
      </c>
      <c r="AJ47" s="35"/>
      <c r="AK47" s="35"/>
      <c r="AL47" s="35"/>
      <c r="AM47" s="232" t="str">
        <f>IF(AN8= "","",AN8)</f>
        <v>5. 1. 2021</v>
      </c>
      <c r="AN47" s="232"/>
      <c r="AO47" s="35"/>
      <c r="AP47" s="35"/>
      <c r="AQ47" s="35"/>
      <c r="AR47" s="38"/>
      <c r="BE47" s="33"/>
    </row>
    <row r="48" spans="1:57" s="2" customFormat="1" ht="6.9"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91" s="2" customFormat="1" ht="25.65" customHeight="1">
      <c r="A49" s="33"/>
      <c r="B49" s="34"/>
      <c r="C49" s="28" t="s">
        <v>24</v>
      </c>
      <c r="D49" s="35"/>
      <c r="E49" s="35"/>
      <c r="F49" s="35"/>
      <c r="G49" s="35"/>
      <c r="H49" s="35"/>
      <c r="I49" s="35"/>
      <c r="J49" s="35"/>
      <c r="K49" s="35"/>
      <c r="L49" s="51" t="str">
        <f>IF(E11= "","",E11)</f>
        <v>Správa železnic, s.o.</v>
      </c>
      <c r="M49" s="35"/>
      <c r="N49" s="35"/>
      <c r="O49" s="35"/>
      <c r="P49" s="35"/>
      <c r="Q49" s="35"/>
      <c r="R49" s="35"/>
      <c r="S49" s="35"/>
      <c r="T49" s="35"/>
      <c r="U49" s="35"/>
      <c r="V49" s="35"/>
      <c r="W49" s="35"/>
      <c r="X49" s="35"/>
      <c r="Y49" s="35"/>
      <c r="Z49" s="35"/>
      <c r="AA49" s="35"/>
      <c r="AB49" s="35"/>
      <c r="AC49" s="35"/>
      <c r="AD49" s="35"/>
      <c r="AE49" s="35"/>
      <c r="AF49" s="35"/>
      <c r="AG49" s="35"/>
      <c r="AH49" s="35"/>
      <c r="AI49" s="28" t="s">
        <v>30</v>
      </c>
      <c r="AJ49" s="35"/>
      <c r="AK49" s="35"/>
      <c r="AL49" s="35"/>
      <c r="AM49" s="233" t="str">
        <f>IF(E17="","",E17)</f>
        <v>Bez projektové dokumentace</v>
      </c>
      <c r="AN49" s="234"/>
      <c r="AO49" s="234"/>
      <c r="AP49" s="234"/>
      <c r="AQ49" s="35"/>
      <c r="AR49" s="38"/>
      <c r="AS49" s="235" t="s">
        <v>50</v>
      </c>
      <c r="AT49" s="236"/>
      <c r="AU49" s="59"/>
      <c r="AV49" s="59"/>
      <c r="AW49" s="59"/>
      <c r="AX49" s="59"/>
      <c r="AY49" s="59"/>
      <c r="AZ49" s="59"/>
      <c r="BA49" s="59"/>
      <c r="BB49" s="59"/>
      <c r="BC49" s="59"/>
      <c r="BD49" s="60"/>
      <c r="BE49" s="33"/>
    </row>
    <row r="50" spans="1:91" s="2" customFormat="1" ht="15.15" customHeight="1">
      <c r="A50" s="33"/>
      <c r="B50" s="34"/>
      <c r="C50" s="28" t="s">
        <v>28</v>
      </c>
      <c r="D50" s="35"/>
      <c r="E50" s="35"/>
      <c r="F50" s="35"/>
      <c r="G50" s="35"/>
      <c r="H50" s="35"/>
      <c r="I50" s="35"/>
      <c r="J50" s="35"/>
      <c r="K50" s="35"/>
      <c r="L50" s="51" t="str">
        <f>IF(E14= "Vyplň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33</v>
      </c>
      <c r="AJ50" s="35"/>
      <c r="AK50" s="35"/>
      <c r="AL50" s="35"/>
      <c r="AM50" s="233" t="str">
        <f>IF(E20="","",E20)</f>
        <v>Správa železnic, s.o.</v>
      </c>
      <c r="AN50" s="234"/>
      <c r="AO50" s="234"/>
      <c r="AP50" s="234"/>
      <c r="AQ50" s="35"/>
      <c r="AR50" s="38"/>
      <c r="AS50" s="237"/>
      <c r="AT50" s="238"/>
      <c r="AU50" s="61"/>
      <c r="AV50" s="61"/>
      <c r="AW50" s="61"/>
      <c r="AX50" s="61"/>
      <c r="AY50" s="61"/>
      <c r="AZ50" s="61"/>
      <c r="BA50" s="61"/>
      <c r="BB50" s="61"/>
      <c r="BC50" s="61"/>
      <c r="BD50" s="62"/>
      <c r="BE50" s="33"/>
    </row>
    <row r="51" spans="1:91" s="2" customFormat="1" ht="10.8"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239"/>
      <c r="AT51" s="240"/>
      <c r="AU51" s="63"/>
      <c r="AV51" s="63"/>
      <c r="AW51" s="63"/>
      <c r="AX51" s="63"/>
      <c r="AY51" s="63"/>
      <c r="AZ51" s="63"/>
      <c r="BA51" s="63"/>
      <c r="BB51" s="63"/>
      <c r="BC51" s="63"/>
      <c r="BD51" s="64"/>
      <c r="BE51" s="33"/>
    </row>
    <row r="52" spans="1:91" s="2" customFormat="1" ht="29.25" customHeight="1">
      <c r="A52" s="33"/>
      <c r="B52" s="34"/>
      <c r="C52" s="248" t="s">
        <v>51</v>
      </c>
      <c r="D52" s="249"/>
      <c r="E52" s="249"/>
      <c r="F52" s="249"/>
      <c r="G52" s="249"/>
      <c r="H52" s="65"/>
      <c r="I52" s="250" t="s">
        <v>52</v>
      </c>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51" t="s">
        <v>53</v>
      </c>
      <c r="AH52" s="249"/>
      <c r="AI52" s="249"/>
      <c r="AJ52" s="249"/>
      <c r="AK52" s="249"/>
      <c r="AL52" s="249"/>
      <c r="AM52" s="249"/>
      <c r="AN52" s="250" t="s">
        <v>54</v>
      </c>
      <c r="AO52" s="249"/>
      <c r="AP52" s="249"/>
      <c r="AQ52" s="66" t="s">
        <v>55</v>
      </c>
      <c r="AR52" s="38"/>
      <c r="AS52" s="67" t="s">
        <v>56</v>
      </c>
      <c r="AT52" s="68" t="s">
        <v>57</v>
      </c>
      <c r="AU52" s="68" t="s">
        <v>58</v>
      </c>
      <c r="AV52" s="68" t="s">
        <v>59</v>
      </c>
      <c r="AW52" s="68" t="s">
        <v>60</v>
      </c>
      <c r="AX52" s="68" t="s">
        <v>61</v>
      </c>
      <c r="AY52" s="68" t="s">
        <v>62</v>
      </c>
      <c r="AZ52" s="68" t="s">
        <v>63</v>
      </c>
      <c r="BA52" s="68" t="s">
        <v>64</v>
      </c>
      <c r="BB52" s="68" t="s">
        <v>65</v>
      </c>
      <c r="BC52" s="68" t="s">
        <v>66</v>
      </c>
      <c r="BD52" s="69" t="s">
        <v>67</v>
      </c>
      <c r="BE52" s="33"/>
    </row>
    <row r="53" spans="1:91" s="2" customFormat="1" ht="10.8"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1:91" s="6" customFormat="1" ht="32.4" customHeight="1">
      <c r="B54" s="73"/>
      <c r="C54" s="74" t="s">
        <v>68</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252">
        <f>ROUND(SUM(AG55:AG57),15)</f>
        <v>0</v>
      </c>
      <c r="AH54" s="252"/>
      <c r="AI54" s="252"/>
      <c r="AJ54" s="252"/>
      <c r="AK54" s="252"/>
      <c r="AL54" s="252"/>
      <c r="AM54" s="252"/>
      <c r="AN54" s="253">
        <f>SUM(AG54,AT54)</f>
        <v>0</v>
      </c>
      <c r="AO54" s="253"/>
      <c r="AP54" s="253"/>
      <c r="AQ54" s="77" t="s">
        <v>18</v>
      </c>
      <c r="AR54" s="78"/>
      <c r="AS54" s="79">
        <f>ROUND(SUM(AS55:AS57),15)</f>
        <v>0</v>
      </c>
      <c r="AT54" s="80">
        <f>ROUND(SUM(AV54:AW54),15)</f>
        <v>0</v>
      </c>
      <c r="AU54" s="81">
        <f>ROUND(SUM(AU55:AU57),5)</f>
        <v>0</v>
      </c>
      <c r="AV54" s="80">
        <f>ROUND(AZ54*L29,15)</f>
        <v>0</v>
      </c>
      <c r="AW54" s="80">
        <f>ROUND(BA54*L30,15)</f>
        <v>0</v>
      </c>
      <c r="AX54" s="80">
        <f>ROUND(BB54*L29,15)</f>
        <v>0</v>
      </c>
      <c r="AY54" s="80">
        <f>ROUND(BC54*L30,15)</f>
        <v>0</v>
      </c>
      <c r="AZ54" s="80">
        <f>ROUND(SUM(AZ55:AZ57),15)</f>
        <v>0</v>
      </c>
      <c r="BA54" s="80">
        <f>ROUND(SUM(BA55:BA57),15)</f>
        <v>0</v>
      </c>
      <c r="BB54" s="80">
        <f>ROUND(SUM(BB55:BB57),15)</f>
        <v>0</v>
      </c>
      <c r="BC54" s="80">
        <f>ROUND(SUM(BC55:BC57),15)</f>
        <v>0</v>
      </c>
      <c r="BD54" s="82">
        <f>ROUND(SUM(BD55:BD57),15)</f>
        <v>0</v>
      </c>
      <c r="BS54" s="83" t="s">
        <v>69</v>
      </c>
      <c r="BT54" s="83" t="s">
        <v>6</v>
      </c>
      <c r="BU54" s="84" t="s">
        <v>70</v>
      </c>
      <c r="BV54" s="83" t="s">
        <v>71</v>
      </c>
      <c r="BW54" s="83" t="s">
        <v>5</v>
      </c>
      <c r="BX54" s="83" t="s">
        <v>72</v>
      </c>
      <c r="CL54" s="83" t="s">
        <v>18</v>
      </c>
    </row>
    <row r="55" spans="1:91" s="7" customFormat="1" ht="16.5" customHeight="1">
      <c r="A55" s="85" t="s">
        <v>73</v>
      </c>
      <c r="B55" s="86"/>
      <c r="C55" s="87"/>
      <c r="D55" s="229" t="s">
        <v>74</v>
      </c>
      <c r="E55" s="229"/>
      <c r="F55" s="229"/>
      <c r="G55" s="229"/>
      <c r="H55" s="229"/>
      <c r="I55" s="88"/>
      <c r="J55" s="229" t="s">
        <v>75</v>
      </c>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7">
        <f>'SO 01 - Oprava železniční...'!J30</f>
        <v>0</v>
      </c>
      <c r="AH55" s="228"/>
      <c r="AI55" s="228"/>
      <c r="AJ55" s="228"/>
      <c r="AK55" s="228"/>
      <c r="AL55" s="228"/>
      <c r="AM55" s="228"/>
      <c r="AN55" s="227">
        <f>SUM(AG55,AT55)</f>
        <v>0</v>
      </c>
      <c r="AO55" s="228"/>
      <c r="AP55" s="228"/>
      <c r="AQ55" s="89" t="s">
        <v>76</v>
      </c>
      <c r="AR55" s="90"/>
      <c r="AS55" s="91">
        <v>0</v>
      </c>
      <c r="AT55" s="92">
        <f>ROUND(SUM(AV55:AW55),15)</f>
        <v>0</v>
      </c>
      <c r="AU55" s="93">
        <f>'SO 01 - Oprava železniční...'!P83</f>
        <v>0</v>
      </c>
      <c r="AV55" s="92">
        <f>'SO 01 - Oprava železniční...'!J33</f>
        <v>0</v>
      </c>
      <c r="AW55" s="92">
        <f>'SO 01 - Oprava železniční...'!J34</f>
        <v>0</v>
      </c>
      <c r="AX55" s="92">
        <f>'SO 01 - Oprava železniční...'!J35</f>
        <v>0</v>
      </c>
      <c r="AY55" s="92">
        <f>'SO 01 - Oprava železniční...'!J36</f>
        <v>0</v>
      </c>
      <c r="AZ55" s="92">
        <f>'SO 01 - Oprava železniční...'!F33</f>
        <v>0</v>
      </c>
      <c r="BA55" s="92">
        <f>'SO 01 - Oprava železniční...'!F34</f>
        <v>0</v>
      </c>
      <c r="BB55" s="92">
        <f>'SO 01 - Oprava železniční...'!F35</f>
        <v>0</v>
      </c>
      <c r="BC55" s="92">
        <f>'SO 01 - Oprava železniční...'!F36</f>
        <v>0</v>
      </c>
      <c r="BD55" s="94">
        <f>'SO 01 - Oprava železniční...'!F37</f>
        <v>0</v>
      </c>
      <c r="BT55" s="95" t="s">
        <v>77</v>
      </c>
      <c r="BV55" s="95" t="s">
        <v>71</v>
      </c>
      <c r="BW55" s="95" t="s">
        <v>78</v>
      </c>
      <c r="BX55" s="95" t="s">
        <v>5</v>
      </c>
      <c r="CL55" s="95" t="s">
        <v>18</v>
      </c>
      <c r="CM55" s="95" t="s">
        <v>79</v>
      </c>
    </row>
    <row r="56" spans="1:91" s="7" customFormat="1" ht="24.75" customHeight="1">
      <c r="A56" s="85" t="s">
        <v>73</v>
      </c>
      <c r="B56" s="86"/>
      <c r="C56" s="87"/>
      <c r="D56" s="229" t="s">
        <v>80</v>
      </c>
      <c r="E56" s="229"/>
      <c r="F56" s="229"/>
      <c r="G56" s="229"/>
      <c r="H56" s="229"/>
      <c r="I56" s="88"/>
      <c r="J56" s="229" t="s">
        <v>81</v>
      </c>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7">
        <f>'SO 02 - NEOCEŇOVAT- Mater...'!J30</f>
        <v>0</v>
      </c>
      <c r="AH56" s="228"/>
      <c r="AI56" s="228"/>
      <c r="AJ56" s="228"/>
      <c r="AK56" s="228"/>
      <c r="AL56" s="228"/>
      <c r="AM56" s="228"/>
      <c r="AN56" s="227">
        <f>SUM(AG56,AT56)</f>
        <v>0</v>
      </c>
      <c r="AO56" s="228"/>
      <c r="AP56" s="228"/>
      <c r="AQ56" s="89" t="s">
        <v>76</v>
      </c>
      <c r="AR56" s="90"/>
      <c r="AS56" s="91">
        <v>0</v>
      </c>
      <c r="AT56" s="92">
        <f>ROUND(SUM(AV56:AW56),15)</f>
        <v>0</v>
      </c>
      <c r="AU56" s="93">
        <f>'SO 02 - NEOCEŇOVAT- Mater...'!P79</f>
        <v>0</v>
      </c>
      <c r="AV56" s="92">
        <f>'SO 02 - NEOCEŇOVAT- Mater...'!J33</f>
        <v>0</v>
      </c>
      <c r="AW56" s="92">
        <f>'SO 02 - NEOCEŇOVAT- Mater...'!J34</f>
        <v>0</v>
      </c>
      <c r="AX56" s="92">
        <f>'SO 02 - NEOCEŇOVAT- Mater...'!J35</f>
        <v>0</v>
      </c>
      <c r="AY56" s="92">
        <f>'SO 02 - NEOCEŇOVAT- Mater...'!J36</f>
        <v>0</v>
      </c>
      <c r="AZ56" s="92">
        <f>'SO 02 - NEOCEŇOVAT- Mater...'!F33</f>
        <v>0</v>
      </c>
      <c r="BA56" s="92">
        <f>'SO 02 - NEOCEŇOVAT- Mater...'!F34</f>
        <v>0</v>
      </c>
      <c r="BB56" s="92">
        <f>'SO 02 - NEOCEŇOVAT- Mater...'!F35</f>
        <v>0</v>
      </c>
      <c r="BC56" s="92">
        <f>'SO 02 - NEOCEŇOVAT- Mater...'!F36</f>
        <v>0</v>
      </c>
      <c r="BD56" s="94">
        <f>'SO 02 - NEOCEŇOVAT- Mater...'!F37</f>
        <v>0</v>
      </c>
      <c r="BT56" s="95" t="s">
        <v>77</v>
      </c>
      <c r="BV56" s="95" t="s">
        <v>71</v>
      </c>
      <c r="BW56" s="95" t="s">
        <v>82</v>
      </c>
      <c r="BX56" s="95" t="s">
        <v>5</v>
      </c>
      <c r="CL56" s="95" t="s">
        <v>18</v>
      </c>
      <c r="CM56" s="95" t="s">
        <v>79</v>
      </c>
    </row>
    <row r="57" spans="1:91" s="7" customFormat="1" ht="16.5" customHeight="1">
      <c r="A57" s="85" t="s">
        <v>73</v>
      </c>
      <c r="B57" s="86"/>
      <c r="C57" s="87"/>
      <c r="D57" s="229" t="s">
        <v>83</v>
      </c>
      <c r="E57" s="229"/>
      <c r="F57" s="229"/>
      <c r="G57" s="229"/>
      <c r="H57" s="229"/>
      <c r="I57" s="88"/>
      <c r="J57" s="229" t="s">
        <v>84</v>
      </c>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7">
        <f>'VON - Vedlejší a ostatní ...'!J30</f>
        <v>0</v>
      </c>
      <c r="AH57" s="228"/>
      <c r="AI57" s="228"/>
      <c r="AJ57" s="228"/>
      <c r="AK57" s="228"/>
      <c r="AL57" s="228"/>
      <c r="AM57" s="228"/>
      <c r="AN57" s="227">
        <f>SUM(AG57,AT57)</f>
        <v>0</v>
      </c>
      <c r="AO57" s="228"/>
      <c r="AP57" s="228"/>
      <c r="AQ57" s="89" t="s">
        <v>76</v>
      </c>
      <c r="AR57" s="90"/>
      <c r="AS57" s="96">
        <v>0</v>
      </c>
      <c r="AT57" s="97">
        <f>ROUND(SUM(AV57:AW57),15)</f>
        <v>0</v>
      </c>
      <c r="AU57" s="98">
        <f>'VON - Vedlejší a ostatní ...'!P79</f>
        <v>0</v>
      </c>
      <c r="AV57" s="97">
        <f>'VON - Vedlejší a ostatní ...'!J33</f>
        <v>0</v>
      </c>
      <c r="AW57" s="97">
        <f>'VON - Vedlejší a ostatní ...'!J34</f>
        <v>0</v>
      </c>
      <c r="AX57" s="97">
        <f>'VON - Vedlejší a ostatní ...'!J35</f>
        <v>0</v>
      </c>
      <c r="AY57" s="97">
        <f>'VON - Vedlejší a ostatní ...'!J36</f>
        <v>0</v>
      </c>
      <c r="AZ57" s="97">
        <f>'VON - Vedlejší a ostatní ...'!F33</f>
        <v>0</v>
      </c>
      <c r="BA57" s="97">
        <f>'VON - Vedlejší a ostatní ...'!F34</f>
        <v>0</v>
      </c>
      <c r="BB57" s="97">
        <f>'VON - Vedlejší a ostatní ...'!F35</f>
        <v>0</v>
      </c>
      <c r="BC57" s="97">
        <f>'VON - Vedlejší a ostatní ...'!F36</f>
        <v>0</v>
      </c>
      <c r="BD57" s="99">
        <f>'VON - Vedlejší a ostatní ...'!F37</f>
        <v>0</v>
      </c>
      <c r="BT57" s="95" t="s">
        <v>77</v>
      </c>
      <c r="BV57" s="95" t="s">
        <v>71</v>
      </c>
      <c r="BW57" s="95" t="s">
        <v>85</v>
      </c>
      <c r="BX57" s="95" t="s">
        <v>5</v>
      </c>
      <c r="CL57" s="95" t="s">
        <v>18</v>
      </c>
      <c r="CM57" s="95" t="s">
        <v>79</v>
      </c>
    </row>
    <row r="58" spans="1:91" s="2" customFormat="1" ht="30" customHeight="1">
      <c r="A58" s="33"/>
      <c r="B58" s="34"/>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8"/>
      <c r="AS58" s="33"/>
      <c r="AT58" s="33"/>
      <c r="AU58" s="33"/>
      <c r="AV58" s="33"/>
      <c r="AW58" s="33"/>
      <c r="AX58" s="33"/>
      <c r="AY58" s="33"/>
      <c r="AZ58" s="33"/>
      <c r="BA58" s="33"/>
      <c r="BB58" s="33"/>
      <c r="BC58" s="33"/>
      <c r="BD58" s="33"/>
      <c r="BE58" s="33"/>
    </row>
    <row r="59" spans="1:91" s="2" customFormat="1" ht="6.9" customHeight="1">
      <c r="A59" s="33"/>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38"/>
      <c r="AS59" s="33"/>
      <c r="AT59" s="33"/>
      <c r="AU59" s="33"/>
      <c r="AV59" s="33"/>
      <c r="AW59" s="33"/>
      <c r="AX59" s="33"/>
      <c r="AY59" s="33"/>
      <c r="AZ59" s="33"/>
      <c r="BA59" s="33"/>
      <c r="BB59" s="33"/>
      <c r="BC59" s="33"/>
      <c r="BD59" s="33"/>
      <c r="BE59" s="33"/>
    </row>
  </sheetData>
  <sheetProtection algorithmName="SHA-512" hashValue="lzudW5QeFU2fWjBwUUy+YmX1JGkzfxIOGw81A6LCmxTae6ZQWIWthXwLSX1t6AFKx0LXAy+NBPOOpHS2cKLWBA==" saltValue="EgW9NOQJMVr8Zh/bu+BQUAX5X91e12nIcH6F+DYzVIHpedSvGAPZmRC/HvKf2lUG0NHthYACs4pkCxS+V5x72g==" spinCount="100000" sheet="1" objects="1" scenarios="1" formatColumns="0" formatRows="0"/>
  <mergeCells count="5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SO 01 - Oprava železniční...'!C2" display="/"/>
    <hyperlink ref="A56" location="'SO 02 - NEOCEŇOVAT- Mater...'!C2" display="/"/>
    <hyperlink ref="A57" location="'VON - Vedlejší a ostatní ...'!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8"/>
  <sheetViews>
    <sheetView showGridLines="0" topLeftCell="A167"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1" width="22.28515625" style="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26"/>
      <c r="M2" s="226"/>
      <c r="N2" s="226"/>
      <c r="O2" s="226"/>
      <c r="P2" s="226"/>
      <c r="Q2" s="226"/>
      <c r="R2" s="226"/>
      <c r="S2" s="226"/>
      <c r="T2" s="226"/>
      <c r="U2" s="226"/>
      <c r="V2" s="226"/>
      <c r="AT2" s="16" t="s">
        <v>78</v>
      </c>
    </row>
    <row r="3" spans="1:46" s="1" customFormat="1" ht="6.9" hidden="1" customHeight="1">
      <c r="B3" s="100"/>
      <c r="C3" s="101"/>
      <c r="D3" s="101"/>
      <c r="E3" s="101"/>
      <c r="F3" s="101"/>
      <c r="G3" s="101"/>
      <c r="H3" s="101"/>
      <c r="I3" s="101"/>
      <c r="J3" s="101"/>
      <c r="K3" s="101"/>
      <c r="L3" s="19"/>
      <c r="AT3" s="16" t="s">
        <v>79</v>
      </c>
    </row>
    <row r="4" spans="1:46" s="1" customFormat="1" ht="24.9" hidden="1" customHeight="1">
      <c r="B4" s="19"/>
      <c r="D4" s="102" t="s">
        <v>86</v>
      </c>
      <c r="L4" s="19"/>
      <c r="M4" s="103" t="s">
        <v>10</v>
      </c>
      <c r="AT4" s="16" t="s">
        <v>4</v>
      </c>
    </row>
    <row r="5" spans="1:46" s="1" customFormat="1" ht="6.9" hidden="1" customHeight="1">
      <c r="B5" s="19"/>
      <c r="L5" s="19"/>
    </row>
    <row r="6" spans="1:46" s="1" customFormat="1" ht="12" hidden="1" customHeight="1">
      <c r="B6" s="19"/>
      <c r="D6" s="104" t="s">
        <v>15</v>
      </c>
      <c r="L6" s="19"/>
    </row>
    <row r="7" spans="1:46" s="1" customFormat="1" ht="16.5" hidden="1" customHeight="1">
      <c r="B7" s="19"/>
      <c r="E7" s="269" t="str">
        <f>'Rekapitulace stavby'!K6</f>
        <v>Oprava trati v úseku Pilníkov - Trutnov</v>
      </c>
      <c r="F7" s="270"/>
      <c r="G7" s="270"/>
      <c r="H7" s="270"/>
      <c r="L7" s="19"/>
    </row>
    <row r="8" spans="1:46" s="2" customFormat="1" ht="12" hidden="1" customHeight="1">
      <c r="A8" s="33"/>
      <c r="B8" s="38"/>
      <c r="C8" s="33"/>
      <c r="D8" s="104" t="s">
        <v>87</v>
      </c>
      <c r="E8" s="33"/>
      <c r="F8" s="33"/>
      <c r="G8" s="33"/>
      <c r="H8" s="33"/>
      <c r="I8" s="33"/>
      <c r="J8" s="33"/>
      <c r="K8" s="33"/>
      <c r="L8" s="105"/>
      <c r="S8" s="33"/>
      <c r="T8" s="33"/>
      <c r="U8" s="33"/>
      <c r="V8" s="33"/>
      <c r="W8" s="33"/>
      <c r="X8" s="33"/>
      <c r="Y8" s="33"/>
      <c r="Z8" s="33"/>
      <c r="AA8" s="33"/>
      <c r="AB8" s="33"/>
      <c r="AC8" s="33"/>
      <c r="AD8" s="33"/>
      <c r="AE8" s="33"/>
    </row>
    <row r="9" spans="1:46" s="2" customFormat="1" ht="16.5" hidden="1" customHeight="1">
      <c r="A9" s="33"/>
      <c r="B9" s="38"/>
      <c r="C9" s="33"/>
      <c r="D9" s="33"/>
      <c r="E9" s="271" t="s">
        <v>88</v>
      </c>
      <c r="F9" s="272"/>
      <c r="G9" s="272"/>
      <c r="H9" s="272"/>
      <c r="I9" s="33"/>
      <c r="J9" s="33"/>
      <c r="K9" s="33"/>
      <c r="L9" s="105"/>
      <c r="S9" s="33"/>
      <c r="T9" s="33"/>
      <c r="U9" s="33"/>
      <c r="V9" s="33"/>
      <c r="W9" s="33"/>
      <c r="X9" s="33"/>
      <c r="Y9" s="33"/>
      <c r="Z9" s="33"/>
      <c r="AA9" s="33"/>
      <c r="AB9" s="33"/>
      <c r="AC9" s="33"/>
      <c r="AD9" s="33"/>
      <c r="AE9" s="33"/>
    </row>
    <row r="10" spans="1:46" s="2" customFormat="1" hidden="1">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46" s="2" customFormat="1" ht="12" hidden="1" customHeight="1">
      <c r="A11" s="33"/>
      <c r="B11" s="38"/>
      <c r="C11" s="33"/>
      <c r="D11" s="104" t="s">
        <v>17</v>
      </c>
      <c r="E11" s="33"/>
      <c r="F11" s="106" t="s">
        <v>18</v>
      </c>
      <c r="G11" s="33"/>
      <c r="H11" s="33"/>
      <c r="I11" s="104" t="s">
        <v>19</v>
      </c>
      <c r="J11" s="106" t="s">
        <v>18</v>
      </c>
      <c r="K11" s="33"/>
      <c r="L11" s="105"/>
      <c r="S11" s="33"/>
      <c r="T11" s="33"/>
      <c r="U11" s="33"/>
      <c r="V11" s="33"/>
      <c r="W11" s="33"/>
      <c r="X11" s="33"/>
      <c r="Y11" s="33"/>
      <c r="Z11" s="33"/>
      <c r="AA11" s="33"/>
      <c r="AB11" s="33"/>
      <c r="AC11" s="33"/>
      <c r="AD11" s="33"/>
      <c r="AE11" s="33"/>
    </row>
    <row r="12" spans="1:46" s="2" customFormat="1" ht="12" hidden="1" customHeight="1">
      <c r="A12" s="33"/>
      <c r="B12" s="38"/>
      <c r="C12" s="33"/>
      <c r="D12" s="104" t="s">
        <v>20</v>
      </c>
      <c r="E12" s="33"/>
      <c r="F12" s="106" t="s">
        <v>21</v>
      </c>
      <c r="G12" s="33"/>
      <c r="H12" s="33"/>
      <c r="I12" s="104" t="s">
        <v>22</v>
      </c>
      <c r="J12" s="107" t="str">
        <f>'Rekapitulace stavby'!AN8</f>
        <v>5. 1. 2021</v>
      </c>
      <c r="K12" s="33"/>
      <c r="L12" s="105"/>
      <c r="S12" s="33"/>
      <c r="T12" s="33"/>
      <c r="U12" s="33"/>
      <c r="V12" s="33"/>
      <c r="W12" s="33"/>
      <c r="X12" s="33"/>
      <c r="Y12" s="33"/>
      <c r="Z12" s="33"/>
      <c r="AA12" s="33"/>
      <c r="AB12" s="33"/>
      <c r="AC12" s="33"/>
      <c r="AD12" s="33"/>
      <c r="AE12" s="33"/>
    </row>
    <row r="13" spans="1:46" s="2" customFormat="1" ht="10.8" hidden="1"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46" s="2" customFormat="1" ht="12" hidden="1" customHeight="1">
      <c r="A14" s="33"/>
      <c r="B14" s="38"/>
      <c r="C14" s="33"/>
      <c r="D14" s="104" t="s">
        <v>24</v>
      </c>
      <c r="E14" s="33"/>
      <c r="F14" s="33"/>
      <c r="G14" s="33"/>
      <c r="H14" s="33"/>
      <c r="I14" s="104" t="s">
        <v>25</v>
      </c>
      <c r="J14" s="106" t="s">
        <v>18</v>
      </c>
      <c r="K14" s="33"/>
      <c r="L14" s="105"/>
      <c r="S14" s="33"/>
      <c r="T14" s="33"/>
      <c r="U14" s="33"/>
      <c r="V14" s="33"/>
      <c r="W14" s="33"/>
      <c r="X14" s="33"/>
      <c r="Y14" s="33"/>
      <c r="Z14" s="33"/>
      <c r="AA14" s="33"/>
      <c r="AB14" s="33"/>
      <c r="AC14" s="33"/>
      <c r="AD14" s="33"/>
      <c r="AE14" s="33"/>
    </row>
    <row r="15" spans="1:46" s="2" customFormat="1" ht="18" hidden="1" customHeight="1">
      <c r="A15" s="33"/>
      <c r="B15" s="38"/>
      <c r="C15" s="33"/>
      <c r="D15" s="33"/>
      <c r="E15" s="106" t="s">
        <v>26</v>
      </c>
      <c r="F15" s="33"/>
      <c r="G15" s="33"/>
      <c r="H15" s="33"/>
      <c r="I15" s="104" t="s">
        <v>27</v>
      </c>
      <c r="J15" s="106" t="s">
        <v>18</v>
      </c>
      <c r="K15" s="33"/>
      <c r="L15" s="105"/>
      <c r="S15" s="33"/>
      <c r="T15" s="33"/>
      <c r="U15" s="33"/>
      <c r="V15" s="33"/>
      <c r="W15" s="33"/>
      <c r="X15" s="33"/>
      <c r="Y15" s="33"/>
      <c r="Z15" s="33"/>
      <c r="AA15" s="33"/>
      <c r="AB15" s="33"/>
      <c r="AC15" s="33"/>
      <c r="AD15" s="33"/>
      <c r="AE15" s="33"/>
    </row>
    <row r="16" spans="1:46" s="2" customFormat="1" ht="6.9" hidden="1"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hidden="1" customHeight="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hidden="1" customHeight="1">
      <c r="A18" s="33"/>
      <c r="B18" s="38"/>
      <c r="C18" s="33"/>
      <c r="D18" s="33"/>
      <c r="E18" s="273" t="str">
        <f>'Rekapitulace stavby'!E14</f>
        <v>Vyplň údaj</v>
      </c>
      <c r="F18" s="274"/>
      <c r="G18" s="274"/>
      <c r="H18" s="274"/>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 hidden="1"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hidden="1" customHeight="1">
      <c r="A20" s="33"/>
      <c r="B20" s="38"/>
      <c r="C20" s="33"/>
      <c r="D20" s="104" t="s">
        <v>30</v>
      </c>
      <c r="E20" s="33"/>
      <c r="F20" s="33"/>
      <c r="G20" s="33"/>
      <c r="H20" s="33"/>
      <c r="I20" s="104" t="s">
        <v>25</v>
      </c>
      <c r="J20" s="106" t="s">
        <v>18</v>
      </c>
      <c r="K20" s="33"/>
      <c r="L20" s="105"/>
      <c r="S20" s="33"/>
      <c r="T20" s="33"/>
      <c r="U20" s="33"/>
      <c r="V20" s="33"/>
      <c r="W20" s="33"/>
      <c r="X20" s="33"/>
      <c r="Y20" s="33"/>
      <c r="Z20" s="33"/>
      <c r="AA20" s="33"/>
      <c r="AB20" s="33"/>
      <c r="AC20" s="33"/>
      <c r="AD20" s="33"/>
      <c r="AE20" s="33"/>
    </row>
    <row r="21" spans="1:31" s="2" customFormat="1" ht="18" hidden="1" customHeight="1">
      <c r="A21" s="33"/>
      <c r="B21" s="38"/>
      <c r="C21" s="33"/>
      <c r="D21" s="33"/>
      <c r="E21" s="106" t="s">
        <v>31</v>
      </c>
      <c r="F21" s="33"/>
      <c r="G21" s="33"/>
      <c r="H21" s="33"/>
      <c r="I21" s="104" t="s">
        <v>27</v>
      </c>
      <c r="J21" s="106" t="s">
        <v>18</v>
      </c>
      <c r="K21" s="33"/>
      <c r="L21" s="105"/>
      <c r="S21" s="33"/>
      <c r="T21" s="33"/>
      <c r="U21" s="33"/>
      <c r="V21" s="33"/>
      <c r="W21" s="33"/>
      <c r="X21" s="33"/>
      <c r="Y21" s="33"/>
      <c r="Z21" s="33"/>
      <c r="AA21" s="33"/>
      <c r="AB21" s="33"/>
      <c r="AC21" s="33"/>
      <c r="AD21" s="33"/>
      <c r="AE21" s="33"/>
    </row>
    <row r="22" spans="1:31" s="2" customFormat="1" ht="6.9" hidden="1"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hidden="1" customHeight="1">
      <c r="A23" s="33"/>
      <c r="B23" s="38"/>
      <c r="C23" s="33"/>
      <c r="D23" s="104" t="s">
        <v>33</v>
      </c>
      <c r="E23" s="33"/>
      <c r="F23" s="33"/>
      <c r="G23" s="33"/>
      <c r="H23" s="33"/>
      <c r="I23" s="104" t="s">
        <v>25</v>
      </c>
      <c r="J23" s="106" t="s">
        <v>18</v>
      </c>
      <c r="K23" s="33"/>
      <c r="L23" s="105"/>
      <c r="S23" s="33"/>
      <c r="T23" s="33"/>
      <c r="U23" s="33"/>
      <c r="V23" s="33"/>
      <c r="W23" s="33"/>
      <c r="X23" s="33"/>
      <c r="Y23" s="33"/>
      <c r="Z23" s="33"/>
      <c r="AA23" s="33"/>
      <c r="AB23" s="33"/>
      <c r="AC23" s="33"/>
      <c r="AD23" s="33"/>
      <c r="AE23" s="33"/>
    </row>
    <row r="24" spans="1:31" s="2" customFormat="1" ht="18" hidden="1" customHeight="1">
      <c r="A24" s="33"/>
      <c r="B24" s="38"/>
      <c r="C24" s="33"/>
      <c r="D24" s="33"/>
      <c r="E24" s="106" t="s">
        <v>26</v>
      </c>
      <c r="F24" s="33"/>
      <c r="G24" s="33"/>
      <c r="H24" s="33"/>
      <c r="I24" s="104" t="s">
        <v>27</v>
      </c>
      <c r="J24" s="106" t="s">
        <v>18</v>
      </c>
      <c r="K24" s="33"/>
      <c r="L24" s="105"/>
      <c r="S24" s="33"/>
      <c r="T24" s="33"/>
      <c r="U24" s="33"/>
      <c r="V24" s="33"/>
      <c r="W24" s="33"/>
      <c r="X24" s="33"/>
      <c r="Y24" s="33"/>
      <c r="Z24" s="33"/>
      <c r="AA24" s="33"/>
      <c r="AB24" s="33"/>
      <c r="AC24" s="33"/>
      <c r="AD24" s="33"/>
      <c r="AE24" s="33"/>
    </row>
    <row r="25" spans="1:31" s="2" customFormat="1" ht="6.9" hidden="1"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hidden="1" customHeight="1">
      <c r="A26" s="33"/>
      <c r="B26" s="38"/>
      <c r="C26" s="33"/>
      <c r="D26" s="104" t="s">
        <v>34</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hidden="1" customHeight="1">
      <c r="A27" s="108"/>
      <c r="B27" s="109"/>
      <c r="C27" s="108"/>
      <c r="D27" s="108"/>
      <c r="E27" s="275" t="s">
        <v>35</v>
      </c>
      <c r="F27" s="275"/>
      <c r="G27" s="275"/>
      <c r="H27" s="275"/>
      <c r="I27" s="108"/>
      <c r="J27" s="108"/>
      <c r="K27" s="108"/>
      <c r="L27" s="110"/>
      <c r="S27" s="108"/>
      <c r="T27" s="108"/>
      <c r="U27" s="108"/>
      <c r="V27" s="108"/>
      <c r="W27" s="108"/>
      <c r="X27" s="108"/>
      <c r="Y27" s="108"/>
      <c r="Z27" s="108"/>
      <c r="AA27" s="108"/>
      <c r="AB27" s="108"/>
      <c r="AC27" s="108"/>
      <c r="AD27" s="108"/>
      <c r="AE27" s="108"/>
    </row>
    <row r="28" spans="1:31" s="2" customFormat="1" ht="6.9" hidden="1"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 hidden="1"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hidden="1" customHeight="1">
      <c r="A30" s="33"/>
      <c r="B30" s="38"/>
      <c r="C30" s="33"/>
      <c r="D30" s="112" t="s">
        <v>36</v>
      </c>
      <c r="E30" s="33"/>
      <c r="F30" s="33"/>
      <c r="G30" s="33"/>
      <c r="H30" s="33"/>
      <c r="I30" s="33"/>
      <c r="J30" s="113">
        <f>ROUND(J83, 15)</f>
        <v>0</v>
      </c>
      <c r="K30" s="33"/>
      <c r="L30" s="105"/>
      <c r="S30" s="33"/>
      <c r="T30" s="33"/>
      <c r="U30" s="33"/>
      <c r="V30" s="33"/>
      <c r="W30" s="33"/>
      <c r="X30" s="33"/>
      <c r="Y30" s="33"/>
      <c r="Z30" s="33"/>
      <c r="AA30" s="33"/>
      <c r="AB30" s="33"/>
      <c r="AC30" s="33"/>
      <c r="AD30" s="33"/>
      <c r="AE30" s="33"/>
    </row>
    <row r="31" spans="1:31" s="2" customFormat="1" ht="6.9" hidden="1"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 hidden="1" customHeight="1">
      <c r="A32" s="33"/>
      <c r="B32" s="38"/>
      <c r="C32" s="33"/>
      <c r="D32" s="33"/>
      <c r="E32" s="33"/>
      <c r="F32" s="114" t="s">
        <v>38</v>
      </c>
      <c r="G32" s="33"/>
      <c r="H32" s="33"/>
      <c r="I32" s="114" t="s">
        <v>37</v>
      </c>
      <c r="J32" s="114" t="s">
        <v>39</v>
      </c>
      <c r="K32" s="33"/>
      <c r="L32" s="105"/>
      <c r="S32" s="33"/>
      <c r="T32" s="33"/>
      <c r="U32" s="33"/>
      <c r="V32" s="33"/>
      <c r="W32" s="33"/>
      <c r="X32" s="33"/>
      <c r="Y32" s="33"/>
      <c r="Z32" s="33"/>
      <c r="AA32" s="33"/>
      <c r="AB32" s="33"/>
      <c r="AC32" s="33"/>
      <c r="AD32" s="33"/>
      <c r="AE32" s="33"/>
    </row>
    <row r="33" spans="1:31" s="2" customFormat="1" ht="14.4" hidden="1" customHeight="1">
      <c r="A33" s="33"/>
      <c r="B33" s="38"/>
      <c r="C33" s="33"/>
      <c r="D33" s="115" t="s">
        <v>40</v>
      </c>
      <c r="E33" s="104" t="s">
        <v>41</v>
      </c>
      <c r="F33" s="116">
        <f>ROUND((SUM(BE83:BE207)),  15)</f>
        <v>0</v>
      </c>
      <c r="G33" s="33"/>
      <c r="H33" s="33"/>
      <c r="I33" s="117">
        <v>0.21</v>
      </c>
      <c r="J33" s="116">
        <f>ROUND(((SUM(BE83:BE207))*I33),  15)</f>
        <v>0</v>
      </c>
      <c r="K33" s="33"/>
      <c r="L33" s="105"/>
      <c r="S33" s="33"/>
      <c r="T33" s="33"/>
      <c r="U33" s="33"/>
      <c r="V33" s="33"/>
      <c r="W33" s="33"/>
      <c r="X33" s="33"/>
      <c r="Y33" s="33"/>
      <c r="Z33" s="33"/>
      <c r="AA33" s="33"/>
      <c r="AB33" s="33"/>
      <c r="AC33" s="33"/>
      <c r="AD33" s="33"/>
      <c r="AE33" s="33"/>
    </row>
    <row r="34" spans="1:31" s="2" customFormat="1" ht="14.4" hidden="1" customHeight="1">
      <c r="A34" s="33"/>
      <c r="B34" s="38"/>
      <c r="C34" s="33"/>
      <c r="D34" s="33"/>
      <c r="E34" s="104" t="s">
        <v>42</v>
      </c>
      <c r="F34" s="116">
        <f>ROUND((SUM(BF83:BF207)),  15)</f>
        <v>0</v>
      </c>
      <c r="G34" s="33"/>
      <c r="H34" s="33"/>
      <c r="I34" s="117">
        <v>0.15</v>
      </c>
      <c r="J34" s="116">
        <f>ROUND(((SUM(BF83:BF207))*I34),  15)</f>
        <v>0</v>
      </c>
      <c r="K34" s="33"/>
      <c r="L34" s="105"/>
      <c r="S34" s="33"/>
      <c r="T34" s="33"/>
      <c r="U34" s="33"/>
      <c r="V34" s="33"/>
      <c r="W34" s="33"/>
      <c r="X34" s="33"/>
      <c r="Y34" s="33"/>
      <c r="Z34" s="33"/>
      <c r="AA34" s="33"/>
      <c r="AB34" s="33"/>
      <c r="AC34" s="33"/>
      <c r="AD34" s="33"/>
      <c r="AE34" s="33"/>
    </row>
    <row r="35" spans="1:31" s="2" customFormat="1" ht="14.4" hidden="1" customHeight="1">
      <c r="A35" s="33"/>
      <c r="B35" s="38"/>
      <c r="C35" s="33"/>
      <c r="D35" s="33"/>
      <c r="E35" s="104" t="s">
        <v>43</v>
      </c>
      <c r="F35" s="116">
        <f>ROUND((SUM(BG83:BG207)),  15)</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 hidden="1" customHeight="1">
      <c r="A36" s="33"/>
      <c r="B36" s="38"/>
      <c r="C36" s="33"/>
      <c r="D36" s="33"/>
      <c r="E36" s="104" t="s">
        <v>44</v>
      </c>
      <c r="F36" s="116">
        <f>ROUND((SUM(BH83:BH207)),  15)</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 hidden="1" customHeight="1">
      <c r="A37" s="33"/>
      <c r="B37" s="38"/>
      <c r="C37" s="33"/>
      <c r="D37" s="33"/>
      <c r="E37" s="104" t="s">
        <v>45</v>
      </c>
      <c r="F37" s="116">
        <f>ROUND((SUM(BI83:BI207)),  15)</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 hidden="1"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hidden="1" customHeight="1">
      <c r="A39" s="33"/>
      <c r="B39" s="38"/>
      <c r="C39" s="118"/>
      <c r="D39" s="119" t="s">
        <v>46</v>
      </c>
      <c r="E39" s="120"/>
      <c r="F39" s="120"/>
      <c r="G39" s="121" t="s">
        <v>47</v>
      </c>
      <c r="H39" s="122" t="s">
        <v>48</v>
      </c>
      <c r="I39" s="120"/>
      <c r="J39" s="123">
        <f>SUM(J30:J37)</f>
        <v>0</v>
      </c>
      <c r="K39" s="124"/>
      <c r="L39" s="105"/>
      <c r="S39" s="33"/>
      <c r="T39" s="33"/>
      <c r="U39" s="33"/>
      <c r="V39" s="33"/>
      <c r="W39" s="33"/>
      <c r="X39" s="33"/>
      <c r="Y39" s="33"/>
      <c r="Z39" s="33"/>
      <c r="AA39" s="33"/>
      <c r="AB39" s="33"/>
      <c r="AC39" s="33"/>
      <c r="AD39" s="33"/>
      <c r="AE39" s="33"/>
    </row>
    <row r="40" spans="1:31" s="2" customFormat="1" ht="14.4" hidden="1"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1" spans="1:31" hidden="1"/>
    <row r="42" spans="1:31" hidden="1"/>
    <row r="43" spans="1:31" hidden="1"/>
    <row r="44" spans="1:31" s="2" customFormat="1" ht="6.9"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 customHeight="1">
      <c r="A45" s="33"/>
      <c r="B45" s="34"/>
      <c r="C45" s="22" t="s">
        <v>89</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15</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267" t="str">
        <f>E7</f>
        <v>Oprava trati v úseku Pilníkov - Trutnov</v>
      </c>
      <c r="F48" s="268"/>
      <c r="G48" s="268"/>
      <c r="H48" s="268"/>
      <c r="I48" s="35"/>
      <c r="J48" s="35"/>
      <c r="K48" s="35"/>
      <c r="L48" s="105"/>
      <c r="S48" s="33"/>
      <c r="T48" s="33"/>
      <c r="U48" s="33"/>
      <c r="V48" s="33"/>
      <c r="W48" s="33"/>
      <c r="X48" s="33"/>
      <c r="Y48" s="33"/>
      <c r="Z48" s="33"/>
      <c r="AA48" s="33"/>
      <c r="AB48" s="33"/>
      <c r="AC48" s="33"/>
      <c r="AD48" s="33"/>
      <c r="AE48" s="33"/>
    </row>
    <row r="49" spans="1:47" s="2" customFormat="1" ht="12" customHeight="1">
      <c r="A49" s="33"/>
      <c r="B49" s="34"/>
      <c r="C49" s="28" t="s">
        <v>87</v>
      </c>
      <c r="D49" s="35"/>
      <c r="E49" s="35"/>
      <c r="F49" s="35"/>
      <c r="G49" s="35"/>
      <c r="H49" s="35"/>
      <c r="I49" s="35"/>
      <c r="J49" s="35"/>
      <c r="K49" s="35"/>
      <c r="L49" s="105"/>
      <c r="S49" s="33"/>
      <c r="T49" s="33"/>
      <c r="U49" s="33"/>
      <c r="V49" s="33"/>
      <c r="W49" s="33"/>
      <c r="X49" s="33"/>
      <c r="Y49" s="33"/>
      <c r="Z49" s="33"/>
      <c r="AA49" s="33"/>
      <c r="AB49" s="33"/>
      <c r="AC49" s="33"/>
      <c r="AD49" s="33"/>
      <c r="AE49" s="33"/>
    </row>
    <row r="50" spans="1:47" s="2" customFormat="1" ht="16.5" customHeight="1">
      <c r="A50" s="33"/>
      <c r="B50" s="34"/>
      <c r="C50" s="35"/>
      <c r="D50" s="35"/>
      <c r="E50" s="230" t="str">
        <f>E9</f>
        <v>SO 01 - Oprava železničního svršku</v>
      </c>
      <c r="F50" s="266"/>
      <c r="G50" s="266"/>
      <c r="H50" s="266"/>
      <c r="I50" s="35"/>
      <c r="J50" s="35"/>
      <c r="K50" s="35"/>
      <c r="L50" s="105"/>
      <c r="S50" s="33"/>
      <c r="T50" s="33"/>
      <c r="U50" s="33"/>
      <c r="V50" s="33"/>
      <c r="W50" s="33"/>
      <c r="X50" s="33"/>
      <c r="Y50" s="33"/>
      <c r="Z50" s="33"/>
      <c r="AA50" s="33"/>
      <c r="AB50" s="33"/>
      <c r="AC50" s="33"/>
      <c r="AD50" s="33"/>
      <c r="AE50" s="33"/>
    </row>
    <row r="51" spans="1:47" s="2" customFormat="1" ht="6.9"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47" s="2" customFormat="1" ht="12" customHeight="1">
      <c r="A52" s="33"/>
      <c r="B52" s="34"/>
      <c r="C52" s="28" t="s">
        <v>20</v>
      </c>
      <c r="D52" s="35"/>
      <c r="E52" s="35"/>
      <c r="F52" s="26" t="str">
        <f>F12</f>
        <v>TÚ Pilníkov - Trutnov</v>
      </c>
      <c r="G52" s="35"/>
      <c r="H52" s="35"/>
      <c r="I52" s="28" t="s">
        <v>22</v>
      </c>
      <c r="J52" s="58" t="str">
        <f>IF(J12="","",J12)</f>
        <v>5. 1. 2021</v>
      </c>
      <c r="K52" s="35"/>
      <c r="L52" s="105"/>
      <c r="S52" s="33"/>
      <c r="T52" s="33"/>
      <c r="U52" s="33"/>
      <c r="V52" s="33"/>
      <c r="W52" s="33"/>
      <c r="X52" s="33"/>
      <c r="Y52" s="33"/>
      <c r="Z52" s="33"/>
      <c r="AA52" s="33"/>
      <c r="AB52" s="33"/>
      <c r="AC52" s="33"/>
      <c r="AD52" s="33"/>
      <c r="AE52" s="33"/>
    </row>
    <row r="53" spans="1:47" s="2" customFormat="1" ht="6.9"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47" s="2" customFormat="1" ht="25.65" customHeight="1">
      <c r="A54" s="33"/>
      <c r="B54" s="34"/>
      <c r="C54" s="28" t="s">
        <v>24</v>
      </c>
      <c r="D54" s="35"/>
      <c r="E54" s="35"/>
      <c r="F54" s="26" t="str">
        <f>E15</f>
        <v>Správa železnic, s.o.</v>
      </c>
      <c r="G54" s="35"/>
      <c r="H54" s="35"/>
      <c r="I54" s="28" t="s">
        <v>30</v>
      </c>
      <c r="J54" s="31" t="str">
        <f>E21</f>
        <v>Bez projektové dokumentace</v>
      </c>
      <c r="K54" s="35"/>
      <c r="L54" s="105"/>
      <c r="S54" s="33"/>
      <c r="T54" s="33"/>
      <c r="U54" s="33"/>
      <c r="V54" s="33"/>
      <c r="W54" s="33"/>
      <c r="X54" s="33"/>
      <c r="Y54" s="33"/>
      <c r="Z54" s="33"/>
      <c r="AA54" s="33"/>
      <c r="AB54" s="33"/>
      <c r="AC54" s="33"/>
      <c r="AD54" s="33"/>
      <c r="AE54" s="33"/>
    </row>
    <row r="55" spans="1:47" s="2" customFormat="1" ht="39" customHeight="1">
      <c r="A55" s="33"/>
      <c r="B55" s="34"/>
      <c r="C55" s="28" t="s">
        <v>28</v>
      </c>
      <c r="D55" s="35"/>
      <c r="E55" s="35"/>
      <c r="F55" s="26" t="str">
        <f>IF(E18="","",E18)</f>
        <v>Vyplň údaj</v>
      </c>
      <c r="G55" s="35"/>
      <c r="H55" s="35"/>
      <c r="I55" s="28" t="s">
        <v>33</v>
      </c>
      <c r="J55" s="31" t="str">
        <f>E24</f>
        <v>Správa železnic, s.o.</v>
      </c>
      <c r="K55" s="35"/>
      <c r="L55" s="105"/>
      <c r="S55" s="33"/>
      <c r="T55" s="33"/>
      <c r="U55" s="33"/>
      <c r="V55" s="33"/>
      <c r="W55" s="33"/>
      <c r="X55" s="33"/>
      <c r="Y55" s="33"/>
      <c r="Z55" s="33"/>
      <c r="AA55" s="33"/>
      <c r="AB55" s="33"/>
      <c r="AC55" s="33"/>
      <c r="AD55" s="33"/>
      <c r="AE55" s="33"/>
    </row>
    <row r="56" spans="1:47"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47" s="2" customFormat="1" ht="29.25" customHeight="1">
      <c r="A57" s="33"/>
      <c r="B57" s="34"/>
      <c r="C57" s="129" t="s">
        <v>90</v>
      </c>
      <c r="D57" s="130"/>
      <c r="E57" s="130"/>
      <c r="F57" s="130"/>
      <c r="G57" s="130"/>
      <c r="H57" s="130"/>
      <c r="I57" s="130"/>
      <c r="J57" s="131" t="s">
        <v>91</v>
      </c>
      <c r="K57" s="130"/>
      <c r="L57" s="105"/>
      <c r="S57" s="33"/>
      <c r="T57" s="33"/>
      <c r="U57" s="33"/>
      <c r="V57" s="33"/>
      <c r="W57" s="33"/>
      <c r="X57" s="33"/>
      <c r="Y57" s="33"/>
      <c r="Z57" s="33"/>
      <c r="AA57" s="33"/>
      <c r="AB57" s="33"/>
      <c r="AC57" s="33"/>
      <c r="AD57" s="33"/>
      <c r="AE57" s="33"/>
    </row>
    <row r="58" spans="1:47"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8" customHeight="1">
      <c r="A59" s="33"/>
      <c r="B59" s="34"/>
      <c r="C59" s="132" t="s">
        <v>68</v>
      </c>
      <c r="D59" s="35"/>
      <c r="E59" s="35"/>
      <c r="F59" s="35"/>
      <c r="G59" s="35"/>
      <c r="H59" s="35"/>
      <c r="I59" s="35"/>
      <c r="J59" s="76">
        <f>J83</f>
        <v>0</v>
      </c>
      <c r="K59" s="35"/>
      <c r="L59" s="105"/>
      <c r="S59" s="33"/>
      <c r="T59" s="33"/>
      <c r="U59" s="33"/>
      <c r="V59" s="33"/>
      <c r="W59" s="33"/>
      <c r="X59" s="33"/>
      <c r="Y59" s="33"/>
      <c r="Z59" s="33"/>
      <c r="AA59" s="33"/>
      <c r="AB59" s="33"/>
      <c r="AC59" s="33"/>
      <c r="AD59" s="33"/>
      <c r="AE59" s="33"/>
      <c r="AU59" s="16" t="s">
        <v>92</v>
      </c>
    </row>
    <row r="60" spans="1:47" s="9" customFormat="1" ht="24.9" customHeight="1">
      <c r="B60" s="133"/>
      <c r="C60" s="134"/>
      <c r="D60" s="135" t="s">
        <v>93</v>
      </c>
      <c r="E60" s="136"/>
      <c r="F60" s="136"/>
      <c r="G60" s="136"/>
      <c r="H60" s="136"/>
      <c r="I60" s="136"/>
      <c r="J60" s="137">
        <f>J84</f>
        <v>0</v>
      </c>
      <c r="K60" s="134"/>
      <c r="L60" s="138"/>
    </row>
    <row r="61" spans="1:47" s="10" customFormat="1" ht="19.95" customHeight="1">
      <c r="B61" s="139"/>
      <c r="C61" s="140"/>
      <c r="D61" s="141" t="s">
        <v>94</v>
      </c>
      <c r="E61" s="142"/>
      <c r="F61" s="142"/>
      <c r="G61" s="142"/>
      <c r="H61" s="142"/>
      <c r="I61" s="142"/>
      <c r="J61" s="143">
        <f>J85</f>
        <v>0</v>
      </c>
      <c r="K61" s="140"/>
      <c r="L61" s="144"/>
    </row>
    <row r="62" spans="1:47" s="10" customFormat="1" ht="19.95" customHeight="1">
      <c r="B62" s="139"/>
      <c r="C62" s="140"/>
      <c r="D62" s="141" t="s">
        <v>95</v>
      </c>
      <c r="E62" s="142"/>
      <c r="F62" s="142"/>
      <c r="G62" s="142"/>
      <c r="H62" s="142"/>
      <c r="I62" s="142"/>
      <c r="J62" s="143">
        <f>J198</f>
        <v>0</v>
      </c>
      <c r="K62" s="140"/>
      <c r="L62" s="144"/>
    </row>
    <row r="63" spans="1:47" s="9" customFormat="1" ht="24.9" customHeight="1">
      <c r="B63" s="133"/>
      <c r="C63" s="134"/>
      <c r="D63" s="135" t="s">
        <v>96</v>
      </c>
      <c r="E63" s="136"/>
      <c r="F63" s="136"/>
      <c r="G63" s="136"/>
      <c r="H63" s="136"/>
      <c r="I63" s="136"/>
      <c r="J63" s="137">
        <f>J203</f>
        <v>0</v>
      </c>
      <c r="K63" s="134"/>
      <c r="L63" s="138"/>
    </row>
    <row r="64" spans="1:47" s="2" customFormat="1" ht="21.75" customHeight="1">
      <c r="A64" s="33"/>
      <c r="B64" s="34"/>
      <c r="C64" s="35"/>
      <c r="D64" s="35"/>
      <c r="E64" s="35"/>
      <c r="F64" s="35"/>
      <c r="G64" s="35"/>
      <c r="H64" s="35"/>
      <c r="I64" s="35"/>
      <c r="J64" s="35"/>
      <c r="K64" s="35"/>
      <c r="L64" s="105"/>
      <c r="S64" s="33"/>
      <c r="T64" s="33"/>
      <c r="U64" s="33"/>
      <c r="V64" s="33"/>
      <c r="W64" s="33"/>
      <c r="X64" s="33"/>
      <c r="Y64" s="33"/>
      <c r="Z64" s="33"/>
      <c r="AA64" s="33"/>
      <c r="AB64" s="33"/>
      <c r="AC64" s="33"/>
      <c r="AD64" s="33"/>
      <c r="AE64" s="33"/>
    </row>
    <row r="65" spans="1:31" s="2" customFormat="1" ht="6.9" customHeight="1">
      <c r="A65" s="33"/>
      <c r="B65" s="46"/>
      <c r="C65" s="47"/>
      <c r="D65" s="47"/>
      <c r="E65" s="47"/>
      <c r="F65" s="47"/>
      <c r="G65" s="47"/>
      <c r="H65" s="47"/>
      <c r="I65" s="47"/>
      <c r="J65" s="47"/>
      <c r="K65" s="47"/>
      <c r="L65" s="105"/>
      <c r="S65" s="33"/>
      <c r="T65" s="33"/>
      <c r="U65" s="33"/>
      <c r="V65" s="33"/>
      <c r="W65" s="33"/>
      <c r="X65" s="33"/>
      <c r="Y65" s="33"/>
      <c r="Z65" s="33"/>
      <c r="AA65" s="33"/>
      <c r="AB65" s="33"/>
      <c r="AC65" s="33"/>
      <c r="AD65" s="33"/>
      <c r="AE65" s="33"/>
    </row>
    <row r="69" spans="1:31" s="2" customFormat="1" ht="6.9" customHeight="1">
      <c r="A69" s="33"/>
      <c r="B69" s="48"/>
      <c r="C69" s="49"/>
      <c r="D69" s="49"/>
      <c r="E69" s="49"/>
      <c r="F69" s="49"/>
      <c r="G69" s="49"/>
      <c r="H69" s="49"/>
      <c r="I69" s="49"/>
      <c r="J69" s="49"/>
      <c r="K69" s="49"/>
      <c r="L69" s="105"/>
      <c r="S69" s="33"/>
      <c r="T69" s="33"/>
      <c r="U69" s="33"/>
      <c r="V69" s="33"/>
      <c r="W69" s="33"/>
      <c r="X69" s="33"/>
      <c r="Y69" s="33"/>
      <c r="Z69" s="33"/>
      <c r="AA69" s="33"/>
      <c r="AB69" s="33"/>
      <c r="AC69" s="33"/>
      <c r="AD69" s="33"/>
      <c r="AE69" s="33"/>
    </row>
    <row r="70" spans="1:31" s="2" customFormat="1" ht="24.9" customHeight="1">
      <c r="A70" s="33"/>
      <c r="B70" s="34"/>
      <c r="C70" s="22" t="s">
        <v>97</v>
      </c>
      <c r="D70" s="35"/>
      <c r="E70" s="35"/>
      <c r="F70" s="35"/>
      <c r="G70" s="35"/>
      <c r="H70" s="35"/>
      <c r="I70" s="35"/>
      <c r="J70" s="35"/>
      <c r="K70" s="35"/>
      <c r="L70" s="105"/>
      <c r="S70" s="33"/>
      <c r="T70" s="33"/>
      <c r="U70" s="33"/>
      <c r="V70" s="33"/>
      <c r="W70" s="33"/>
      <c r="X70" s="33"/>
      <c r="Y70" s="33"/>
      <c r="Z70" s="33"/>
      <c r="AA70" s="33"/>
      <c r="AB70" s="33"/>
      <c r="AC70" s="33"/>
      <c r="AD70" s="33"/>
      <c r="AE70" s="33"/>
    </row>
    <row r="71" spans="1:31" s="2" customFormat="1" ht="6.9" customHeight="1">
      <c r="A71" s="33"/>
      <c r="B71" s="34"/>
      <c r="C71" s="35"/>
      <c r="D71" s="35"/>
      <c r="E71" s="35"/>
      <c r="F71" s="35"/>
      <c r="G71" s="35"/>
      <c r="H71" s="35"/>
      <c r="I71" s="35"/>
      <c r="J71" s="35"/>
      <c r="K71" s="35"/>
      <c r="L71" s="105"/>
      <c r="S71" s="33"/>
      <c r="T71" s="33"/>
      <c r="U71" s="33"/>
      <c r="V71" s="33"/>
      <c r="W71" s="33"/>
      <c r="X71" s="33"/>
      <c r="Y71" s="33"/>
      <c r="Z71" s="33"/>
      <c r="AA71" s="33"/>
      <c r="AB71" s="33"/>
      <c r="AC71" s="33"/>
      <c r="AD71" s="33"/>
      <c r="AE71" s="33"/>
    </row>
    <row r="72" spans="1:31" s="2" customFormat="1" ht="12" customHeight="1">
      <c r="A72" s="33"/>
      <c r="B72" s="34"/>
      <c r="C72" s="28" t="s">
        <v>15</v>
      </c>
      <c r="D72" s="35"/>
      <c r="E72" s="35"/>
      <c r="F72" s="35"/>
      <c r="G72" s="35"/>
      <c r="H72" s="35"/>
      <c r="I72" s="35"/>
      <c r="J72" s="35"/>
      <c r="K72" s="35"/>
      <c r="L72" s="105"/>
      <c r="S72" s="33"/>
      <c r="T72" s="33"/>
      <c r="U72" s="33"/>
      <c r="V72" s="33"/>
      <c r="W72" s="33"/>
      <c r="X72" s="33"/>
      <c r="Y72" s="33"/>
      <c r="Z72" s="33"/>
      <c r="AA72" s="33"/>
      <c r="AB72" s="33"/>
      <c r="AC72" s="33"/>
      <c r="AD72" s="33"/>
      <c r="AE72" s="33"/>
    </row>
    <row r="73" spans="1:31" s="2" customFormat="1" ht="16.5" customHeight="1">
      <c r="A73" s="33"/>
      <c r="B73" s="34"/>
      <c r="C73" s="35"/>
      <c r="D73" s="35"/>
      <c r="E73" s="267" t="str">
        <f>E7</f>
        <v>Oprava trati v úseku Pilníkov - Trutnov</v>
      </c>
      <c r="F73" s="268"/>
      <c r="G73" s="268"/>
      <c r="H73" s="268"/>
      <c r="I73" s="35"/>
      <c r="J73" s="35"/>
      <c r="K73" s="35"/>
      <c r="L73" s="105"/>
      <c r="S73" s="33"/>
      <c r="T73" s="33"/>
      <c r="U73" s="33"/>
      <c r="V73" s="33"/>
      <c r="W73" s="33"/>
      <c r="X73" s="33"/>
      <c r="Y73" s="33"/>
      <c r="Z73" s="33"/>
      <c r="AA73" s="33"/>
      <c r="AB73" s="33"/>
      <c r="AC73" s="33"/>
      <c r="AD73" s="33"/>
      <c r="AE73" s="33"/>
    </row>
    <row r="74" spans="1:31" s="2" customFormat="1" ht="12" customHeight="1">
      <c r="A74" s="33"/>
      <c r="B74" s="34"/>
      <c r="C74" s="28" t="s">
        <v>87</v>
      </c>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16.5" customHeight="1">
      <c r="A75" s="33"/>
      <c r="B75" s="34"/>
      <c r="C75" s="35"/>
      <c r="D75" s="35"/>
      <c r="E75" s="230" t="str">
        <f>E9</f>
        <v>SO 01 - Oprava železničního svršku</v>
      </c>
      <c r="F75" s="266"/>
      <c r="G75" s="266"/>
      <c r="H75" s="266"/>
      <c r="I75" s="35"/>
      <c r="J75" s="35"/>
      <c r="K75" s="35"/>
      <c r="L75" s="105"/>
      <c r="S75" s="33"/>
      <c r="T75" s="33"/>
      <c r="U75" s="33"/>
      <c r="V75" s="33"/>
      <c r="W75" s="33"/>
      <c r="X75" s="33"/>
      <c r="Y75" s="33"/>
      <c r="Z75" s="33"/>
      <c r="AA75" s="33"/>
      <c r="AB75" s="33"/>
      <c r="AC75" s="33"/>
      <c r="AD75" s="33"/>
      <c r="AE75" s="33"/>
    </row>
    <row r="76" spans="1:31" s="2" customFormat="1" ht="6.9" customHeight="1">
      <c r="A76" s="33"/>
      <c r="B76" s="34"/>
      <c r="C76" s="35"/>
      <c r="D76" s="35"/>
      <c r="E76" s="35"/>
      <c r="F76" s="35"/>
      <c r="G76" s="35"/>
      <c r="H76" s="35"/>
      <c r="I76" s="35"/>
      <c r="J76" s="35"/>
      <c r="K76" s="35"/>
      <c r="L76" s="105"/>
      <c r="S76" s="33"/>
      <c r="T76" s="33"/>
      <c r="U76" s="33"/>
      <c r="V76" s="33"/>
      <c r="W76" s="33"/>
      <c r="X76" s="33"/>
      <c r="Y76" s="33"/>
      <c r="Z76" s="33"/>
      <c r="AA76" s="33"/>
      <c r="AB76" s="33"/>
      <c r="AC76" s="33"/>
      <c r="AD76" s="33"/>
      <c r="AE76" s="33"/>
    </row>
    <row r="77" spans="1:31" s="2" customFormat="1" ht="12" customHeight="1">
      <c r="A77" s="33"/>
      <c r="B77" s="34"/>
      <c r="C77" s="28" t="s">
        <v>20</v>
      </c>
      <c r="D77" s="35"/>
      <c r="E77" s="35"/>
      <c r="F77" s="26" t="str">
        <f>F12</f>
        <v>TÚ Pilníkov - Trutnov</v>
      </c>
      <c r="G77" s="35"/>
      <c r="H77" s="35"/>
      <c r="I77" s="28" t="s">
        <v>22</v>
      </c>
      <c r="J77" s="58" t="str">
        <f>IF(J12="","",J12)</f>
        <v>5. 1. 2021</v>
      </c>
      <c r="K77" s="35"/>
      <c r="L77" s="105"/>
      <c r="S77" s="33"/>
      <c r="T77" s="33"/>
      <c r="U77" s="33"/>
      <c r="V77" s="33"/>
      <c r="W77" s="33"/>
      <c r="X77" s="33"/>
      <c r="Y77" s="33"/>
      <c r="Z77" s="33"/>
      <c r="AA77" s="33"/>
      <c r="AB77" s="33"/>
      <c r="AC77" s="33"/>
      <c r="AD77" s="33"/>
      <c r="AE77" s="33"/>
    </row>
    <row r="78" spans="1:31" s="2" customFormat="1" ht="6.9" customHeight="1">
      <c r="A78" s="33"/>
      <c r="B78" s="34"/>
      <c r="C78" s="35"/>
      <c r="D78" s="35"/>
      <c r="E78" s="35"/>
      <c r="F78" s="35"/>
      <c r="G78" s="35"/>
      <c r="H78" s="35"/>
      <c r="I78" s="35"/>
      <c r="J78" s="35"/>
      <c r="K78" s="35"/>
      <c r="L78" s="105"/>
      <c r="S78" s="33"/>
      <c r="T78" s="33"/>
      <c r="U78" s="33"/>
      <c r="V78" s="33"/>
      <c r="W78" s="33"/>
      <c r="X78" s="33"/>
      <c r="Y78" s="33"/>
      <c r="Z78" s="33"/>
      <c r="AA78" s="33"/>
      <c r="AB78" s="33"/>
      <c r="AC78" s="33"/>
      <c r="AD78" s="33"/>
      <c r="AE78" s="33"/>
    </row>
    <row r="79" spans="1:31" s="2" customFormat="1" ht="25.65" customHeight="1">
      <c r="A79" s="33"/>
      <c r="B79" s="34"/>
      <c r="C79" s="28" t="s">
        <v>24</v>
      </c>
      <c r="D79" s="35"/>
      <c r="E79" s="35"/>
      <c r="F79" s="26" t="str">
        <f>E15</f>
        <v>Správa železnic, s.o.</v>
      </c>
      <c r="G79" s="35"/>
      <c r="H79" s="35"/>
      <c r="I79" s="28" t="s">
        <v>30</v>
      </c>
      <c r="J79" s="31" t="str">
        <f>E21</f>
        <v>Bez projektové dokumentace</v>
      </c>
      <c r="K79" s="35"/>
      <c r="L79" s="105"/>
      <c r="S79" s="33"/>
      <c r="T79" s="33"/>
      <c r="U79" s="33"/>
      <c r="V79" s="33"/>
      <c r="W79" s="33"/>
      <c r="X79" s="33"/>
      <c r="Y79" s="33"/>
      <c r="Z79" s="33"/>
      <c r="AA79" s="33"/>
      <c r="AB79" s="33"/>
      <c r="AC79" s="33"/>
      <c r="AD79" s="33"/>
      <c r="AE79" s="33"/>
    </row>
    <row r="80" spans="1:31" s="2" customFormat="1" ht="31.2" customHeight="1">
      <c r="A80" s="33"/>
      <c r="B80" s="34"/>
      <c r="C80" s="28" t="s">
        <v>28</v>
      </c>
      <c r="D80" s="35"/>
      <c r="E80" s="35"/>
      <c r="F80" s="26" t="str">
        <f>IF(E18="","",E18)</f>
        <v>Vyplň údaj</v>
      </c>
      <c r="G80" s="35"/>
      <c r="H80" s="35"/>
      <c r="I80" s="28" t="s">
        <v>33</v>
      </c>
      <c r="J80" s="31" t="str">
        <f>E24</f>
        <v>Správa železnic, s.o.</v>
      </c>
      <c r="K80" s="35"/>
      <c r="L80" s="105"/>
      <c r="S80" s="33"/>
      <c r="T80" s="33"/>
      <c r="U80" s="33"/>
      <c r="V80" s="33"/>
      <c r="W80" s="33"/>
      <c r="X80" s="33"/>
      <c r="Y80" s="33"/>
      <c r="Z80" s="33"/>
      <c r="AA80" s="33"/>
      <c r="AB80" s="33"/>
      <c r="AC80" s="33"/>
      <c r="AD80" s="33"/>
      <c r="AE80" s="33"/>
    </row>
    <row r="81" spans="1:65" s="2" customFormat="1" ht="10.35" customHeight="1">
      <c r="A81" s="33"/>
      <c r="B81" s="34"/>
      <c r="C81" s="35"/>
      <c r="D81" s="35"/>
      <c r="E81" s="35"/>
      <c r="F81" s="35"/>
      <c r="G81" s="35"/>
      <c r="H81" s="35"/>
      <c r="I81" s="35"/>
      <c r="J81" s="35"/>
      <c r="K81" s="35"/>
      <c r="L81" s="105"/>
      <c r="S81" s="33"/>
      <c r="T81" s="33"/>
      <c r="U81" s="33"/>
      <c r="V81" s="33"/>
      <c r="W81" s="33"/>
      <c r="X81" s="33"/>
      <c r="Y81" s="33"/>
      <c r="Z81" s="33"/>
      <c r="AA81" s="33"/>
      <c r="AB81" s="33"/>
      <c r="AC81" s="33"/>
      <c r="AD81" s="33"/>
      <c r="AE81" s="33"/>
    </row>
    <row r="82" spans="1:65" s="11" customFormat="1" ht="29.25" customHeight="1">
      <c r="A82" s="145"/>
      <c r="B82" s="146"/>
      <c r="C82" s="147" t="s">
        <v>98</v>
      </c>
      <c r="D82" s="148" t="s">
        <v>55</v>
      </c>
      <c r="E82" s="148" t="s">
        <v>51</v>
      </c>
      <c r="F82" s="148" t="s">
        <v>52</v>
      </c>
      <c r="G82" s="148" t="s">
        <v>99</v>
      </c>
      <c r="H82" s="148" t="s">
        <v>100</v>
      </c>
      <c r="I82" s="148" t="s">
        <v>101</v>
      </c>
      <c r="J82" s="148" t="s">
        <v>91</v>
      </c>
      <c r="K82" s="149" t="s">
        <v>102</v>
      </c>
      <c r="L82" s="150"/>
      <c r="M82" s="67" t="s">
        <v>18</v>
      </c>
      <c r="N82" s="68" t="s">
        <v>40</v>
      </c>
      <c r="O82" s="68" t="s">
        <v>103</v>
      </c>
      <c r="P82" s="68" t="s">
        <v>104</v>
      </c>
      <c r="Q82" s="68" t="s">
        <v>105</v>
      </c>
      <c r="R82" s="68" t="s">
        <v>106</v>
      </c>
      <c r="S82" s="68" t="s">
        <v>107</v>
      </c>
      <c r="T82" s="69" t="s">
        <v>108</v>
      </c>
      <c r="U82" s="145"/>
      <c r="V82" s="145"/>
      <c r="W82" s="145"/>
      <c r="X82" s="145"/>
      <c r="Y82" s="145"/>
      <c r="Z82" s="145"/>
      <c r="AA82" s="145"/>
      <c r="AB82" s="145"/>
      <c r="AC82" s="145"/>
      <c r="AD82" s="145"/>
      <c r="AE82" s="145"/>
    </row>
    <row r="83" spans="1:65" s="2" customFormat="1" ht="22.8" customHeight="1">
      <c r="A83" s="33"/>
      <c r="B83" s="34"/>
      <c r="C83" s="74" t="s">
        <v>109</v>
      </c>
      <c r="D83" s="35"/>
      <c r="E83" s="35"/>
      <c r="F83" s="35"/>
      <c r="G83" s="35"/>
      <c r="H83" s="35"/>
      <c r="I83" s="35"/>
      <c r="J83" s="151">
        <f>BK83</f>
        <v>0</v>
      </c>
      <c r="K83" s="35"/>
      <c r="L83" s="38"/>
      <c r="M83" s="70"/>
      <c r="N83" s="152"/>
      <c r="O83" s="71"/>
      <c r="P83" s="153">
        <f>P84+P203</f>
        <v>0</v>
      </c>
      <c r="Q83" s="71"/>
      <c r="R83" s="153">
        <f>R84+R203</f>
        <v>2840.0263799999998</v>
      </c>
      <c r="S83" s="71"/>
      <c r="T83" s="154">
        <f>T84+T203</f>
        <v>0</v>
      </c>
      <c r="U83" s="33"/>
      <c r="V83" s="33"/>
      <c r="W83" s="33"/>
      <c r="X83" s="33"/>
      <c r="Y83" s="33"/>
      <c r="Z83" s="33"/>
      <c r="AA83" s="33"/>
      <c r="AB83" s="33"/>
      <c r="AC83" s="33"/>
      <c r="AD83" s="33"/>
      <c r="AE83" s="33"/>
      <c r="AT83" s="16" t="s">
        <v>69</v>
      </c>
      <c r="AU83" s="16" t="s">
        <v>92</v>
      </c>
      <c r="BK83" s="155">
        <f>BK84+BK203</f>
        <v>0</v>
      </c>
    </row>
    <row r="84" spans="1:65" s="12" customFormat="1" ht="25.95" customHeight="1">
      <c r="B84" s="156"/>
      <c r="C84" s="157"/>
      <c r="D84" s="158" t="s">
        <v>69</v>
      </c>
      <c r="E84" s="159" t="s">
        <v>110</v>
      </c>
      <c r="F84" s="159" t="s">
        <v>111</v>
      </c>
      <c r="G84" s="157"/>
      <c r="H84" s="157"/>
      <c r="I84" s="160"/>
      <c r="J84" s="161">
        <f>BK84</f>
        <v>0</v>
      </c>
      <c r="K84" s="157"/>
      <c r="L84" s="162"/>
      <c r="M84" s="163"/>
      <c r="N84" s="164"/>
      <c r="O84" s="164"/>
      <c r="P84" s="165">
        <f>P85+P198</f>
        <v>0</v>
      </c>
      <c r="Q84" s="164"/>
      <c r="R84" s="165">
        <f>R85+R198</f>
        <v>2840.0263799999998</v>
      </c>
      <c r="S84" s="164"/>
      <c r="T84" s="166">
        <f>T85+T198</f>
        <v>0</v>
      </c>
      <c r="AR84" s="167" t="s">
        <v>77</v>
      </c>
      <c r="AT84" s="168" t="s">
        <v>69</v>
      </c>
      <c r="AU84" s="168" t="s">
        <v>6</v>
      </c>
      <c r="AY84" s="167" t="s">
        <v>112</v>
      </c>
      <c r="BK84" s="169">
        <f>BK85+BK198</f>
        <v>0</v>
      </c>
    </row>
    <row r="85" spans="1:65" s="12" customFormat="1" ht="22.8" customHeight="1">
      <c r="B85" s="156"/>
      <c r="C85" s="157"/>
      <c r="D85" s="158" t="s">
        <v>69</v>
      </c>
      <c r="E85" s="170" t="s">
        <v>113</v>
      </c>
      <c r="F85" s="170" t="s">
        <v>114</v>
      </c>
      <c r="G85" s="157"/>
      <c r="H85" s="157"/>
      <c r="I85" s="160"/>
      <c r="J85" s="171">
        <f>BK85</f>
        <v>0</v>
      </c>
      <c r="K85" s="157"/>
      <c r="L85" s="162"/>
      <c r="M85" s="163"/>
      <c r="N85" s="164"/>
      <c r="O85" s="164"/>
      <c r="P85" s="165">
        <f>SUM(P86:P197)</f>
        <v>0</v>
      </c>
      <c r="Q85" s="164"/>
      <c r="R85" s="165">
        <f>SUM(R86:R197)</f>
        <v>2840.0263799999998</v>
      </c>
      <c r="S85" s="164"/>
      <c r="T85" s="166">
        <f>SUM(T86:T197)</f>
        <v>0</v>
      </c>
      <c r="AR85" s="167" t="s">
        <v>77</v>
      </c>
      <c r="AT85" s="168" t="s">
        <v>69</v>
      </c>
      <c r="AU85" s="168" t="s">
        <v>77</v>
      </c>
      <c r="AY85" s="167" t="s">
        <v>112</v>
      </c>
      <c r="BK85" s="169">
        <f>SUM(BK86:BK197)</f>
        <v>0</v>
      </c>
    </row>
    <row r="86" spans="1:65" s="2" customFormat="1" ht="22.8">
      <c r="A86" s="33"/>
      <c r="B86" s="34"/>
      <c r="C86" s="172" t="s">
        <v>77</v>
      </c>
      <c r="D86" s="172" t="s">
        <v>115</v>
      </c>
      <c r="E86" s="173" t="s">
        <v>116</v>
      </c>
      <c r="F86" s="174" t="s">
        <v>117</v>
      </c>
      <c r="G86" s="175" t="s">
        <v>118</v>
      </c>
      <c r="H86" s="176">
        <v>0.77300000000000002</v>
      </c>
      <c r="I86" s="177"/>
      <c r="J86" s="176">
        <f>ROUND(I86*H86,15)</f>
        <v>0</v>
      </c>
      <c r="K86" s="174" t="s">
        <v>119</v>
      </c>
      <c r="L86" s="38"/>
      <c r="M86" s="178" t="s">
        <v>18</v>
      </c>
      <c r="N86" s="179" t="s">
        <v>41</v>
      </c>
      <c r="O86" s="63"/>
      <c r="P86" s="180">
        <f>O86*H86</f>
        <v>0</v>
      </c>
      <c r="Q86" s="180">
        <v>0</v>
      </c>
      <c r="R86" s="180">
        <f>Q86*H86</f>
        <v>0</v>
      </c>
      <c r="S86" s="180">
        <v>0</v>
      </c>
      <c r="T86" s="181">
        <f>S86*H86</f>
        <v>0</v>
      </c>
      <c r="U86" s="33"/>
      <c r="V86" s="33"/>
      <c r="W86" s="33"/>
      <c r="X86" s="33"/>
      <c r="Y86" s="33"/>
      <c r="Z86" s="33"/>
      <c r="AA86" s="33"/>
      <c r="AB86" s="33"/>
      <c r="AC86" s="33"/>
      <c r="AD86" s="33"/>
      <c r="AE86" s="33"/>
      <c r="AR86" s="182" t="s">
        <v>120</v>
      </c>
      <c r="AT86" s="182" t="s">
        <v>115</v>
      </c>
      <c r="AU86" s="182" t="s">
        <v>79</v>
      </c>
      <c r="AY86" s="16" t="s">
        <v>112</v>
      </c>
      <c r="BE86" s="183">
        <f>IF(N86="základní",J86,0)</f>
        <v>0</v>
      </c>
      <c r="BF86" s="183">
        <f>IF(N86="snížená",J86,0)</f>
        <v>0</v>
      </c>
      <c r="BG86" s="183">
        <f>IF(N86="zákl. přenesená",J86,0)</f>
        <v>0</v>
      </c>
      <c r="BH86" s="183">
        <f>IF(N86="sníž. přenesená",J86,0)</f>
        <v>0</v>
      </c>
      <c r="BI86" s="183">
        <f>IF(N86="nulová",J86,0)</f>
        <v>0</v>
      </c>
      <c r="BJ86" s="16" t="s">
        <v>77</v>
      </c>
      <c r="BK86" s="184">
        <f>ROUND(I86*H86,15)</f>
        <v>0</v>
      </c>
      <c r="BL86" s="16" t="s">
        <v>120</v>
      </c>
      <c r="BM86" s="182" t="s">
        <v>79</v>
      </c>
    </row>
    <row r="87" spans="1:65" s="2" customFormat="1" ht="76.8">
      <c r="A87" s="33"/>
      <c r="B87" s="34"/>
      <c r="C87" s="35"/>
      <c r="D87" s="185" t="s">
        <v>121</v>
      </c>
      <c r="E87" s="35"/>
      <c r="F87" s="186" t="s">
        <v>122</v>
      </c>
      <c r="G87" s="35"/>
      <c r="H87" s="35"/>
      <c r="I87" s="187"/>
      <c r="J87" s="35"/>
      <c r="K87" s="35"/>
      <c r="L87" s="38"/>
      <c r="M87" s="188"/>
      <c r="N87" s="189"/>
      <c r="O87" s="63"/>
      <c r="P87" s="63"/>
      <c r="Q87" s="63"/>
      <c r="R87" s="63"/>
      <c r="S87" s="63"/>
      <c r="T87" s="64"/>
      <c r="U87" s="33"/>
      <c r="V87" s="33"/>
      <c r="W87" s="33"/>
      <c r="X87" s="33"/>
      <c r="Y87" s="33"/>
      <c r="Z87" s="33"/>
      <c r="AA87" s="33"/>
      <c r="AB87" s="33"/>
      <c r="AC87" s="33"/>
      <c r="AD87" s="33"/>
      <c r="AE87" s="33"/>
      <c r="AT87" s="16" t="s">
        <v>121</v>
      </c>
      <c r="AU87" s="16" t="s">
        <v>79</v>
      </c>
    </row>
    <row r="88" spans="1:65" s="2" customFormat="1" ht="16.5" customHeight="1">
      <c r="A88" s="33"/>
      <c r="B88" s="34"/>
      <c r="C88" s="172" t="s">
        <v>79</v>
      </c>
      <c r="D88" s="172" t="s">
        <v>115</v>
      </c>
      <c r="E88" s="173" t="s">
        <v>123</v>
      </c>
      <c r="F88" s="174" t="s">
        <v>124</v>
      </c>
      <c r="G88" s="175" t="s">
        <v>125</v>
      </c>
      <c r="H88" s="176">
        <v>29</v>
      </c>
      <c r="I88" s="177"/>
      <c r="J88" s="176">
        <f>ROUND(I88*H88,15)</f>
        <v>0</v>
      </c>
      <c r="K88" s="174" t="s">
        <v>119</v>
      </c>
      <c r="L88" s="38"/>
      <c r="M88" s="178" t="s">
        <v>18</v>
      </c>
      <c r="N88" s="179" t="s">
        <v>41</v>
      </c>
      <c r="O88" s="63"/>
      <c r="P88" s="180">
        <f>O88*H88</f>
        <v>0</v>
      </c>
      <c r="Q88" s="180">
        <v>0</v>
      </c>
      <c r="R88" s="180">
        <f>Q88*H88</f>
        <v>0</v>
      </c>
      <c r="S88" s="180">
        <v>0</v>
      </c>
      <c r="T88" s="181">
        <f>S88*H88</f>
        <v>0</v>
      </c>
      <c r="U88" s="33"/>
      <c r="V88" s="33"/>
      <c r="W88" s="33"/>
      <c r="X88" s="33"/>
      <c r="Y88" s="33"/>
      <c r="Z88" s="33"/>
      <c r="AA88" s="33"/>
      <c r="AB88" s="33"/>
      <c r="AC88" s="33"/>
      <c r="AD88" s="33"/>
      <c r="AE88" s="33"/>
      <c r="AR88" s="182" t="s">
        <v>120</v>
      </c>
      <c r="AT88" s="182" t="s">
        <v>115</v>
      </c>
      <c r="AU88" s="182" t="s">
        <v>79</v>
      </c>
      <c r="AY88" s="16" t="s">
        <v>112</v>
      </c>
      <c r="BE88" s="183">
        <f>IF(N88="základní",J88,0)</f>
        <v>0</v>
      </c>
      <c r="BF88" s="183">
        <f>IF(N88="snížená",J88,0)</f>
        <v>0</v>
      </c>
      <c r="BG88" s="183">
        <f>IF(N88="zákl. přenesená",J88,0)</f>
        <v>0</v>
      </c>
      <c r="BH88" s="183">
        <f>IF(N88="sníž. přenesená",J88,0)</f>
        <v>0</v>
      </c>
      <c r="BI88" s="183">
        <f>IF(N88="nulová",J88,0)</f>
        <v>0</v>
      </c>
      <c r="BJ88" s="16" t="s">
        <v>77</v>
      </c>
      <c r="BK88" s="184">
        <f>ROUND(I88*H88,15)</f>
        <v>0</v>
      </c>
      <c r="BL88" s="16" t="s">
        <v>120</v>
      </c>
      <c r="BM88" s="182" t="s">
        <v>120</v>
      </c>
    </row>
    <row r="89" spans="1:65" s="2" customFormat="1" ht="38.4">
      <c r="A89" s="33"/>
      <c r="B89" s="34"/>
      <c r="C89" s="35"/>
      <c r="D89" s="185" t="s">
        <v>121</v>
      </c>
      <c r="E89" s="35"/>
      <c r="F89" s="186" t="s">
        <v>126</v>
      </c>
      <c r="G89" s="35"/>
      <c r="H89" s="35"/>
      <c r="I89" s="187"/>
      <c r="J89" s="35"/>
      <c r="K89" s="35"/>
      <c r="L89" s="38"/>
      <c r="M89" s="188"/>
      <c r="N89" s="189"/>
      <c r="O89" s="63"/>
      <c r="P89" s="63"/>
      <c r="Q89" s="63"/>
      <c r="R89" s="63"/>
      <c r="S89" s="63"/>
      <c r="T89" s="64"/>
      <c r="U89" s="33"/>
      <c r="V89" s="33"/>
      <c r="W89" s="33"/>
      <c r="X89" s="33"/>
      <c r="Y89" s="33"/>
      <c r="Z89" s="33"/>
      <c r="AA89" s="33"/>
      <c r="AB89" s="33"/>
      <c r="AC89" s="33"/>
      <c r="AD89" s="33"/>
      <c r="AE89" s="33"/>
      <c r="AT89" s="16" t="s">
        <v>121</v>
      </c>
      <c r="AU89" s="16" t="s">
        <v>79</v>
      </c>
    </row>
    <row r="90" spans="1:65" s="2" customFormat="1" ht="22.8">
      <c r="A90" s="33"/>
      <c r="B90" s="34"/>
      <c r="C90" s="172" t="s">
        <v>127</v>
      </c>
      <c r="D90" s="172" t="s">
        <v>115</v>
      </c>
      <c r="E90" s="173" t="s">
        <v>128</v>
      </c>
      <c r="F90" s="174" t="s">
        <v>129</v>
      </c>
      <c r="G90" s="175" t="s">
        <v>125</v>
      </c>
      <c r="H90" s="176">
        <v>2682</v>
      </c>
      <c r="I90" s="177"/>
      <c r="J90" s="176">
        <f>ROUND(I90*H90,15)</f>
        <v>0</v>
      </c>
      <c r="K90" s="174" t="s">
        <v>119</v>
      </c>
      <c r="L90" s="38"/>
      <c r="M90" s="178" t="s">
        <v>18</v>
      </c>
      <c r="N90" s="179" t="s">
        <v>41</v>
      </c>
      <c r="O90" s="63"/>
      <c r="P90" s="180">
        <f>O90*H90</f>
        <v>0</v>
      </c>
      <c r="Q90" s="180">
        <v>0</v>
      </c>
      <c r="R90" s="180">
        <f>Q90*H90</f>
        <v>0</v>
      </c>
      <c r="S90" s="180">
        <v>0</v>
      </c>
      <c r="T90" s="181">
        <f>S90*H90</f>
        <v>0</v>
      </c>
      <c r="U90" s="33"/>
      <c r="V90" s="33"/>
      <c r="W90" s="33"/>
      <c r="X90" s="33"/>
      <c r="Y90" s="33"/>
      <c r="Z90" s="33"/>
      <c r="AA90" s="33"/>
      <c r="AB90" s="33"/>
      <c r="AC90" s="33"/>
      <c r="AD90" s="33"/>
      <c r="AE90" s="33"/>
      <c r="AR90" s="182" t="s">
        <v>120</v>
      </c>
      <c r="AT90" s="182" t="s">
        <v>115</v>
      </c>
      <c r="AU90" s="182" t="s">
        <v>79</v>
      </c>
      <c r="AY90" s="16" t="s">
        <v>112</v>
      </c>
      <c r="BE90" s="183">
        <f>IF(N90="základní",J90,0)</f>
        <v>0</v>
      </c>
      <c r="BF90" s="183">
        <f>IF(N90="snížená",J90,0)</f>
        <v>0</v>
      </c>
      <c r="BG90" s="183">
        <f>IF(N90="zákl. přenesená",J90,0)</f>
        <v>0</v>
      </c>
      <c r="BH90" s="183">
        <f>IF(N90="sníž. přenesená",J90,0)</f>
        <v>0</v>
      </c>
      <c r="BI90" s="183">
        <f>IF(N90="nulová",J90,0)</f>
        <v>0</v>
      </c>
      <c r="BJ90" s="16" t="s">
        <v>77</v>
      </c>
      <c r="BK90" s="184">
        <f>ROUND(I90*H90,15)</f>
        <v>0</v>
      </c>
      <c r="BL90" s="16" t="s">
        <v>120</v>
      </c>
      <c r="BM90" s="182" t="s">
        <v>130</v>
      </c>
    </row>
    <row r="91" spans="1:65" s="2" customFormat="1" ht="96">
      <c r="A91" s="33"/>
      <c r="B91" s="34"/>
      <c r="C91" s="35"/>
      <c r="D91" s="185" t="s">
        <v>121</v>
      </c>
      <c r="E91" s="35"/>
      <c r="F91" s="186" t="s">
        <v>131</v>
      </c>
      <c r="G91" s="35"/>
      <c r="H91" s="35"/>
      <c r="I91" s="187"/>
      <c r="J91" s="35"/>
      <c r="K91" s="35"/>
      <c r="L91" s="38"/>
      <c r="M91" s="188"/>
      <c r="N91" s="189"/>
      <c r="O91" s="63"/>
      <c r="P91" s="63"/>
      <c r="Q91" s="63"/>
      <c r="R91" s="63"/>
      <c r="S91" s="63"/>
      <c r="T91" s="64"/>
      <c r="U91" s="33"/>
      <c r="V91" s="33"/>
      <c r="W91" s="33"/>
      <c r="X91" s="33"/>
      <c r="Y91" s="33"/>
      <c r="Z91" s="33"/>
      <c r="AA91" s="33"/>
      <c r="AB91" s="33"/>
      <c r="AC91" s="33"/>
      <c r="AD91" s="33"/>
      <c r="AE91" s="33"/>
      <c r="AT91" s="16" t="s">
        <v>121</v>
      </c>
      <c r="AU91" s="16" t="s">
        <v>79</v>
      </c>
    </row>
    <row r="92" spans="1:65" s="2" customFormat="1" ht="22.8">
      <c r="A92" s="33"/>
      <c r="B92" s="34"/>
      <c r="C92" s="190" t="s">
        <v>120</v>
      </c>
      <c r="D92" s="190" t="s">
        <v>132</v>
      </c>
      <c r="E92" s="191" t="s">
        <v>133</v>
      </c>
      <c r="F92" s="192" t="s">
        <v>134</v>
      </c>
      <c r="G92" s="193" t="s">
        <v>125</v>
      </c>
      <c r="H92" s="194">
        <v>2682</v>
      </c>
      <c r="I92" s="195"/>
      <c r="J92" s="194">
        <f>ROUND(I92*H92,15)</f>
        <v>0</v>
      </c>
      <c r="K92" s="192" t="s">
        <v>119</v>
      </c>
      <c r="L92" s="196"/>
      <c r="M92" s="197" t="s">
        <v>18</v>
      </c>
      <c r="N92" s="198" t="s">
        <v>41</v>
      </c>
      <c r="O92" s="63"/>
      <c r="P92" s="180">
        <f>O92*H92</f>
        <v>0</v>
      </c>
      <c r="Q92" s="180">
        <v>0.32700000000000001</v>
      </c>
      <c r="R92" s="180">
        <f>Q92*H92</f>
        <v>877.01400000000001</v>
      </c>
      <c r="S92" s="180">
        <v>0</v>
      </c>
      <c r="T92" s="181">
        <f>S92*H92</f>
        <v>0</v>
      </c>
      <c r="U92" s="33"/>
      <c r="V92" s="33"/>
      <c r="W92" s="33"/>
      <c r="X92" s="33"/>
      <c r="Y92" s="33"/>
      <c r="Z92" s="33"/>
      <c r="AA92" s="33"/>
      <c r="AB92" s="33"/>
      <c r="AC92" s="33"/>
      <c r="AD92" s="33"/>
      <c r="AE92" s="33"/>
      <c r="AR92" s="182" t="s">
        <v>135</v>
      </c>
      <c r="AT92" s="182" t="s">
        <v>132</v>
      </c>
      <c r="AU92" s="182" t="s">
        <v>79</v>
      </c>
      <c r="AY92" s="16" t="s">
        <v>112</v>
      </c>
      <c r="BE92" s="183">
        <f>IF(N92="základní",J92,0)</f>
        <v>0</v>
      </c>
      <c r="BF92" s="183">
        <f>IF(N92="snížená",J92,0)</f>
        <v>0</v>
      </c>
      <c r="BG92" s="183">
        <f>IF(N92="zákl. přenesená",J92,0)</f>
        <v>0</v>
      </c>
      <c r="BH92" s="183">
        <f>IF(N92="sníž. přenesená",J92,0)</f>
        <v>0</v>
      </c>
      <c r="BI92" s="183">
        <f>IF(N92="nulová",J92,0)</f>
        <v>0</v>
      </c>
      <c r="BJ92" s="16" t="s">
        <v>77</v>
      </c>
      <c r="BK92" s="184">
        <f>ROUND(I92*H92,15)</f>
        <v>0</v>
      </c>
      <c r="BL92" s="16" t="s">
        <v>120</v>
      </c>
      <c r="BM92" s="182" t="s">
        <v>136</v>
      </c>
    </row>
    <row r="93" spans="1:65" s="2" customFormat="1" ht="19.2">
      <c r="A93" s="33"/>
      <c r="B93" s="34"/>
      <c r="C93" s="35"/>
      <c r="D93" s="185" t="s">
        <v>121</v>
      </c>
      <c r="E93" s="35"/>
      <c r="F93" s="186" t="s">
        <v>137</v>
      </c>
      <c r="G93" s="35"/>
      <c r="H93" s="35"/>
      <c r="I93" s="187"/>
      <c r="J93" s="35"/>
      <c r="K93" s="35"/>
      <c r="L93" s="38"/>
      <c r="M93" s="188"/>
      <c r="N93" s="189"/>
      <c r="O93" s="63"/>
      <c r="P93" s="63"/>
      <c r="Q93" s="63"/>
      <c r="R93" s="63"/>
      <c r="S93" s="63"/>
      <c r="T93" s="64"/>
      <c r="U93" s="33"/>
      <c r="V93" s="33"/>
      <c r="W93" s="33"/>
      <c r="X93" s="33"/>
      <c r="Y93" s="33"/>
      <c r="Z93" s="33"/>
      <c r="AA93" s="33"/>
      <c r="AB93" s="33"/>
      <c r="AC93" s="33"/>
      <c r="AD93" s="33"/>
      <c r="AE93" s="33"/>
      <c r="AT93" s="16" t="s">
        <v>121</v>
      </c>
      <c r="AU93" s="16" t="s">
        <v>79</v>
      </c>
    </row>
    <row r="94" spans="1:65" s="2" customFormat="1" ht="34.200000000000003">
      <c r="A94" s="33"/>
      <c r="B94" s="34"/>
      <c r="C94" s="172" t="s">
        <v>113</v>
      </c>
      <c r="D94" s="172" t="s">
        <v>115</v>
      </c>
      <c r="E94" s="173" t="s">
        <v>138</v>
      </c>
      <c r="F94" s="174" t="s">
        <v>139</v>
      </c>
      <c r="G94" s="175" t="s">
        <v>125</v>
      </c>
      <c r="H94" s="176">
        <v>2682</v>
      </c>
      <c r="I94" s="177"/>
      <c r="J94" s="176">
        <f>ROUND(I94*H94,15)</f>
        <v>0</v>
      </c>
      <c r="K94" s="174" t="s">
        <v>119</v>
      </c>
      <c r="L94" s="38"/>
      <c r="M94" s="178" t="s">
        <v>18</v>
      </c>
      <c r="N94" s="179" t="s">
        <v>41</v>
      </c>
      <c r="O94" s="63"/>
      <c r="P94" s="180">
        <f>O94*H94</f>
        <v>0</v>
      </c>
      <c r="Q94" s="180">
        <v>0</v>
      </c>
      <c r="R94" s="180">
        <f>Q94*H94</f>
        <v>0</v>
      </c>
      <c r="S94" s="180">
        <v>0</v>
      </c>
      <c r="T94" s="181">
        <f>S94*H94</f>
        <v>0</v>
      </c>
      <c r="U94" s="33"/>
      <c r="V94" s="33"/>
      <c r="W94" s="33"/>
      <c r="X94" s="33"/>
      <c r="Y94" s="33"/>
      <c r="Z94" s="33"/>
      <c r="AA94" s="33"/>
      <c r="AB94" s="33"/>
      <c r="AC94" s="33"/>
      <c r="AD94" s="33"/>
      <c r="AE94" s="33"/>
      <c r="AR94" s="182" t="s">
        <v>120</v>
      </c>
      <c r="AT94" s="182" t="s">
        <v>115</v>
      </c>
      <c r="AU94" s="182" t="s">
        <v>79</v>
      </c>
      <c r="AY94" s="16" t="s">
        <v>112</v>
      </c>
      <c r="BE94" s="183">
        <f>IF(N94="základní",J94,0)</f>
        <v>0</v>
      </c>
      <c r="BF94" s="183">
        <f>IF(N94="snížená",J94,0)</f>
        <v>0</v>
      </c>
      <c r="BG94" s="183">
        <f>IF(N94="zákl. přenesená",J94,0)</f>
        <v>0</v>
      </c>
      <c r="BH94" s="183">
        <f>IF(N94="sníž. přenesená",J94,0)</f>
        <v>0</v>
      </c>
      <c r="BI94" s="183">
        <f>IF(N94="nulová",J94,0)</f>
        <v>0</v>
      </c>
      <c r="BJ94" s="16" t="s">
        <v>77</v>
      </c>
      <c r="BK94" s="184">
        <f>ROUND(I94*H94,15)</f>
        <v>0</v>
      </c>
      <c r="BL94" s="16" t="s">
        <v>120</v>
      </c>
      <c r="BM94" s="182" t="s">
        <v>135</v>
      </c>
    </row>
    <row r="95" spans="1:65" s="2" customFormat="1" ht="76.8">
      <c r="A95" s="33"/>
      <c r="B95" s="34"/>
      <c r="C95" s="35"/>
      <c r="D95" s="185" t="s">
        <v>121</v>
      </c>
      <c r="E95" s="35"/>
      <c r="F95" s="186" t="s">
        <v>140</v>
      </c>
      <c r="G95" s="35"/>
      <c r="H95" s="35"/>
      <c r="I95" s="187"/>
      <c r="J95" s="35"/>
      <c r="K95" s="35"/>
      <c r="L95" s="38"/>
      <c r="M95" s="188"/>
      <c r="N95" s="189"/>
      <c r="O95" s="63"/>
      <c r="P95" s="63"/>
      <c r="Q95" s="63"/>
      <c r="R95" s="63"/>
      <c r="S95" s="63"/>
      <c r="T95" s="64"/>
      <c r="U95" s="33"/>
      <c r="V95" s="33"/>
      <c r="W95" s="33"/>
      <c r="X95" s="33"/>
      <c r="Y95" s="33"/>
      <c r="Z95" s="33"/>
      <c r="AA95" s="33"/>
      <c r="AB95" s="33"/>
      <c r="AC95" s="33"/>
      <c r="AD95" s="33"/>
      <c r="AE95" s="33"/>
      <c r="AT95" s="16" t="s">
        <v>121</v>
      </c>
      <c r="AU95" s="16" t="s">
        <v>79</v>
      </c>
    </row>
    <row r="96" spans="1:65" s="2" customFormat="1" ht="16.5" customHeight="1">
      <c r="A96" s="33"/>
      <c r="B96" s="34"/>
      <c r="C96" s="172" t="s">
        <v>130</v>
      </c>
      <c r="D96" s="172" t="s">
        <v>115</v>
      </c>
      <c r="E96" s="173" t="s">
        <v>141</v>
      </c>
      <c r="F96" s="174" t="s">
        <v>142</v>
      </c>
      <c r="G96" s="175" t="s">
        <v>125</v>
      </c>
      <c r="H96" s="176">
        <v>76</v>
      </c>
      <c r="I96" s="177"/>
      <c r="J96" s="176">
        <f>ROUND(I96*H96,15)</f>
        <v>0</v>
      </c>
      <c r="K96" s="174" t="s">
        <v>119</v>
      </c>
      <c r="L96" s="38"/>
      <c r="M96" s="178" t="s">
        <v>18</v>
      </c>
      <c r="N96" s="179" t="s">
        <v>41</v>
      </c>
      <c r="O96" s="63"/>
      <c r="P96" s="180">
        <f>O96*H96</f>
        <v>0</v>
      </c>
      <c r="Q96" s="180">
        <v>0</v>
      </c>
      <c r="R96" s="180">
        <f>Q96*H96</f>
        <v>0</v>
      </c>
      <c r="S96" s="180">
        <v>0</v>
      </c>
      <c r="T96" s="181">
        <f>S96*H96</f>
        <v>0</v>
      </c>
      <c r="U96" s="33"/>
      <c r="V96" s="33"/>
      <c r="W96" s="33"/>
      <c r="X96" s="33"/>
      <c r="Y96" s="33"/>
      <c r="Z96" s="33"/>
      <c r="AA96" s="33"/>
      <c r="AB96" s="33"/>
      <c r="AC96" s="33"/>
      <c r="AD96" s="33"/>
      <c r="AE96" s="33"/>
      <c r="AR96" s="182" t="s">
        <v>120</v>
      </c>
      <c r="AT96" s="182" t="s">
        <v>115</v>
      </c>
      <c r="AU96" s="182" t="s">
        <v>79</v>
      </c>
      <c r="AY96" s="16" t="s">
        <v>112</v>
      </c>
      <c r="BE96" s="183">
        <f>IF(N96="základní",J96,0)</f>
        <v>0</v>
      </c>
      <c r="BF96" s="183">
        <f>IF(N96="snížená",J96,0)</f>
        <v>0</v>
      </c>
      <c r="BG96" s="183">
        <f>IF(N96="zákl. přenesená",J96,0)</f>
        <v>0</v>
      </c>
      <c r="BH96" s="183">
        <f>IF(N96="sníž. přenesená",J96,0)</f>
        <v>0</v>
      </c>
      <c r="BI96" s="183">
        <f>IF(N96="nulová",J96,0)</f>
        <v>0</v>
      </c>
      <c r="BJ96" s="16" t="s">
        <v>77</v>
      </c>
      <c r="BK96" s="184">
        <f>ROUND(I96*H96,15)</f>
        <v>0</v>
      </c>
      <c r="BL96" s="16" t="s">
        <v>120</v>
      </c>
      <c r="BM96" s="182" t="s">
        <v>143</v>
      </c>
    </row>
    <row r="97" spans="1:65" s="2" customFormat="1" ht="28.8">
      <c r="A97" s="33"/>
      <c r="B97" s="34"/>
      <c r="C97" s="35"/>
      <c r="D97" s="185" t="s">
        <v>121</v>
      </c>
      <c r="E97" s="35"/>
      <c r="F97" s="186" t="s">
        <v>144</v>
      </c>
      <c r="G97" s="35"/>
      <c r="H97" s="35"/>
      <c r="I97" s="187"/>
      <c r="J97" s="35"/>
      <c r="K97" s="35"/>
      <c r="L97" s="38"/>
      <c r="M97" s="188"/>
      <c r="N97" s="189"/>
      <c r="O97" s="63"/>
      <c r="P97" s="63"/>
      <c r="Q97" s="63"/>
      <c r="R97" s="63"/>
      <c r="S97" s="63"/>
      <c r="T97" s="64"/>
      <c r="U97" s="33"/>
      <c r="V97" s="33"/>
      <c r="W97" s="33"/>
      <c r="X97" s="33"/>
      <c r="Y97" s="33"/>
      <c r="Z97" s="33"/>
      <c r="AA97" s="33"/>
      <c r="AB97" s="33"/>
      <c r="AC97" s="33"/>
      <c r="AD97" s="33"/>
      <c r="AE97" s="33"/>
      <c r="AT97" s="16" t="s">
        <v>121</v>
      </c>
      <c r="AU97" s="16" t="s">
        <v>79</v>
      </c>
    </row>
    <row r="98" spans="1:65" s="2" customFormat="1" ht="21.75" customHeight="1">
      <c r="A98" s="33"/>
      <c r="B98" s="34"/>
      <c r="C98" s="172" t="s">
        <v>145</v>
      </c>
      <c r="D98" s="172" t="s">
        <v>115</v>
      </c>
      <c r="E98" s="173" t="s">
        <v>146</v>
      </c>
      <c r="F98" s="174" t="s">
        <v>147</v>
      </c>
      <c r="G98" s="175" t="s">
        <v>148</v>
      </c>
      <c r="H98" s="176">
        <v>56</v>
      </c>
      <c r="I98" s="177"/>
      <c r="J98" s="176">
        <f>ROUND(I98*H98,15)</f>
        <v>0</v>
      </c>
      <c r="K98" s="174" t="s">
        <v>119</v>
      </c>
      <c r="L98" s="38"/>
      <c r="M98" s="178" t="s">
        <v>18</v>
      </c>
      <c r="N98" s="179" t="s">
        <v>41</v>
      </c>
      <c r="O98" s="63"/>
      <c r="P98" s="180">
        <f>O98*H98</f>
        <v>0</v>
      </c>
      <c r="Q98" s="180">
        <v>0</v>
      </c>
      <c r="R98" s="180">
        <f>Q98*H98</f>
        <v>0</v>
      </c>
      <c r="S98" s="180">
        <v>0</v>
      </c>
      <c r="T98" s="181">
        <f>S98*H98</f>
        <v>0</v>
      </c>
      <c r="U98" s="33"/>
      <c r="V98" s="33"/>
      <c r="W98" s="33"/>
      <c r="X98" s="33"/>
      <c r="Y98" s="33"/>
      <c r="Z98" s="33"/>
      <c r="AA98" s="33"/>
      <c r="AB98" s="33"/>
      <c r="AC98" s="33"/>
      <c r="AD98" s="33"/>
      <c r="AE98" s="33"/>
      <c r="AR98" s="182" t="s">
        <v>120</v>
      </c>
      <c r="AT98" s="182" t="s">
        <v>115</v>
      </c>
      <c r="AU98" s="182" t="s">
        <v>79</v>
      </c>
      <c r="AY98" s="16" t="s">
        <v>112</v>
      </c>
      <c r="BE98" s="183">
        <f>IF(N98="základní",J98,0)</f>
        <v>0</v>
      </c>
      <c r="BF98" s="183">
        <f>IF(N98="snížená",J98,0)</f>
        <v>0</v>
      </c>
      <c r="BG98" s="183">
        <f>IF(N98="zákl. přenesená",J98,0)</f>
        <v>0</v>
      </c>
      <c r="BH98" s="183">
        <f>IF(N98="sníž. přenesená",J98,0)</f>
        <v>0</v>
      </c>
      <c r="BI98" s="183">
        <f>IF(N98="nulová",J98,0)</f>
        <v>0</v>
      </c>
      <c r="BJ98" s="16" t="s">
        <v>77</v>
      </c>
      <c r="BK98" s="184">
        <f>ROUND(I98*H98,15)</f>
        <v>0</v>
      </c>
      <c r="BL98" s="16" t="s">
        <v>120</v>
      </c>
      <c r="BM98" s="182" t="s">
        <v>149</v>
      </c>
    </row>
    <row r="99" spans="1:65" s="2" customFormat="1" ht="57.6">
      <c r="A99" s="33"/>
      <c r="B99" s="34"/>
      <c r="C99" s="35"/>
      <c r="D99" s="185" t="s">
        <v>121</v>
      </c>
      <c r="E99" s="35"/>
      <c r="F99" s="186" t="s">
        <v>150</v>
      </c>
      <c r="G99" s="35"/>
      <c r="H99" s="35"/>
      <c r="I99" s="187"/>
      <c r="J99" s="35"/>
      <c r="K99" s="35"/>
      <c r="L99" s="38"/>
      <c r="M99" s="188"/>
      <c r="N99" s="189"/>
      <c r="O99" s="63"/>
      <c r="P99" s="63"/>
      <c r="Q99" s="63"/>
      <c r="R99" s="63"/>
      <c r="S99" s="63"/>
      <c r="T99" s="64"/>
      <c r="U99" s="33"/>
      <c r="V99" s="33"/>
      <c r="W99" s="33"/>
      <c r="X99" s="33"/>
      <c r="Y99" s="33"/>
      <c r="Z99" s="33"/>
      <c r="AA99" s="33"/>
      <c r="AB99" s="33"/>
      <c r="AC99" s="33"/>
      <c r="AD99" s="33"/>
      <c r="AE99" s="33"/>
      <c r="AT99" s="16" t="s">
        <v>121</v>
      </c>
      <c r="AU99" s="16" t="s">
        <v>79</v>
      </c>
    </row>
    <row r="100" spans="1:65" s="2" customFormat="1" ht="22.8">
      <c r="A100" s="33"/>
      <c r="B100" s="34"/>
      <c r="C100" s="172" t="s">
        <v>135</v>
      </c>
      <c r="D100" s="172" t="s">
        <v>115</v>
      </c>
      <c r="E100" s="173" t="s">
        <v>151</v>
      </c>
      <c r="F100" s="174" t="s">
        <v>152</v>
      </c>
      <c r="G100" s="175" t="s">
        <v>153</v>
      </c>
      <c r="H100" s="176">
        <v>3310</v>
      </c>
      <c r="I100" s="177"/>
      <c r="J100" s="176">
        <f>ROUND(I100*H100,15)</f>
        <v>0</v>
      </c>
      <c r="K100" s="174" t="s">
        <v>119</v>
      </c>
      <c r="L100" s="38"/>
      <c r="M100" s="178" t="s">
        <v>18</v>
      </c>
      <c r="N100" s="179" t="s">
        <v>41</v>
      </c>
      <c r="O100" s="63"/>
      <c r="P100" s="180">
        <f>O100*H100</f>
        <v>0</v>
      </c>
      <c r="Q100" s="180">
        <v>0</v>
      </c>
      <c r="R100" s="180">
        <f>Q100*H100</f>
        <v>0</v>
      </c>
      <c r="S100" s="180">
        <v>0</v>
      </c>
      <c r="T100" s="181">
        <f>S100*H100</f>
        <v>0</v>
      </c>
      <c r="U100" s="33"/>
      <c r="V100" s="33"/>
      <c r="W100" s="33"/>
      <c r="X100" s="33"/>
      <c r="Y100" s="33"/>
      <c r="Z100" s="33"/>
      <c r="AA100" s="33"/>
      <c r="AB100" s="33"/>
      <c r="AC100" s="33"/>
      <c r="AD100" s="33"/>
      <c r="AE100" s="33"/>
      <c r="AR100" s="182" t="s">
        <v>120</v>
      </c>
      <c r="AT100" s="182" t="s">
        <v>115</v>
      </c>
      <c r="AU100" s="182" t="s">
        <v>79</v>
      </c>
      <c r="AY100" s="16" t="s">
        <v>112</v>
      </c>
      <c r="BE100" s="183">
        <f>IF(N100="základní",J100,0)</f>
        <v>0</v>
      </c>
      <c r="BF100" s="183">
        <f>IF(N100="snížená",J100,0)</f>
        <v>0</v>
      </c>
      <c r="BG100" s="183">
        <f>IF(N100="zákl. přenesená",J100,0)</f>
        <v>0</v>
      </c>
      <c r="BH100" s="183">
        <f>IF(N100="sníž. přenesená",J100,0)</f>
        <v>0</v>
      </c>
      <c r="BI100" s="183">
        <f>IF(N100="nulová",J100,0)</f>
        <v>0</v>
      </c>
      <c r="BJ100" s="16" t="s">
        <v>77</v>
      </c>
      <c r="BK100" s="184">
        <f>ROUND(I100*H100,15)</f>
        <v>0</v>
      </c>
      <c r="BL100" s="16" t="s">
        <v>120</v>
      </c>
      <c r="BM100" s="182" t="s">
        <v>154</v>
      </c>
    </row>
    <row r="101" spans="1:65" s="2" customFormat="1" ht="76.8">
      <c r="A101" s="33"/>
      <c r="B101" s="34"/>
      <c r="C101" s="35"/>
      <c r="D101" s="185" t="s">
        <v>121</v>
      </c>
      <c r="E101" s="35"/>
      <c r="F101" s="186" t="s">
        <v>155</v>
      </c>
      <c r="G101" s="35"/>
      <c r="H101" s="35"/>
      <c r="I101" s="187"/>
      <c r="J101" s="35"/>
      <c r="K101" s="35"/>
      <c r="L101" s="38"/>
      <c r="M101" s="188"/>
      <c r="N101" s="189"/>
      <c r="O101" s="63"/>
      <c r="P101" s="63"/>
      <c r="Q101" s="63"/>
      <c r="R101" s="63"/>
      <c r="S101" s="63"/>
      <c r="T101" s="64"/>
      <c r="U101" s="33"/>
      <c r="V101" s="33"/>
      <c r="W101" s="33"/>
      <c r="X101" s="33"/>
      <c r="Y101" s="33"/>
      <c r="Z101" s="33"/>
      <c r="AA101" s="33"/>
      <c r="AB101" s="33"/>
      <c r="AC101" s="33"/>
      <c r="AD101" s="33"/>
      <c r="AE101" s="33"/>
      <c r="AT101" s="16" t="s">
        <v>121</v>
      </c>
      <c r="AU101" s="16" t="s">
        <v>79</v>
      </c>
    </row>
    <row r="102" spans="1:65" s="2" customFormat="1" ht="66.75" customHeight="1">
      <c r="A102" s="33"/>
      <c r="B102" s="34"/>
      <c r="C102" s="172" t="s">
        <v>156</v>
      </c>
      <c r="D102" s="172" t="s">
        <v>115</v>
      </c>
      <c r="E102" s="173" t="s">
        <v>157</v>
      </c>
      <c r="F102" s="174" t="s">
        <v>158</v>
      </c>
      <c r="G102" s="175" t="s">
        <v>159</v>
      </c>
      <c r="H102" s="176">
        <v>916.82730000000004</v>
      </c>
      <c r="I102" s="177"/>
      <c r="J102" s="176">
        <f>ROUND(I102*H102,15)</f>
        <v>0</v>
      </c>
      <c r="K102" s="174" t="s">
        <v>119</v>
      </c>
      <c r="L102" s="38"/>
      <c r="M102" s="178" t="s">
        <v>18</v>
      </c>
      <c r="N102" s="179" t="s">
        <v>41</v>
      </c>
      <c r="O102" s="63"/>
      <c r="P102" s="180">
        <f>O102*H102</f>
        <v>0</v>
      </c>
      <c r="Q102" s="180">
        <v>0</v>
      </c>
      <c r="R102" s="180">
        <f>Q102*H102</f>
        <v>0</v>
      </c>
      <c r="S102" s="180">
        <v>0</v>
      </c>
      <c r="T102" s="181">
        <f>S102*H102</f>
        <v>0</v>
      </c>
      <c r="U102" s="33"/>
      <c r="V102" s="33"/>
      <c r="W102" s="33"/>
      <c r="X102" s="33"/>
      <c r="Y102" s="33"/>
      <c r="Z102" s="33"/>
      <c r="AA102" s="33"/>
      <c r="AB102" s="33"/>
      <c r="AC102" s="33"/>
      <c r="AD102" s="33"/>
      <c r="AE102" s="33"/>
      <c r="AR102" s="182" t="s">
        <v>120</v>
      </c>
      <c r="AT102" s="182" t="s">
        <v>115</v>
      </c>
      <c r="AU102" s="182" t="s">
        <v>79</v>
      </c>
      <c r="AY102" s="16" t="s">
        <v>112</v>
      </c>
      <c r="BE102" s="183">
        <f>IF(N102="základní",J102,0)</f>
        <v>0</v>
      </c>
      <c r="BF102" s="183">
        <f>IF(N102="snížená",J102,0)</f>
        <v>0</v>
      </c>
      <c r="BG102" s="183">
        <f>IF(N102="zákl. přenesená",J102,0)</f>
        <v>0</v>
      </c>
      <c r="BH102" s="183">
        <f>IF(N102="sníž. přenesená",J102,0)</f>
        <v>0</v>
      </c>
      <c r="BI102" s="183">
        <f>IF(N102="nulová",J102,0)</f>
        <v>0</v>
      </c>
      <c r="BJ102" s="16" t="s">
        <v>77</v>
      </c>
      <c r="BK102" s="184">
        <f>ROUND(I102*H102,15)</f>
        <v>0</v>
      </c>
      <c r="BL102" s="16" t="s">
        <v>120</v>
      </c>
      <c r="BM102" s="182" t="s">
        <v>160</v>
      </c>
    </row>
    <row r="103" spans="1:65" s="2" customFormat="1" ht="86.4">
      <c r="A103" s="33"/>
      <c r="B103" s="34"/>
      <c r="C103" s="35"/>
      <c r="D103" s="185" t="s">
        <v>121</v>
      </c>
      <c r="E103" s="35"/>
      <c r="F103" s="186" t="s">
        <v>161</v>
      </c>
      <c r="G103" s="35"/>
      <c r="H103" s="35"/>
      <c r="I103" s="187"/>
      <c r="J103" s="35"/>
      <c r="K103" s="35"/>
      <c r="L103" s="38"/>
      <c r="M103" s="188"/>
      <c r="N103" s="189"/>
      <c r="O103" s="63"/>
      <c r="P103" s="63"/>
      <c r="Q103" s="63"/>
      <c r="R103" s="63"/>
      <c r="S103" s="63"/>
      <c r="T103" s="64"/>
      <c r="U103" s="33"/>
      <c r="V103" s="33"/>
      <c r="W103" s="33"/>
      <c r="X103" s="33"/>
      <c r="Y103" s="33"/>
      <c r="Z103" s="33"/>
      <c r="AA103" s="33"/>
      <c r="AB103" s="33"/>
      <c r="AC103" s="33"/>
      <c r="AD103" s="33"/>
      <c r="AE103" s="33"/>
      <c r="AT103" s="16" t="s">
        <v>121</v>
      </c>
      <c r="AU103" s="16" t="s">
        <v>79</v>
      </c>
    </row>
    <row r="104" spans="1:65" s="2" customFormat="1" ht="16.5" customHeight="1">
      <c r="A104" s="33"/>
      <c r="B104" s="34"/>
      <c r="C104" s="172" t="s">
        <v>143</v>
      </c>
      <c r="D104" s="172" t="s">
        <v>115</v>
      </c>
      <c r="E104" s="173" t="s">
        <v>162</v>
      </c>
      <c r="F104" s="174" t="s">
        <v>163</v>
      </c>
      <c r="G104" s="175" t="s">
        <v>125</v>
      </c>
      <c r="H104" s="176">
        <v>62</v>
      </c>
      <c r="I104" s="177"/>
      <c r="J104" s="176">
        <f>ROUND(I104*H104,15)</f>
        <v>0</v>
      </c>
      <c r="K104" s="174" t="s">
        <v>119</v>
      </c>
      <c r="L104" s="38"/>
      <c r="M104" s="178" t="s">
        <v>18</v>
      </c>
      <c r="N104" s="179" t="s">
        <v>41</v>
      </c>
      <c r="O104" s="63"/>
      <c r="P104" s="180">
        <f>O104*H104</f>
        <v>0</v>
      </c>
      <c r="Q104" s="180">
        <v>0</v>
      </c>
      <c r="R104" s="180">
        <f>Q104*H104</f>
        <v>0</v>
      </c>
      <c r="S104" s="180">
        <v>0</v>
      </c>
      <c r="T104" s="181">
        <f>S104*H104</f>
        <v>0</v>
      </c>
      <c r="U104" s="33"/>
      <c r="V104" s="33"/>
      <c r="W104" s="33"/>
      <c r="X104" s="33"/>
      <c r="Y104" s="33"/>
      <c r="Z104" s="33"/>
      <c r="AA104" s="33"/>
      <c r="AB104" s="33"/>
      <c r="AC104" s="33"/>
      <c r="AD104" s="33"/>
      <c r="AE104" s="33"/>
      <c r="AR104" s="182" t="s">
        <v>120</v>
      </c>
      <c r="AT104" s="182" t="s">
        <v>115</v>
      </c>
      <c r="AU104" s="182" t="s">
        <v>79</v>
      </c>
      <c r="AY104" s="16" t="s">
        <v>112</v>
      </c>
      <c r="BE104" s="183">
        <f>IF(N104="základní",J104,0)</f>
        <v>0</v>
      </c>
      <c r="BF104" s="183">
        <f>IF(N104="snížená",J104,0)</f>
        <v>0</v>
      </c>
      <c r="BG104" s="183">
        <f>IF(N104="zákl. přenesená",J104,0)</f>
        <v>0</v>
      </c>
      <c r="BH104" s="183">
        <f>IF(N104="sníž. přenesená",J104,0)</f>
        <v>0</v>
      </c>
      <c r="BI104" s="183">
        <f>IF(N104="nulová",J104,0)</f>
        <v>0</v>
      </c>
      <c r="BJ104" s="16" t="s">
        <v>77</v>
      </c>
      <c r="BK104" s="184">
        <f>ROUND(I104*H104,15)</f>
        <v>0</v>
      </c>
      <c r="BL104" s="16" t="s">
        <v>120</v>
      </c>
      <c r="BM104" s="182" t="s">
        <v>164</v>
      </c>
    </row>
    <row r="105" spans="1:65" s="2" customFormat="1" ht="28.8">
      <c r="A105" s="33"/>
      <c r="B105" s="34"/>
      <c r="C105" s="35"/>
      <c r="D105" s="185" t="s">
        <v>121</v>
      </c>
      <c r="E105" s="35"/>
      <c r="F105" s="186" t="s">
        <v>165</v>
      </c>
      <c r="G105" s="35"/>
      <c r="H105" s="35"/>
      <c r="I105" s="187"/>
      <c r="J105" s="35"/>
      <c r="K105" s="35"/>
      <c r="L105" s="38"/>
      <c r="M105" s="188"/>
      <c r="N105" s="189"/>
      <c r="O105" s="63"/>
      <c r="P105" s="63"/>
      <c r="Q105" s="63"/>
      <c r="R105" s="63"/>
      <c r="S105" s="63"/>
      <c r="T105" s="64"/>
      <c r="U105" s="33"/>
      <c r="V105" s="33"/>
      <c r="W105" s="33"/>
      <c r="X105" s="33"/>
      <c r="Y105" s="33"/>
      <c r="Z105" s="33"/>
      <c r="AA105" s="33"/>
      <c r="AB105" s="33"/>
      <c r="AC105" s="33"/>
      <c r="AD105" s="33"/>
      <c r="AE105" s="33"/>
      <c r="AT105" s="16" t="s">
        <v>121</v>
      </c>
      <c r="AU105" s="16" t="s">
        <v>79</v>
      </c>
    </row>
    <row r="106" spans="1:65" s="2" customFormat="1" ht="16.5" customHeight="1">
      <c r="A106" s="33"/>
      <c r="B106" s="34"/>
      <c r="C106" s="172" t="s">
        <v>166</v>
      </c>
      <c r="D106" s="172" t="s">
        <v>115</v>
      </c>
      <c r="E106" s="173" t="s">
        <v>167</v>
      </c>
      <c r="F106" s="174" t="s">
        <v>168</v>
      </c>
      <c r="G106" s="175" t="s">
        <v>125</v>
      </c>
      <c r="H106" s="176">
        <v>2620</v>
      </c>
      <c r="I106" s="177"/>
      <c r="J106" s="176">
        <f>ROUND(I106*H106,15)</f>
        <v>0</v>
      </c>
      <c r="K106" s="174" t="s">
        <v>119</v>
      </c>
      <c r="L106" s="38"/>
      <c r="M106" s="178" t="s">
        <v>18</v>
      </c>
      <c r="N106" s="179" t="s">
        <v>41</v>
      </c>
      <c r="O106" s="63"/>
      <c r="P106" s="180">
        <f>O106*H106</f>
        <v>0</v>
      </c>
      <c r="Q106" s="180">
        <v>0</v>
      </c>
      <c r="R106" s="180">
        <f>Q106*H106</f>
        <v>0</v>
      </c>
      <c r="S106" s="180">
        <v>0</v>
      </c>
      <c r="T106" s="181">
        <f>S106*H106</f>
        <v>0</v>
      </c>
      <c r="U106" s="33"/>
      <c r="V106" s="33"/>
      <c r="W106" s="33"/>
      <c r="X106" s="33"/>
      <c r="Y106" s="33"/>
      <c r="Z106" s="33"/>
      <c r="AA106" s="33"/>
      <c r="AB106" s="33"/>
      <c r="AC106" s="33"/>
      <c r="AD106" s="33"/>
      <c r="AE106" s="33"/>
      <c r="AR106" s="182" t="s">
        <v>120</v>
      </c>
      <c r="AT106" s="182" t="s">
        <v>115</v>
      </c>
      <c r="AU106" s="182" t="s">
        <v>79</v>
      </c>
      <c r="AY106" s="16" t="s">
        <v>112</v>
      </c>
      <c r="BE106" s="183">
        <f>IF(N106="základní",J106,0)</f>
        <v>0</v>
      </c>
      <c r="BF106" s="183">
        <f>IF(N106="snížená",J106,0)</f>
        <v>0</v>
      </c>
      <c r="BG106" s="183">
        <f>IF(N106="zákl. přenesená",J106,0)</f>
        <v>0</v>
      </c>
      <c r="BH106" s="183">
        <f>IF(N106="sníž. přenesená",J106,0)</f>
        <v>0</v>
      </c>
      <c r="BI106" s="183">
        <f>IF(N106="nulová",J106,0)</f>
        <v>0</v>
      </c>
      <c r="BJ106" s="16" t="s">
        <v>77</v>
      </c>
      <c r="BK106" s="184">
        <f>ROUND(I106*H106,15)</f>
        <v>0</v>
      </c>
      <c r="BL106" s="16" t="s">
        <v>120</v>
      </c>
      <c r="BM106" s="182" t="s">
        <v>169</v>
      </c>
    </row>
    <row r="107" spans="1:65" s="2" customFormat="1" ht="28.8">
      <c r="A107" s="33"/>
      <c r="B107" s="34"/>
      <c r="C107" s="35"/>
      <c r="D107" s="185" t="s">
        <v>121</v>
      </c>
      <c r="E107" s="35"/>
      <c r="F107" s="186" t="s">
        <v>170</v>
      </c>
      <c r="G107" s="35"/>
      <c r="H107" s="35"/>
      <c r="I107" s="187"/>
      <c r="J107" s="35"/>
      <c r="K107" s="35"/>
      <c r="L107" s="38"/>
      <c r="M107" s="188"/>
      <c r="N107" s="189"/>
      <c r="O107" s="63"/>
      <c r="P107" s="63"/>
      <c r="Q107" s="63"/>
      <c r="R107" s="63"/>
      <c r="S107" s="63"/>
      <c r="T107" s="64"/>
      <c r="U107" s="33"/>
      <c r="V107" s="33"/>
      <c r="W107" s="33"/>
      <c r="X107" s="33"/>
      <c r="Y107" s="33"/>
      <c r="Z107" s="33"/>
      <c r="AA107" s="33"/>
      <c r="AB107" s="33"/>
      <c r="AC107" s="33"/>
      <c r="AD107" s="33"/>
      <c r="AE107" s="33"/>
      <c r="AT107" s="16" t="s">
        <v>121</v>
      </c>
      <c r="AU107" s="16" t="s">
        <v>79</v>
      </c>
    </row>
    <row r="108" spans="1:65" s="2" customFormat="1" ht="16.5" customHeight="1">
      <c r="A108" s="33"/>
      <c r="B108" s="34"/>
      <c r="C108" s="172" t="s">
        <v>149</v>
      </c>
      <c r="D108" s="172" t="s">
        <v>115</v>
      </c>
      <c r="E108" s="173" t="s">
        <v>171</v>
      </c>
      <c r="F108" s="174" t="s">
        <v>172</v>
      </c>
      <c r="G108" s="175" t="s">
        <v>159</v>
      </c>
      <c r="H108" s="176">
        <v>64.796400000000006</v>
      </c>
      <c r="I108" s="177"/>
      <c r="J108" s="176">
        <f>ROUND(I108*H108,15)</f>
        <v>0</v>
      </c>
      <c r="K108" s="174" t="s">
        <v>119</v>
      </c>
      <c r="L108" s="38"/>
      <c r="M108" s="178" t="s">
        <v>18</v>
      </c>
      <c r="N108" s="179" t="s">
        <v>41</v>
      </c>
      <c r="O108" s="63"/>
      <c r="P108" s="180">
        <f>O108*H108</f>
        <v>0</v>
      </c>
      <c r="Q108" s="180">
        <v>0</v>
      </c>
      <c r="R108" s="180">
        <f>Q108*H108</f>
        <v>0</v>
      </c>
      <c r="S108" s="180">
        <v>0</v>
      </c>
      <c r="T108" s="181">
        <f>S108*H108</f>
        <v>0</v>
      </c>
      <c r="U108" s="33"/>
      <c r="V108" s="33"/>
      <c r="W108" s="33"/>
      <c r="X108" s="33"/>
      <c r="Y108" s="33"/>
      <c r="Z108" s="33"/>
      <c r="AA108" s="33"/>
      <c r="AB108" s="33"/>
      <c r="AC108" s="33"/>
      <c r="AD108" s="33"/>
      <c r="AE108" s="33"/>
      <c r="AR108" s="182" t="s">
        <v>120</v>
      </c>
      <c r="AT108" s="182" t="s">
        <v>115</v>
      </c>
      <c r="AU108" s="182" t="s">
        <v>79</v>
      </c>
      <c r="AY108" s="16" t="s">
        <v>112</v>
      </c>
      <c r="BE108" s="183">
        <f>IF(N108="základní",J108,0)</f>
        <v>0</v>
      </c>
      <c r="BF108" s="183">
        <f>IF(N108="snížená",J108,0)</f>
        <v>0</v>
      </c>
      <c r="BG108" s="183">
        <f>IF(N108="zákl. přenesená",J108,0)</f>
        <v>0</v>
      </c>
      <c r="BH108" s="183">
        <f>IF(N108="sníž. přenesená",J108,0)</f>
        <v>0</v>
      </c>
      <c r="BI108" s="183">
        <f>IF(N108="nulová",J108,0)</f>
        <v>0</v>
      </c>
      <c r="BJ108" s="16" t="s">
        <v>77</v>
      </c>
      <c r="BK108" s="184">
        <f>ROUND(I108*H108,15)</f>
        <v>0</v>
      </c>
      <c r="BL108" s="16" t="s">
        <v>120</v>
      </c>
      <c r="BM108" s="182" t="s">
        <v>173</v>
      </c>
    </row>
    <row r="109" spans="1:65" s="2" customFormat="1" ht="28.8">
      <c r="A109" s="33"/>
      <c r="B109" s="34"/>
      <c r="C109" s="35"/>
      <c r="D109" s="185" t="s">
        <v>121</v>
      </c>
      <c r="E109" s="35"/>
      <c r="F109" s="186" t="s">
        <v>174</v>
      </c>
      <c r="G109" s="35"/>
      <c r="H109" s="35"/>
      <c r="I109" s="187"/>
      <c r="J109" s="35"/>
      <c r="K109" s="35"/>
      <c r="L109" s="38"/>
      <c r="M109" s="188"/>
      <c r="N109" s="189"/>
      <c r="O109" s="63"/>
      <c r="P109" s="63"/>
      <c r="Q109" s="63"/>
      <c r="R109" s="63"/>
      <c r="S109" s="63"/>
      <c r="T109" s="64"/>
      <c r="U109" s="33"/>
      <c r="V109" s="33"/>
      <c r="W109" s="33"/>
      <c r="X109" s="33"/>
      <c r="Y109" s="33"/>
      <c r="Z109" s="33"/>
      <c r="AA109" s="33"/>
      <c r="AB109" s="33"/>
      <c r="AC109" s="33"/>
      <c r="AD109" s="33"/>
      <c r="AE109" s="33"/>
      <c r="AT109" s="16" t="s">
        <v>121</v>
      </c>
      <c r="AU109" s="16" t="s">
        <v>79</v>
      </c>
    </row>
    <row r="110" spans="1:65" s="2" customFormat="1" ht="16.5" customHeight="1">
      <c r="A110" s="33"/>
      <c r="B110" s="34"/>
      <c r="C110" s="172" t="s">
        <v>175</v>
      </c>
      <c r="D110" s="172" t="s">
        <v>115</v>
      </c>
      <c r="E110" s="173" t="s">
        <v>176</v>
      </c>
      <c r="F110" s="174" t="s">
        <v>177</v>
      </c>
      <c r="G110" s="175" t="s">
        <v>159</v>
      </c>
      <c r="H110" s="176">
        <v>164.12289999999999</v>
      </c>
      <c r="I110" s="177"/>
      <c r="J110" s="176">
        <f>ROUND(I110*H110,15)</f>
        <v>0</v>
      </c>
      <c r="K110" s="174" t="s">
        <v>119</v>
      </c>
      <c r="L110" s="38"/>
      <c r="M110" s="178" t="s">
        <v>18</v>
      </c>
      <c r="N110" s="179" t="s">
        <v>41</v>
      </c>
      <c r="O110" s="63"/>
      <c r="P110" s="180">
        <f>O110*H110</f>
        <v>0</v>
      </c>
      <c r="Q110" s="180">
        <v>0</v>
      </c>
      <c r="R110" s="180">
        <f>Q110*H110</f>
        <v>0</v>
      </c>
      <c r="S110" s="180">
        <v>0</v>
      </c>
      <c r="T110" s="181">
        <f>S110*H110</f>
        <v>0</v>
      </c>
      <c r="U110" s="33"/>
      <c r="V110" s="33"/>
      <c r="W110" s="33"/>
      <c r="X110" s="33"/>
      <c r="Y110" s="33"/>
      <c r="Z110" s="33"/>
      <c r="AA110" s="33"/>
      <c r="AB110" s="33"/>
      <c r="AC110" s="33"/>
      <c r="AD110" s="33"/>
      <c r="AE110" s="33"/>
      <c r="AR110" s="182" t="s">
        <v>120</v>
      </c>
      <c r="AT110" s="182" t="s">
        <v>115</v>
      </c>
      <c r="AU110" s="182" t="s">
        <v>79</v>
      </c>
      <c r="AY110" s="16" t="s">
        <v>112</v>
      </c>
      <c r="BE110" s="183">
        <f>IF(N110="základní",J110,0)</f>
        <v>0</v>
      </c>
      <c r="BF110" s="183">
        <f>IF(N110="snížená",J110,0)</f>
        <v>0</v>
      </c>
      <c r="BG110" s="183">
        <f>IF(N110="zákl. přenesená",J110,0)</f>
        <v>0</v>
      </c>
      <c r="BH110" s="183">
        <f>IF(N110="sníž. přenesená",J110,0)</f>
        <v>0</v>
      </c>
      <c r="BI110" s="183">
        <f>IF(N110="nulová",J110,0)</f>
        <v>0</v>
      </c>
      <c r="BJ110" s="16" t="s">
        <v>77</v>
      </c>
      <c r="BK110" s="184">
        <f>ROUND(I110*H110,15)</f>
        <v>0</v>
      </c>
      <c r="BL110" s="16" t="s">
        <v>120</v>
      </c>
      <c r="BM110" s="182" t="s">
        <v>178</v>
      </c>
    </row>
    <row r="111" spans="1:65" s="2" customFormat="1" ht="28.8">
      <c r="A111" s="33"/>
      <c r="B111" s="34"/>
      <c r="C111" s="35"/>
      <c r="D111" s="185" t="s">
        <v>121</v>
      </c>
      <c r="E111" s="35"/>
      <c r="F111" s="186" t="s">
        <v>179</v>
      </c>
      <c r="G111" s="35"/>
      <c r="H111" s="35"/>
      <c r="I111" s="187"/>
      <c r="J111" s="35"/>
      <c r="K111" s="35"/>
      <c r="L111" s="38"/>
      <c r="M111" s="188"/>
      <c r="N111" s="189"/>
      <c r="O111" s="63"/>
      <c r="P111" s="63"/>
      <c r="Q111" s="63"/>
      <c r="R111" s="63"/>
      <c r="S111" s="63"/>
      <c r="T111" s="64"/>
      <c r="U111" s="33"/>
      <c r="V111" s="33"/>
      <c r="W111" s="33"/>
      <c r="X111" s="33"/>
      <c r="Y111" s="33"/>
      <c r="Z111" s="33"/>
      <c r="AA111" s="33"/>
      <c r="AB111" s="33"/>
      <c r="AC111" s="33"/>
      <c r="AD111" s="33"/>
      <c r="AE111" s="33"/>
      <c r="AT111" s="16" t="s">
        <v>121</v>
      </c>
      <c r="AU111" s="16" t="s">
        <v>79</v>
      </c>
    </row>
    <row r="112" spans="1:65" s="2" customFormat="1" ht="22.8">
      <c r="A112" s="33"/>
      <c r="B112" s="34"/>
      <c r="C112" s="172" t="s">
        <v>154</v>
      </c>
      <c r="D112" s="172" t="s">
        <v>115</v>
      </c>
      <c r="E112" s="173" t="s">
        <v>180</v>
      </c>
      <c r="F112" s="174" t="s">
        <v>181</v>
      </c>
      <c r="G112" s="175" t="s">
        <v>118</v>
      </c>
      <c r="H112" s="176">
        <v>1.63</v>
      </c>
      <c r="I112" s="177"/>
      <c r="J112" s="176">
        <f>ROUND(I112*H112,15)</f>
        <v>0</v>
      </c>
      <c r="K112" s="174" t="s">
        <v>119</v>
      </c>
      <c r="L112" s="38"/>
      <c r="M112" s="178" t="s">
        <v>18</v>
      </c>
      <c r="N112" s="179" t="s">
        <v>41</v>
      </c>
      <c r="O112" s="63"/>
      <c r="P112" s="180">
        <f>O112*H112</f>
        <v>0</v>
      </c>
      <c r="Q112" s="180">
        <v>0</v>
      </c>
      <c r="R112" s="180">
        <f>Q112*H112</f>
        <v>0</v>
      </c>
      <c r="S112" s="180">
        <v>0</v>
      </c>
      <c r="T112" s="181">
        <f>S112*H112</f>
        <v>0</v>
      </c>
      <c r="U112" s="33"/>
      <c r="V112" s="33"/>
      <c r="W112" s="33"/>
      <c r="X112" s="33"/>
      <c r="Y112" s="33"/>
      <c r="Z112" s="33"/>
      <c r="AA112" s="33"/>
      <c r="AB112" s="33"/>
      <c r="AC112" s="33"/>
      <c r="AD112" s="33"/>
      <c r="AE112" s="33"/>
      <c r="AR112" s="182" t="s">
        <v>120</v>
      </c>
      <c r="AT112" s="182" t="s">
        <v>115</v>
      </c>
      <c r="AU112" s="182" t="s">
        <v>79</v>
      </c>
      <c r="AY112" s="16" t="s">
        <v>112</v>
      </c>
      <c r="BE112" s="183">
        <f>IF(N112="základní",J112,0)</f>
        <v>0</v>
      </c>
      <c r="BF112" s="183">
        <f>IF(N112="snížená",J112,0)</f>
        <v>0</v>
      </c>
      <c r="BG112" s="183">
        <f>IF(N112="zákl. přenesená",J112,0)</f>
        <v>0</v>
      </c>
      <c r="BH112" s="183">
        <f>IF(N112="sníž. přenesená",J112,0)</f>
        <v>0</v>
      </c>
      <c r="BI112" s="183">
        <f>IF(N112="nulová",J112,0)</f>
        <v>0</v>
      </c>
      <c r="BJ112" s="16" t="s">
        <v>77</v>
      </c>
      <c r="BK112" s="184">
        <f>ROUND(I112*H112,15)</f>
        <v>0</v>
      </c>
      <c r="BL112" s="16" t="s">
        <v>120</v>
      </c>
      <c r="BM112" s="182" t="s">
        <v>182</v>
      </c>
    </row>
    <row r="113" spans="1:65" s="2" customFormat="1" ht="105.6">
      <c r="A113" s="33"/>
      <c r="B113" s="34"/>
      <c r="C113" s="35"/>
      <c r="D113" s="185" t="s">
        <v>121</v>
      </c>
      <c r="E113" s="35"/>
      <c r="F113" s="186" t="s">
        <v>183</v>
      </c>
      <c r="G113" s="35"/>
      <c r="H113" s="35"/>
      <c r="I113" s="187"/>
      <c r="J113" s="35"/>
      <c r="K113" s="35"/>
      <c r="L113" s="38"/>
      <c r="M113" s="188"/>
      <c r="N113" s="189"/>
      <c r="O113" s="63"/>
      <c r="P113" s="63"/>
      <c r="Q113" s="63"/>
      <c r="R113" s="63"/>
      <c r="S113" s="63"/>
      <c r="T113" s="64"/>
      <c r="U113" s="33"/>
      <c r="V113" s="33"/>
      <c r="W113" s="33"/>
      <c r="X113" s="33"/>
      <c r="Y113" s="33"/>
      <c r="Z113" s="33"/>
      <c r="AA113" s="33"/>
      <c r="AB113" s="33"/>
      <c r="AC113" s="33"/>
      <c r="AD113" s="33"/>
      <c r="AE113" s="33"/>
      <c r="AT113" s="16" t="s">
        <v>121</v>
      </c>
      <c r="AU113" s="16" t="s">
        <v>79</v>
      </c>
    </row>
    <row r="114" spans="1:65" s="2" customFormat="1" ht="33" customHeight="1">
      <c r="A114" s="33"/>
      <c r="B114" s="34"/>
      <c r="C114" s="172" t="s">
        <v>8</v>
      </c>
      <c r="D114" s="172" t="s">
        <v>115</v>
      </c>
      <c r="E114" s="173" t="s">
        <v>184</v>
      </c>
      <c r="F114" s="174" t="s">
        <v>185</v>
      </c>
      <c r="G114" s="175" t="s">
        <v>186</v>
      </c>
      <c r="H114" s="176">
        <v>10</v>
      </c>
      <c r="I114" s="177"/>
      <c r="J114" s="176">
        <f>ROUND(I114*H114,15)</f>
        <v>0</v>
      </c>
      <c r="K114" s="174" t="s">
        <v>119</v>
      </c>
      <c r="L114" s="38"/>
      <c r="M114" s="178" t="s">
        <v>18</v>
      </c>
      <c r="N114" s="179" t="s">
        <v>41</v>
      </c>
      <c r="O114" s="63"/>
      <c r="P114" s="180">
        <f>O114*H114</f>
        <v>0</v>
      </c>
      <c r="Q114" s="180">
        <v>0</v>
      </c>
      <c r="R114" s="180">
        <f>Q114*H114</f>
        <v>0</v>
      </c>
      <c r="S114" s="180">
        <v>0</v>
      </c>
      <c r="T114" s="181">
        <f>S114*H114</f>
        <v>0</v>
      </c>
      <c r="U114" s="33"/>
      <c r="V114" s="33"/>
      <c r="W114" s="33"/>
      <c r="X114" s="33"/>
      <c r="Y114" s="33"/>
      <c r="Z114" s="33"/>
      <c r="AA114" s="33"/>
      <c r="AB114" s="33"/>
      <c r="AC114" s="33"/>
      <c r="AD114" s="33"/>
      <c r="AE114" s="33"/>
      <c r="AR114" s="182" t="s">
        <v>120</v>
      </c>
      <c r="AT114" s="182" t="s">
        <v>115</v>
      </c>
      <c r="AU114" s="182" t="s">
        <v>79</v>
      </c>
      <c r="AY114" s="16" t="s">
        <v>112</v>
      </c>
      <c r="BE114" s="183">
        <f>IF(N114="základní",J114,0)</f>
        <v>0</v>
      </c>
      <c r="BF114" s="183">
        <f>IF(N114="snížená",J114,0)</f>
        <v>0</v>
      </c>
      <c r="BG114" s="183">
        <f>IF(N114="zákl. přenesená",J114,0)</f>
        <v>0</v>
      </c>
      <c r="BH114" s="183">
        <f>IF(N114="sníž. přenesená",J114,0)</f>
        <v>0</v>
      </c>
      <c r="BI114" s="183">
        <f>IF(N114="nulová",J114,0)</f>
        <v>0</v>
      </c>
      <c r="BJ114" s="16" t="s">
        <v>77</v>
      </c>
      <c r="BK114" s="184">
        <f>ROUND(I114*H114,15)</f>
        <v>0</v>
      </c>
      <c r="BL114" s="16" t="s">
        <v>120</v>
      </c>
      <c r="BM114" s="182" t="s">
        <v>187</v>
      </c>
    </row>
    <row r="115" spans="1:65" s="2" customFormat="1" ht="86.4">
      <c r="A115" s="33"/>
      <c r="B115" s="34"/>
      <c r="C115" s="35"/>
      <c r="D115" s="185" t="s">
        <v>121</v>
      </c>
      <c r="E115" s="35"/>
      <c r="F115" s="186" t="s">
        <v>188</v>
      </c>
      <c r="G115" s="35"/>
      <c r="H115" s="35"/>
      <c r="I115" s="187"/>
      <c r="J115" s="35"/>
      <c r="K115" s="35"/>
      <c r="L115" s="38"/>
      <c r="M115" s="188"/>
      <c r="N115" s="189"/>
      <c r="O115" s="63"/>
      <c r="P115" s="63"/>
      <c r="Q115" s="63"/>
      <c r="R115" s="63"/>
      <c r="S115" s="63"/>
      <c r="T115" s="64"/>
      <c r="U115" s="33"/>
      <c r="V115" s="33"/>
      <c r="W115" s="33"/>
      <c r="X115" s="33"/>
      <c r="Y115" s="33"/>
      <c r="Z115" s="33"/>
      <c r="AA115" s="33"/>
      <c r="AB115" s="33"/>
      <c r="AC115" s="33"/>
      <c r="AD115" s="33"/>
      <c r="AE115" s="33"/>
      <c r="AT115" s="16" t="s">
        <v>121</v>
      </c>
      <c r="AU115" s="16" t="s">
        <v>79</v>
      </c>
    </row>
    <row r="116" spans="1:65" s="2" customFormat="1" ht="22.8">
      <c r="A116" s="33"/>
      <c r="B116" s="34"/>
      <c r="C116" s="172" t="s">
        <v>160</v>
      </c>
      <c r="D116" s="172" t="s">
        <v>115</v>
      </c>
      <c r="E116" s="173" t="s">
        <v>189</v>
      </c>
      <c r="F116" s="174" t="s">
        <v>190</v>
      </c>
      <c r="G116" s="175" t="s">
        <v>191</v>
      </c>
      <c r="H116" s="176">
        <v>2119</v>
      </c>
      <c r="I116" s="177"/>
      <c r="J116" s="176">
        <f>ROUND(I116*H116,15)</f>
        <v>0</v>
      </c>
      <c r="K116" s="174" t="s">
        <v>119</v>
      </c>
      <c r="L116" s="38"/>
      <c r="M116" s="178" t="s">
        <v>18</v>
      </c>
      <c r="N116" s="179" t="s">
        <v>41</v>
      </c>
      <c r="O116" s="63"/>
      <c r="P116" s="180">
        <f>O116*H116</f>
        <v>0</v>
      </c>
      <c r="Q116" s="180">
        <v>0</v>
      </c>
      <c r="R116" s="180">
        <f>Q116*H116</f>
        <v>0</v>
      </c>
      <c r="S116" s="180">
        <v>0</v>
      </c>
      <c r="T116" s="181">
        <f>S116*H116</f>
        <v>0</v>
      </c>
      <c r="U116" s="33"/>
      <c r="V116" s="33"/>
      <c r="W116" s="33"/>
      <c r="X116" s="33"/>
      <c r="Y116" s="33"/>
      <c r="Z116" s="33"/>
      <c r="AA116" s="33"/>
      <c r="AB116" s="33"/>
      <c r="AC116" s="33"/>
      <c r="AD116" s="33"/>
      <c r="AE116" s="33"/>
      <c r="AR116" s="182" t="s">
        <v>120</v>
      </c>
      <c r="AT116" s="182" t="s">
        <v>115</v>
      </c>
      <c r="AU116" s="182" t="s">
        <v>79</v>
      </c>
      <c r="AY116" s="16" t="s">
        <v>112</v>
      </c>
      <c r="BE116" s="183">
        <f>IF(N116="základní",J116,0)</f>
        <v>0</v>
      </c>
      <c r="BF116" s="183">
        <f>IF(N116="snížená",J116,0)</f>
        <v>0</v>
      </c>
      <c r="BG116" s="183">
        <f>IF(N116="zákl. přenesená",J116,0)</f>
        <v>0</v>
      </c>
      <c r="BH116" s="183">
        <f>IF(N116="sníž. přenesená",J116,0)</f>
        <v>0</v>
      </c>
      <c r="BI116" s="183">
        <f>IF(N116="nulová",J116,0)</f>
        <v>0</v>
      </c>
      <c r="BJ116" s="16" t="s">
        <v>77</v>
      </c>
      <c r="BK116" s="184">
        <f>ROUND(I116*H116,15)</f>
        <v>0</v>
      </c>
      <c r="BL116" s="16" t="s">
        <v>120</v>
      </c>
      <c r="BM116" s="182" t="s">
        <v>192</v>
      </c>
    </row>
    <row r="117" spans="1:65" s="2" customFormat="1" ht="48">
      <c r="A117" s="33"/>
      <c r="B117" s="34"/>
      <c r="C117" s="35"/>
      <c r="D117" s="185" t="s">
        <v>121</v>
      </c>
      <c r="E117" s="35"/>
      <c r="F117" s="186" t="s">
        <v>193</v>
      </c>
      <c r="G117" s="35"/>
      <c r="H117" s="35"/>
      <c r="I117" s="187"/>
      <c r="J117" s="35"/>
      <c r="K117" s="35"/>
      <c r="L117" s="38"/>
      <c r="M117" s="188"/>
      <c r="N117" s="189"/>
      <c r="O117" s="63"/>
      <c r="P117" s="63"/>
      <c r="Q117" s="63"/>
      <c r="R117" s="63"/>
      <c r="S117" s="63"/>
      <c r="T117" s="64"/>
      <c r="U117" s="33"/>
      <c r="V117" s="33"/>
      <c r="W117" s="33"/>
      <c r="X117" s="33"/>
      <c r="Y117" s="33"/>
      <c r="Z117" s="33"/>
      <c r="AA117" s="33"/>
      <c r="AB117" s="33"/>
      <c r="AC117" s="33"/>
      <c r="AD117" s="33"/>
      <c r="AE117" s="33"/>
      <c r="AT117" s="16" t="s">
        <v>121</v>
      </c>
      <c r="AU117" s="16" t="s">
        <v>79</v>
      </c>
    </row>
    <row r="118" spans="1:65" s="2" customFormat="1" ht="55.5" customHeight="1">
      <c r="A118" s="33"/>
      <c r="B118" s="34"/>
      <c r="C118" s="172" t="s">
        <v>194</v>
      </c>
      <c r="D118" s="172" t="s">
        <v>115</v>
      </c>
      <c r="E118" s="173" t="s">
        <v>195</v>
      </c>
      <c r="F118" s="174" t="s">
        <v>196</v>
      </c>
      <c r="G118" s="175" t="s">
        <v>159</v>
      </c>
      <c r="H118" s="176">
        <v>2028.8055999999999</v>
      </c>
      <c r="I118" s="177"/>
      <c r="J118" s="176">
        <f>ROUND(I118*H118,15)</f>
        <v>0</v>
      </c>
      <c r="K118" s="174" t="s">
        <v>119</v>
      </c>
      <c r="L118" s="38"/>
      <c r="M118" s="178" t="s">
        <v>18</v>
      </c>
      <c r="N118" s="179" t="s">
        <v>41</v>
      </c>
      <c r="O118" s="63"/>
      <c r="P118" s="180">
        <f>O118*H118</f>
        <v>0</v>
      </c>
      <c r="Q118" s="180">
        <v>0</v>
      </c>
      <c r="R118" s="180">
        <f>Q118*H118</f>
        <v>0</v>
      </c>
      <c r="S118" s="180">
        <v>0</v>
      </c>
      <c r="T118" s="181">
        <f>S118*H118</f>
        <v>0</v>
      </c>
      <c r="U118" s="33"/>
      <c r="V118" s="33"/>
      <c r="W118" s="33"/>
      <c r="X118" s="33"/>
      <c r="Y118" s="33"/>
      <c r="Z118" s="33"/>
      <c r="AA118" s="33"/>
      <c r="AB118" s="33"/>
      <c r="AC118" s="33"/>
      <c r="AD118" s="33"/>
      <c r="AE118" s="33"/>
      <c r="AR118" s="182" t="s">
        <v>120</v>
      </c>
      <c r="AT118" s="182" t="s">
        <v>115</v>
      </c>
      <c r="AU118" s="182" t="s">
        <v>79</v>
      </c>
      <c r="AY118" s="16" t="s">
        <v>112</v>
      </c>
      <c r="BE118" s="183">
        <f>IF(N118="základní",J118,0)</f>
        <v>0</v>
      </c>
      <c r="BF118" s="183">
        <f>IF(N118="snížená",J118,0)</f>
        <v>0</v>
      </c>
      <c r="BG118" s="183">
        <f>IF(N118="zákl. přenesená",J118,0)</f>
        <v>0</v>
      </c>
      <c r="BH118" s="183">
        <f>IF(N118="sníž. přenesená",J118,0)</f>
        <v>0</v>
      </c>
      <c r="BI118" s="183">
        <f>IF(N118="nulová",J118,0)</f>
        <v>0</v>
      </c>
      <c r="BJ118" s="16" t="s">
        <v>77</v>
      </c>
      <c r="BK118" s="184">
        <f>ROUND(I118*H118,15)</f>
        <v>0</v>
      </c>
      <c r="BL118" s="16" t="s">
        <v>120</v>
      </c>
      <c r="BM118" s="182" t="s">
        <v>197</v>
      </c>
    </row>
    <row r="119" spans="1:65" s="2" customFormat="1" ht="86.4">
      <c r="A119" s="33"/>
      <c r="B119" s="34"/>
      <c r="C119" s="35"/>
      <c r="D119" s="185" t="s">
        <v>121</v>
      </c>
      <c r="E119" s="35"/>
      <c r="F119" s="186" t="s">
        <v>198</v>
      </c>
      <c r="G119" s="35"/>
      <c r="H119" s="35"/>
      <c r="I119" s="187"/>
      <c r="J119" s="35"/>
      <c r="K119" s="35"/>
      <c r="L119" s="38"/>
      <c r="M119" s="188"/>
      <c r="N119" s="189"/>
      <c r="O119" s="63"/>
      <c r="P119" s="63"/>
      <c r="Q119" s="63"/>
      <c r="R119" s="63"/>
      <c r="S119" s="63"/>
      <c r="T119" s="64"/>
      <c r="U119" s="33"/>
      <c r="V119" s="33"/>
      <c r="W119" s="33"/>
      <c r="X119" s="33"/>
      <c r="Y119" s="33"/>
      <c r="Z119" s="33"/>
      <c r="AA119" s="33"/>
      <c r="AB119" s="33"/>
      <c r="AC119" s="33"/>
      <c r="AD119" s="33"/>
      <c r="AE119" s="33"/>
      <c r="AT119" s="16" t="s">
        <v>121</v>
      </c>
      <c r="AU119" s="16" t="s">
        <v>79</v>
      </c>
    </row>
    <row r="120" spans="1:65" s="2" customFormat="1" ht="22.8">
      <c r="A120" s="33"/>
      <c r="B120" s="34"/>
      <c r="C120" s="172" t="s">
        <v>164</v>
      </c>
      <c r="D120" s="172" t="s">
        <v>115</v>
      </c>
      <c r="E120" s="173" t="s">
        <v>199</v>
      </c>
      <c r="F120" s="174" t="s">
        <v>200</v>
      </c>
      <c r="G120" s="175" t="s">
        <v>191</v>
      </c>
      <c r="H120" s="176">
        <v>900</v>
      </c>
      <c r="I120" s="177"/>
      <c r="J120" s="176">
        <f>ROUND(I120*H120,15)</f>
        <v>0</v>
      </c>
      <c r="K120" s="174" t="s">
        <v>119</v>
      </c>
      <c r="L120" s="38"/>
      <c r="M120" s="178" t="s">
        <v>18</v>
      </c>
      <c r="N120" s="179" t="s">
        <v>41</v>
      </c>
      <c r="O120" s="63"/>
      <c r="P120" s="180">
        <f>O120*H120</f>
        <v>0</v>
      </c>
      <c r="Q120" s="180">
        <v>0</v>
      </c>
      <c r="R120" s="180">
        <f>Q120*H120</f>
        <v>0</v>
      </c>
      <c r="S120" s="180">
        <v>0</v>
      </c>
      <c r="T120" s="181">
        <f>S120*H120</f>
        <v>0</v>
      </c>
      <c r="U120" s="33"/>
      <c r="V120" s="33"/>
      <c r="W120" s="33"/>
      <c r="X120" s="33"/>
      <c r="Y120" s="33"/>
      <c r="Z120" s="33"/>
      <c r="AA120" s="33"/>
      <c r="AB120" s="33"/>
      <c r="AC120" s="33"/>
      <c r="AD120" s="33"/>
      <c r="AE120" s="33"/>
      <c r="AR120" s="182" t="s">
        <v>120</v>
      </c>
      <c r="AT120" s="182" t="s">
        <v>115</v>
      </c>
      <c r="AU120" s="182" t="s">
        <v>79</v>
      </c>
      <c r="AY120" s="16" t="s">
        <v>112</v>
      </c>
      <c r="BE120" s="183">
        <f>IF(N120="základní",J120,0)</f>
        <v>0</v>
      </c>
      <c r="BF120" s="183">
        <f>IF(N120="snížená",J120,0)</f>
        <v>0</v>
      </c>
      <c r="BG120" s="183">
        <f>IF(N120="zákl. přenesená",J120,0)</f>
        <v>0</v>
      </c>
      <c r="BH120" s="183">
        <f>IF(N120="sníž. přenesená",J120,0)</f>
        <v>0</v>
      </c>
      <c r="BI120" s="183">
        <f>IF(N120="nulová",J120,0)</f>
        <v>0</v>
      </c>
      <c r="BJ120" s="16" t="s">
        <v>77</v>
      </c>
      <c r="BK120" s="184">
        <f>ROUND(I120*H120,15)</f>
        <v>0</v>
      </c>
      <c r="BL120" s="16" t="s">
        <v>120</v>
      </c>
      <c r="BM120" s="182" t="s">
        <v>201</v>
      </c>
    </row>
    <row r="121" spans="1:65" s="2" customFormat="1" ht="38.4">
      <c r="A121" s="33"/>
      <c r="B121" s="34"/>
      <c r="C121" s="35"/>
      <c r="D121" s="185" t="s">
        <v>121</v>
      </c>
      <c r="E121" s="35"/>
      <c r="F121" s="186" t="s">
        <v>202</v>
      </c>
      <c r="G121" s="35"/>
      <c r="H121" s="35"/>
      <c r="I121" s="187"/>
      <c r="J121" s="35"/>
      <c r="K121" s="35"/>
      <c r="L121" s="38"/>
      <c r="M121" s="188"/>
      <c r="N121" s="189"/>
      <c r="O121" s="63"/>
      <c r="P121" s="63"/>
      <c r="Q121" s="63"/>
      <c r="R121" s="63"/>
      <c r="S121" s="63"/>
      <c r="T121" s="64"/>
      <c r="U121" s="33"/>
      <c r="V121" s="33"/>
      <c r="W121" s="33"/>
      <c r="X121" s="33"/>
      <c r="Y121" s="33"/>
      <c r="Z121" s="33"/>
      <c r="AA121" s="33"/>
      <c r="AB121" s="33"/>
      <c r="AC121" s="33"/>
      <c r="AD121" s="33"/>
      <c r="AE121" s="33"/>
      <c r="AT121" s="16" t="s">
        <v>121</v>
      </c>
      <c r="AU121" s="16" t="s">
        <v>79</v>
      </c>
    </row>
    <row r="122" spans="1:65" s="2" customFormat="1" ht="16.5" customHeight="1">
      <c r="A122" s="33"/>
      <c r="B122" s="34"/>
      <c r="C122" s="172" t="s">
        <v>203</v>
      </c>
      <c r="D122" s="172" t="s">
        <v>115</v>
      </c>
      <c r="E122" s="173" t="s">
        <v>204</v>
      </c>
      <c r="F122" s="174" t="s">
        <v>205</v>
      </c>
      <c r="G122" s="175" t="s">
        <v>186</v>
      </c>
      <c r="H122" s="176">
        <v>961.52499999999998</v>
      </c>
      <c r="I122" s="177"/>
      <c r="J122" s="176">
        <f>ROUND(I122*H122,15)</f>
        <v>0</v>
      </c>
      <c r="K122" s="174" t="s">
        <v>119</v>
      </c>
      <c r="L122" s="38"/>
      <c r="M122" s="178" t="s">
        <v>18</v>
      </c>
      <c r="N122" s="179" t="s">
        <v>41</v>
      </c>
      <c r="O122" s="63"/>
      <c r="P122" s="180">
        <f>O122*H122</f>
        <v>0</v>
      </c>
      <c r="Q122" s="180">
        <v>0</v>
      </c>
      <c r="R122" s="180">
        <f>Q122*H122</f>
        <v>0</v>
      </c>
      <c r="S122" s="180">
        <v>0</v>
      </c>
      <c r="T122" s="181">
        <f>S122*H122</f>
        <v>0</v>
      </c>
      <c r="U122" s="33"/>
      <c r="V122" s="33"/>
      <c r="W122" s="33"/>
      <c r="X122" s="33"/>
      <c r="Y122" s="33"/>
      <c r="Z122" s="33"/>
      <c r="AA122" s="33"/>
      <c r="AB122" s="33"/>
      <c r="AC122" s="33"/>
      <c r="AD122" s="33"/>
      <c r="AE122" s="33"/>
      <c r="AR122" s="182" t="s">
        <v>120</v>
      </c>
      <c r="AT122" s="182" t="s">
        <v>115</v>
      </c>
      <c r="AU122" s="182" t="s">
        <v>79</v>
      </c>
      <c r="AY122" s="16" t="s">
        <v>112</v>
      </c>
      <c r="BE122" s="183">
        <f>IF(N122="základní",J122,0)</f>
        <v>0</v>
      </c>
      <c r="BF122" s="183">
        <f>IF(N122="snížená",J122,0)</f>
        <v>0</v>
      </c>
      <c r="BG122" s="183">
        <f>IF(N122="zákl. přenesená",J122,0)</f>
        <v>0</v>
      </c>
      <c r="BH122" s="183">
        <f>IF(N122="sníž. přenesená",J122,0)</f>
        <v>0</v>
      </c>
      <c r="BI122" s="183">
        <f>IF(N122="nulová",J122,0)</f>
        <v>0</v>
      </c>
      <c r="BJ122" s="16" t="s">
        <v>77</v>
      </c>
      <c r="BK122" s="184">
        <f>ROUND(I122*H122,15)</f>
        <v>0</v>
      </c>
      <c r="BL122" s="16" t="s">
        <v>120</v>
      </c>
      <c r="BM122" s="182" t="s">
        <v>206</v>
      </c>
    </row>
    <row r="123" spans="1:65" s="2" customFormat="1" ht="48">
      <c r="A123" s="33"/>
      <c r="B123" s="34"/>
      <c r="C123" s="35"/>
      <c r="D123" s="185" t="s">
        <v>121</v>
      </c>
      <c r="E123" s="35"/>
      <c r="F123" s="186" t="s">
        <v>207</v>
      </c>
      <c r="G123" s="35"/>
      <c r="H123" s="35"/>
      <c r="I123" s="187"/>
      <c r="J123" s="35"/>
      <c r="K123" s="35"/>
      <c r="L123" s="38"/>
      <c r="M123" s="188"/>
      <c r="N123" s="189"/>
      <c r="O123" s="63"/>
      <c r="P123" s="63"/>
      <c r="Q123" s="63"/>
      <c r="R123" s="63"/>
      <c r="S123" s="63"/>
      <c r="T123" s="64"/>
      <c r="U123" s="33"/>
      <c r="V123" s="33"/>
      <c r="W123" s="33"/>
      <c r="X123" s="33"/>
      <c r="Y123" s="33"/>
      <c r="Z123" s="33"/>
      <c r="AA123" s="33"/>
      <c r="AB123" s="33"/>
      <c r="AC123" s="33"/>
      <c r="AD123" s="33"/>
      <c r="AE123" s="33"/>
      <c r="AT123" s="16" t="s">
        <v>121</v>
      </c>
      <c r="AU123" s="16" t="s">
        <v>79</v>
      </c>
    </row>
    <row r="124" spans="1:65" s="2" customFormat="1" ht="22.8">
      <c r="A124" s="33"/>
      <c r="B124" s="34"/>
      <c r="C124" s="172" t="s">
        <v>169</v>
      </c>
      <c r="D124" s="172" t="s">
        <v>115</v>
      </c>
      <c r="E124" s="173" t="s">
        <v>208</v>
      </c>
      <c r="F124" s="174" t="s">
        <v>209</v>
      </c>
      <c r="G124" s="175" t="s">
        <v>118</v>
      </c>
      <c r="H124" s="176">
        <v>0.1</v>
      </c>
      <c r="I124" s="177"/>
      <c r="J124" s="176">
        <f>ROUND(I124*H124,15)</f>
        <v>0</v>
      </c>
      <c r="K124" s="174" t="s">
        <v>119</v>
      </c>
      <c r="L124" s="38"/>
      <c r="M124" s="178" t="s">
        <v>18</v>
      </c>
      <c r="N124" s="179" t="s">
        <v>41</v>
      </c>
      <c r="O124" s="63"/>
      <c r="P124" s="180">
        <f>O124*H124</f>
        <v>0</v>
      </c>
      <c r="Q124" s="180">
        <v>0</v>
      </c>
      <c r="R124" s="180">
        <f>Q124*H124</f>
        <v>0</v>
      </c>
      <c r="S124" s="180">
        <v>0</v>
      </c>
      <c r="T124" s="181">
        <f>S124*H124</f>
        <v>0</v>
      </c>
      <c r="U124" s="33"/>
      <c r="V124" s="33"/>
      <c r="W124" s="33"/>
      <c r="X124" s="33"/>
      <c r="Y124" s="33"/>
      <c r="Z124" s="33"/>
      <c r="AA124" s="33"/>
      <c r="AB124" s="33"/>
      <c r="AC124" s="33"/>
      <c r="AD124" s="33"/>
      <c r="AE124" s="33"/>
      <c r="AR124" s="182" t="s">
        <v>120</v>
      </c>
      <c r="AT124" s="182" t="s">
        <v>115</v>
      </c>
      <c r="AU124" s="182" t="s">
        <v>79</v>
      </c>
      <c r="AY124" s="16" t="s">
        <v>112</v>
      </c>
      <c r="BE124" s="183">
        <f>IF(N124="základní",J124,0)</f>
        <v>0</v>
      </c>
      <c r="BF124" s="183">
        <f>IF(N124="snížená",J124,0)</f>
        <v>0</v>
      </c>
      <c r="BG124" s="183">
        <f>IF(N124="zákl. přenesená",J124,0)</f>
        <v>0</v>
      </c>
      <c r="BH124" s="183">
        <f>IF(N124="sníž. přenesená",J124,0)</f>
        <v>0</v>
      </c>
      <c r="BI124" s="183">
        <f>IF(N124="nulová",J124,0)</f>
        <v>0</v>
      </c>
      <c r="BJ124" s="16" t="s">
        <v>77</v>
      </c>
      <c r="BK124" s="184">
        <f>ROUND(I124*H124,15)</f>
        <v>0</v>
      </c>
      <c r="BL124" s="16" t="s">
        <v>120</v>
      </c>
      <c r="BM124" s="182" t="s">
        <v>210</v>
      </c>
    </row>
    <row r="125" spans="1:65" s="2" customFormat="1" ht="86.4">
      <c r="A125" s="33"/>
      <c r="B125" s="34"/>
      <c r="C125" s="35"/>
      <c r="D125" s="185" t="s">
        <v>121</v>
      </c>
      <c r="E125" s="35"/>
      <c r="F125" s="186" t="s">
        <v>211</v>
      </c>
      <c r="G125" s="35"/>
      <c r="H125" s="35"/>
      <c r="I125" s="187"/>
      <c r="J125" s="35"/>
      <c r="K125" s="35"/>
      <c r="L125" s="38"/>
      <c r="M125" s="188"/>
      <c r="N125" s="189"/>
      <c r="O125" s="63"/>
      <c r="P125" s="63"/>
      <c r="Q125" s="63"/>
      <c r="R125" s="63"/>
      <c r="S125" s="63"/>
      <c r="T125" s="64"/>
      <c r="U125" s="33"/>
      <c r="V125" s="33"/>
      <c r="W125" s="33"/>
      <c r="X125" s="33"/>
      <c r="Y125" s="33"/>
      <c r="Z125" s="33"/>
      <c r="AA125" s="33"/>
      <c r="AB125" s="33"/>
      <c r="AC125" s="33"/>
      <c r="AD125" s="33"/>
      <c r="AE125" s="33"/>
      <c r="AT125" s="16" t="s">
        <v>121</v>
      </c>
      <c r="AU125" s="16" t="s">
        <v>79</v>
      </c>
    </row>
    <row r="126" spans="1:65" s="2" customFormat="1" ht="22.8">
      <c r="A126" s="33"/>
      <c r="B126" s="34"/>
      <c r="C126" s="172" t="s">
        <v>7</v>
      </c>
      <c r="D126" s="172" t="s">
        <v>115</v>
      </c>
      <c r="E126" s="173" t="s">
        <v>212</v>
      </c>
      <c r="F126" s="174" t="s">
        <v>213</v>
      </c>
      <c r="G126" s="175" t="s">
        <v>118</v>
      </c>
      <c r="H126" s="176">
        <v>1.635</v>
      </c>
      <c r="I126" s="177"/>
      <c r="J126" s="176">
        <f>ROUND(I126*H126,15)</f>
        <v>0</v>
      </c>
      <c r="K126" s="174" t="s">
        <v>119</v>
      </c>
      <c r="L126" s="38"/>
      <c r="M126" s="178" t="s">
        <v>18</v>
      </c>
      <c r="N126" s="179" t="s">
        <v>41</v>
      </c>
      <c r="O126" s="63"/>
      <c r="P126" s="180">
        <f>O126*H126</f>
        <v>0</v>
      </c>
      <c r="Q126" s="180">
        <v>0</v>
      </c>
      <c r="R126" s="180">
        <f>Q126*H126</f>
        <v>0</v>
      </c>
      <c r="S126" s="180">
        <v>0</v>
      </c>
      <c r="T126" s="181">
        <f>S126*H126</f>
        <v>0</v>
      </c>
      <c r="U126" s="33"/>
      <c r="V126" s="33"/>
      <c r="W126" s="33"/>
      <c r="X126" s="33"/>
      <c r="Y126" s="33"/>
      <c r="Z126" s="33"/>
      <c r="AA126" s="33"/>
      <c r="AB126" s="33"/>
      <c r="AC126" s="33"/>
      <c r="AD126" s="33"/>
      <c r="AE126" s="33"/>
      <c r="AR126" s="182" t="s">
        <v>120</v>
      </c>
      <c r="AT126" s="182" t="s">
        <v>115</v>
      </c>
      <c r="AU126" s="182" t="s">
        <v>79</v>
      </c>
      <c r="AY126" s="16" t="s">
        <v>112</v>
      </c>
      <c r="BE126" s="183">
        <f>IF(N126="základní",J126,0)</f>
        <v>0</v>
      </c>
      <c r="BF126" s="183">
        <f>IF(N126="snížená",J126,0)</f>
        <v>0</v>
      </c>
      <c r="BG126" s="183">
        <f>IF(N126="zákl. přenesená",J126,0)</f>
        <v>0</v>
      </c>
      <c r="BH126" s="183">
        <f>IF(N126="sníž. přenesená",J126,0)</f>
        <v>0</v>
      </c>
      <c r="BI126" s="183">
        <f>IF(N126="nulová",J126,0)</f>
        <v>0</v>
      </c>
      <c r="BJ126" s="16" t="s">
        <v>77</v>
      </c>
      <c r="BK126" s="184">
        <f>ROUND(I126*H126,15)</f>
        <v>0</v>
      </c>
      <c r="BL126" s="16" t="s">
        <v>120</v>
      </c>
      <c r="BM126" s="182" t="s">
        <v>214</v>
      </c>
    </row>
    <row r="127" spans="1:65" s="2" customFormat="1" ht="86.4">
      <c r="A127" s="33"/>
      <c r="B127" s="34"/>
      <c r="C127" s="35"/>
      <c r="D127" s="185" t="s">
        <v>121</v>
      </c>
      <c r="E127" s="35"/>
      <c r="F127" s="186" t="s">
        <v>215</v>
      </c>
      <c r="G127" s="35"/>
      <c r="H127" s="35"/>
      <c r="I127" s="187"/>
      <c r="J127" s="35"/>
      <c r="K127" s="35"/>
      <c r="L127" s="38"/>
      <c r="M127" s="188"/>
      <c r="N127" s="189"/>
      <c r="O127" s="63"/>
      <c r="P127" s="63"/>
      <c r="Q127" s="63"/>
      <c r="R127" s="63"/>
      <c r="S127" s="63"/>
      <c r="T127" s="64"/>
      <c r="U127" s="33"/>
      <c r="V127" s="33"/>
      <c r="W127" s="33"/>
      <c r="X127" s="33"/>
      <c r="Y127" s="33"/>
      <c r="Z127" s="33"/>
      <c r="AA127" s="33"/>
      <c r="AB127" s="33"/>
      <c r="AC127" s="33"/>
      <c r="AD127" s="33"/>
      <c r="AE127" s="33"/>
      <c r="AT127" s="16" t="s">
        <v>121</v>
      </c>
      <c r="AU127" s="16" t="s">
        <v>79</v>
      </c>
    </row>
    <row r="128" spans="1:65" s="2" customFormat="1" ht="22.8">
      <c r="A128" s="33"/>
      <c r="B128" s="34"/>
      <c r="C128" s="172" t="s">
        <v>173</v>
      </c>
      <c r="D128" s="172" t="s">
        <v>115</v>
      </c>
      <c r="E128" s="173" t="s">
        <v>216</v>
      </c>
      <c r="F128" s="174" t="s">
        <v>217</v>
      </c>
      <c r="G128" s="175" t="s">
        <v>125</v>
      </c>
      <c r="H128" s="176">
        <v>36</v>
      </c>
      <c r="I128" s="177"/>
      <c r="J128" s="176">
        <f>ROUND(I128*H128,15)</f>
        <v>0</v>
      </c>
      <c r="K128" s="174" t="s">
        <v>119</v>
      </c>
      <c r="L128" s="38"/>
      <c r="M128" s="178" t="s">
        <v>18</v>
      </c>
      <c r="N128" s="179" t="s">
        <v>41</v>
      </c>
      <c r="O128" s="63"/>
      <c r="P128" s="180">
        <f>O128*H128</f>
        <v>0</v>
      </c>
      <c r="Q128" s="180">
        <v>0</v>
      </c>
      <c r="R128" s="180">
        <f>Q128*H128</f>
        <v>0</v>
      </c>
      <c r="S128" s="180">
        <v>0</v>
      </c>
      <c r="T128" s="181">
        <f>S128*H128</f>
        <v>0</v>
      </c>
      <c r="U128" s="33"/>
      <c r="V128" s="33"/>
      <c r="W128" s="33"/>
      <c r="X128" s="33"/>
      <c r="Y128" s="33"/>
      <c r="Z128" s="33"/>
      <c r="AA128" s="33"/>
      <c r="AB128" s="33"/>
      <c r="AC128" s="33"/>
      <c r="AD128" s="33"/>
      <c r="AE128" s="33"/>
      <c r="AR128" s="182" t="s">
        <v>120</v>
      </c>
      <c r="AT128" s="182" t="s">
        <v>115</v>
      </c>
      <c r="AU128" s="182" t="s">
        <v>79</v>
      </c>
      <c r="AY128" s="16" t="s">
        <v>112</v>
      </c>
      <c r="BE128" s="183">
        <f>IF(N128="základní",J128,0)</f>
        <v>0</v>
      </c>
      <c r="BF128" s="183">
        <f>IF(N128="snížená",J128,0)</f>
        <v>0</v>
      </c>
      <c r="BG128" s="183">
        <f>IF(N128="zákl. přenesená",J128,0)</f>
        <v>0</v>
      </c>
      <c r="BH128" s="183">
        <f>IF(N128="sníž. přenesená",J128,0)</f>
        <v>0</v>
      </c>
      <c r="BI128" s="183">
        <f>IF(N128="nulová",J128,0)</f>
        <v>0</v>
      </c>
      <c r="BJ128" s="16" t="s">
        <v>77</v>
      </c>
      <c r="BK128" s="184">
        <f>ROUND(I128*H128,15)</f>
        <v>0</v>
      </c>
      <c r="BL128" s="16" t="s">
        <v>120</v>
      </c>
      <c r="BM128" s="182" t="s">
        <v>218</v>
      </c>
    </row>
    <row r="129" spans="1:65" s="2" customFormat="1" ht="86.4">
      <c r="A129" s="33"/>
      <c r="B129" s="34"/>
      <c r="C129" s="35"/>
      <c r="D129" s="185" t="s">
        <v>121</v>
      </c>
      <c r="E129" s="35"/>
      <c r="F129" s="186" t="s">
        <v>219</v>
      </c>
      <c r="G129" s="35"/>
      <c r="H129" s="35"/>
      <c r="I129" s="187"/>
      <c r="J129" s="35"/>
      <c r="K129" s="35"/>
      <c r="L129" s="38"/>
      <c r="M129" s="188"/>
      <c r="N129" s="189"/>
      <c r="O129" s="63"/>
      <c r="P129" s="63"/>
      <c r="Q129" s="63"/>
      <c r="R129" s="63"/>
      <c r="S129" s="63"/>
      <c r="T129" s="64"/>
      <c r="U129" s="33"/>
      <c r="V129" s="33"/>
      <c r="W129" s="33"/>
      <c r="X129" s="33"/>
      <c r="Y129" s="33"/>
      <c r="Z129" s="33"/>
      <c r="AA129" s="33"/>
      <c r="AB129" s="33"/>
      <c r="AC129" s="33"/>
      <c r="AD129" s="33"/>
      <c r="AE129" s="33"/>
      <c r="AT129" s="16" t="s">
        <v>121</v>
      </c>
      <c r="AU129" s="16" t="s">
        <v>79</v>
      </c>
    </row>
    <row r="130" spans="1:65" s="2" customFormat="1" ht="22.8">
      <c r="A130" s="33"/>
      <c r="B130" s="34"/>
      <c r="C130" s="172" t="s">
        <v>220</v>
      </c>
      <c r="D130" s="172" t="s">
        <v>115</v>
      </c>
      <c r="E130" s="173" t="s">
        <v>221</v>
      </c>
      <c r="F130" s="174" t="s">
        <v>222</v>
      </c>
      <c r="G130" s="175" t="s">
        <v>125</v>
      </c>
      <c r="H130" s="176">
        <v>12</v>
      </c>
      <c r="I130" s="177"/>
      <c r="J130" s="176">
        <f>ROUND(I130*H130,15)</f>
        <v>0</v>
      </c>
      <c r="K130" s="174" t="s">
        <v>119</v>
      </c>
      <c r="L130" s="38"/>
      <c r="M130" s="178" t="s">
        <v>18</v>
      </c>
      <c r="N130" s="179" t="s">
        <v>41</v>
      </c>
      <c r="O130" s="63"/>
      <c r="P130" s="180">
        <f>O130*H130</f>
        <v>0</v>
      </c>
      <c r="Q130" s="180">
        <v>0</v>
      </c>
      <c r="R130" s="180">
        <f>Q130*H130</f>
        <v>0</v>
      </c>
      <c r="S130" s="180">
        <v>0</v>
      </c>
      <c r="T130" s="181">
        <f>S130*H130</f>
        <v>0</v>
      </c>
      <c r="U130" s="33"/>
      <c r="V130" s="33"/>
      <c r="W130" s="33"/>
      <c r="X130" s="33"/>
      <c r="Y130" s="33"/>
      <c r="Z130" s="33"/>
      <c r="AA130" s="33"/>
      <c r="AB130" s="33"/>
      <c r="AC130" s="33"/>
      <c r="AD130" s="33"/>
      <c r="AE130" s="33"/>
      <c r="AR130" s="182" t="s">
        <v>120</v>
      </c>
      <c r="AT130" s="182" t="s">
        <v>115</v>
      </c>
      <c r="AU130" s="182" t="s">
        <v>79</v>
      </c>
      <c r="AY130" s="16" t="s">
        <v>112</v>
      </c>
      <c r="BE130" s="183">
        <f>IF(N130="základní",J130,0)</f>
        <v>0</v>
      </c>
      <c r="BF130" s="183">
        <f>IF(N130="snížená",J130,0)</f>
        <v>0</v>
      </c>
      <c r="BG130" s="183">
        <f>IF(N130="zákl. přenesená",J130,0)</f>
        <v>0</v>
      </c>
      <c r="BH130" s="183">
        <f>IF(N130="sníž. přenesená",J130,0)</f>
        <v>0</v>
      </c>
      <c r="BI130" s="183">
        <f>IF(N130="nulová",J130,0)</f>
        <v>0</v>
      </c>
      <c r="BJ130" s="16" t="s">
        <v>77</v>
      </c>
      <c r="BK130" s="184">
        <f>ROUND(I130*H130,15)</f>
        <v>0</v>
      </c>
      <c r="BL130" s="16" t="s">
        <v>120</v>
      </c>
      <c r="BM130" s="182" t="s">
        <v>223</v>
      </c>
    </row>
    <row r="131" spans="1:65" s="2" customFormat="1" ht="76.8">
      <c r="A131" s="33"/>
      <c r="B131" s="34"/>
      <c r="C131" s="35"/>
      <c r="D131" s="185" t="s">
        <v>121</v>
      </c>
      <c r="E131" s="35"/>
      <c r="F131" s="186" t="s">
        <v>224</v>
      </c>
      <c r="G131" s="35"/>
      <c r="H131" s="35"/>
      <c r="I131" s="187"/>
      <c r="J131" s="35"/>
      <c r="K131" s="35"/>
      <c r="L131" s="38"/>
      <c r="M131" s="188"/>
      <c r="N131" s="189"/>
      <c r="O131" s="63"/>
      <c r="P131" s="63"/>
      <c r="Q131" s="63"/>
      <c r="R131" s="63"/>
      <c r="S131" s="63"/>
      <c r="T131" s="64"/>
      <c r="U131" s="33"/>
      <c r="V131" s="33"/>
      <c r="W131" s="33"/>
      <c r="X131" s="33"/>
      <c r="Y131" s="33"/>
      <c r="Z131" s="33"/>
      <c r="AA131" s="33"/>
      <c r="AB131" s="33"/>
      <c r="AC131" s="33"/>
      <c r="AD131" s="33"/>
      <c r="AE131" s="33"/>
      <c r="AT131" s="16" t="s">
        <v>121</v>
      </c>
      <c r="AU131" s="16" t="s">
        <v>79</v>
      </c>
    </row>
    <row r="132" spans="1:65" s="2" customFormat="1" ht="22.8">
      <c r="A132" s="33"/>
      <c r="B132" s="34"/>
      <c r="C132" s="172" t="s">
        <v>225</v>
      </c>
      <c r="D132" s="172" t="s">
        <v>115</v>
      </c>
      <c r="E132" s="173" t="s">
        <v>226</v>
      </c>
      <c r="F132" s="174" t="s">
        <v>227</v>
      </c>
      <c r="G132" s="175" t="s">
        <v>125</v>
      </c>
      <c r="H132" s="176">
        <v>12</v>
      </c>
      <c r="I132" s="177"/>
      <c r="J132" s="176">
        <f>ROUND(I132*H132,15)</f>
        <v>0</v>
      </c>
      <c r="K132" s="174" t="s">
        <v>119</v>
      </c>
      <c r="L132" s="38"/>
      <c r="M132" s="178" t="s">
        <v>18</v>
      </c>
      <c r="N132" s="179" t="s">
        <v>41</v>
      </c>
      <c r="O132" s="63"/>
      <c r="P132" s="180">
        <f>O132*H132</f>
        <v>0</v>
      </c>
      <c r="Q132" s="180">
        <v>0</v>
      </c>
      <c r="R132" s="180">
        <f>Q132*H132</f>
        <v>0</v>
      </c>
      <c r="S132" s="180">
        <v>0</v>
      </c>
      <c r="T132" s="181">
        <f>S132*H132</f>
        <v>0</v>
      </c>
      <c r="U132" s="33"/>
      <c r="V132" s="33"/>
      <c r="W132" s="33"/>
      <c r="X132" s="33"/>
      <c r="Y132" s="33"/>
      <c r="Z132" s="33"/>
      <c r="AA132" s="33"/>
      <c r="AB132" s="33"/>
      <c r="AC132" s="33"/>
      <c r="AD132" s="33"/>
      <c r="AE132" s="33"/>
      <c r="AR132" s="182" t="s">
        <v>120</v>
      </c>
      <c r="AT132" s="182" t="s">
        <v>115</v>
      </c>
      <c r="AU132" s="182" t="s">
        <v>79</v>
      </c>
      <c r="AY132" s="16" t="s">
        <v>112</v>
      </c>
      <c r="BE132" s="183">
        <f>IF(N132="základní",J132,0)</f>
        <v>0</v>
      </c>
      <c r="BF132" s="183">
        <f>IF(N132="snížená",J132,0)</f>
        <v>0</v>
      </c>
      <c r="BG132" s="183">
        <f>IF(N132="zákl. přenesená",J132,0)</f>
        <v>0</v>
      </c>
      <c r="BH132" s="183">
        <f>IF(N132="sníž. přenesená",J132,0)</f>
        <v>0</v>
      </c>
      <c r="BI132" s="183">
        <f>IF(N132="nulová",J132,0)</f>
        <v>0</v>
      </c>
      <c r="BJ132" s="16" t="s">
        <v>77</v>
      </c>
      <c r="BK132" s="184">
        <f>ROUND(I132*H132,15)</f>
        <v>0</v>
      </c>
      <c r="BL132" s="16" t="s">
        <v>120</v>
      </c>
      <c r="BM132" s="182" t="s">
        <v>228</v>
      </c>
    </row>
    <row r="133" spans="1:65" s="2" customFormat="1" ht="57.6">
      <c r="A133" s="33"/>
      <c r="B133" s="34"/>
      <c r="C133" s="35"/>
      <c r="D133" s="185" t="s">
        <v>121</v>
      </c>
      <c r="E133" s="35"/>
      <c r="F133" s="186" t="s">
        <v>229</v>
      </c>
      <c r="G133" s="35"/>
      <c r="H133" s="35"/>
      <c r="I133" s="187"/>
      <c r="J133" s="35"/>
      <c r="K133" s="35"/>
      <c r="L133" s="38"/>
      <c r="M133" s="188"/>
      <c r="N133" s="189"/>
      <c r="O133" s="63"/>
      <c r="P133" s="63"/>
      <c r="Q133" s="63"/>
      <c r="R133" s="63"/>
      <c r="S133" s="63"/>
      <c r="T133" s="64"/>
      <c r="U133" s="33"/>
      <c r="V133" s="33"/>
      <c r="W133" s="33"/>
      <c r="X133" s="33"/>
      <c r="Y133" s="33"/>
      <c r="Z133" s="33"/>
      <c r="AA133" s="33"/>
      <c r="AB133" s="33"/>
      <c r="AC133" s="33"/>
      <c r="AD133" s="33"/>
      <c r="AE133" s="33"/>
      <c r="AT133" s="16" t="s">
        <v>121</v>
      </c>
      <c r="AU133" s="16" t="s">
        <v>79</v>
      </c>
    </row>
    <row r="134" spans="1:65" s="2" customFormat="1" ht="34.200000000000003">
      <c r="A134" s="33"/>
      <c r="B134" s="34"/>
      <c r="C134" s="172" t="s">
        <v>230</v>
      </c>
      <c r="D134" s="172" t="s">
        <v>115</v>
      </c>
      <c r="E134" s="173" t="s">
        <v>231</v>
      </c>
      <c r="F134" s="174" t="s">
        <v>232</v>
      </c>
      <c r="G134" s="175" t="s">
        <v>153</v>
      </c>
      <c r="H134" s="176">
        <v>3490</v>
      </c>
      <c r="I134" s="177"/>
      <c r="J134" s="176">
        <f>ROUND(I134*H134,15)</f>
        <v>0</v>
      </c>
      <c r="K134" s="174" t="s">
        <v>119</v>
      </c>
      <c r="L134" s="38"/>
      <c r="M134" s="178" t="s">
        <v>18</v>
      </c>
      <c r="N134" s="179" t="s">
        <v>41</v>
      </c>
      <c r="O134" s="63"/>
      <c r="P134" s="180">
        <f>O134*H134</f>
        <v>0</v>
      </c>
      <c r="Q134" s="180">
        <v>0</v>
      </c>
      <c r="R134" s="180">
        <f>Q134*H134</f>
        <v>0</v>
      </c>
      <c r="S134" s="180">
        <v>0</v>
      </c>
      <c r="T134" s="181">
        <f>S134*H134</f>
        <v>0</v>
      </c>
      <c r="U134" s="33"/>
      <c r="V134" s="33"/>
      <c r="W134" s="33"/>
      <c r="X134" s="33"/>
      <c r="Y134" s="33"/>
      <c r="Z134" s="33"/>
      <c r="AA134" s="33"/>
      <c r="AB134" s="33"/>
      <c r="AC134" s="33"/>
      <c r="AD134" s="33"/>
      <c r="AE134" s="33"/>
      <c r="AR134" s="182" t="s">
        <v>120</v>
      </c>
      <c r="AT134" s="182" t="s">
        <v>115</v>
      </c>
      <c r="AU134" s="182" t="s">
        <v>79</v>
      </c>
      <c r="AY134" s="16" t="s">
        <v>112</v>
      </c>
      <c r="BE134" s="183">
        <f>IF(N134="základní",J134,0)</f>
        <v>0</v>
      </c>
      <c r="BF134" s="183">
        <f>IF(N134="snížená",J134,0)</f>
        <v>0</v>
      </c>
      <c r="BG134" s="183">
        <f>IF(N134="zákl. přenesená",J134,0)</f>
        <v>0</v>
      </c>
      <c r="BH134" s="183">
        <f>IF(N134="sníž. přenesená",J134,0)</f>
        <v>0</v>
      </c>
      <c r="BI134" s="183">
        <f>IF(N134="nulová",J134,0)</f>
        <v>0</v>
      </c>
      <c r="BJ134" s="16" t="s">
        <v>77</v>
      </c>
      <c r="BK134" s="184">
        <f>ROUND(I134*H134,15)</f>
        <v>0</v>
      </c>
      <c r="BL134" s="16" t="s">
        <v>120</v>
      </c>
      <c r="BM134" s="182" t="s">
        <v>233</v>
      </c>
    </row>
    <row r="135" spans="1:65" s="2" customFormat="1" ht="57.6">
      <c r="A135" s="33"/>
      <c r="B135" s="34"/>
      <c r="C135" s="35"/>
      <c r="D135" s="185" t="s">
        <v>121</v>
      </c>
      <c r="E135" s="35"/>
      <c r="F135" s="186" t="s">
        <v>234</v>
      </c>
      <c r="G135" s="35"/>
      <c r="H135" s="35"/>
      <c r="I135" s="187"/>
      <c r="J135" s="35"/>
      <c r="K135" s="35"/>
      <c r="L135" s="38"/>
      <c r="M135" s="188"/>
      <c r="N135" s="189"/>
      <c r="O135" s="63"/>
      <c r="P135" s="63"/>
      <c r="Q135" s="63"/>
      <c r="R135" s="63"/>
      <c r="S135" s="63"/>
      <c r="T135" s="64"/>
      <c r="U135" s="33"/>
      <c r="V135" s="33"/>
      <c r="W135" s="33"/>
      <c r="X135" s="33"/>
      <c r="Y135" s="33"/>
      <c r="Z135" s="33"/>
      <c r="AA135" s="33"/>
      <c r="AB135" s="33"/>
      <c r="AC135" s="33"/>
      <c r="AD135" s="33"/>
      <c r="AE135" s="33"/>
      <c r="AT135" s="16" t="s">
        <v>121</v>
      </c>
      <c r="AU135" s="16" t="s">
        <v>79</v>
      </c>
    </row>
    <row r="136" spans="1:65" s="2" customFormat="1" ht="34.200000000000003">
      <c r="A136" s="33"/>
      <c r="B136" s="34"/>
      <c r="C136" s="172" t="s">
        <v>178</v>
      </c>
      <c r="D136" s="172" t="s">
        <v>115</v>
      </c>
      <c r="E136" s="173" t="s">
        <v>235</v>
      </c>
      <c r="F136" s="174" t="s">
        <v>236</v>
      </c>
      <c r="G136" s="175" t="s">
        <v>153</v>
      </c>
      <c r="H136" s="176">
        <v>3490</v>
      </c>
      <c r="I136" s="177"/>
      <c r="J136" s="176">
        <f>ROUND(I136*H136,15)</f>
        <v>0</v>
      </c>
      <c r="K136" s="174" t="s">
        <v>119</v>
      </c>
      <c r="L136" s="38"/>
      <c r="M136" s="178" t="s">
        <v>18</v>
      </c>
      <c r="N136" s="179" t="s">
        <v>41</v>
      </c>
      <c r="O136" s="63"/>
      <c r="P136" s="180">
        <f>O136*H136</f>
        <v>0</v>
      </c>
      <c r="Q136" s="180">
        <v>0</v>
      </c>
      <c r="R136" s="180">
        <f>Q136*H136</f>
        <v>0</v>
      </c>
      <c r="S136" s="180">
        <v>0</v>
      </c>
      <c r="T136" s="181">
        <f>S136*H136</f>
        <v>0</v>
      </c>
      <c r="U136" s="33"/>
      <c r="V136" s="33"/>
      <c r="W136" s="33"/>
      <c r="X136" s="33"/>
      <c r="Y136" s="33"/>
      <c r="Z136" s="33"/>
      <c r="AA136" s="33"/>
      <c r="AB136" s="33"/>
      <c r="AC136" s="33"/>
      <c r="AD136" s="33"/>
      <c r="AE136" s="33"/>
      <c r="AR136" s="182" t="s">
        <v>120</v>
      </c>
      <c r="AT136" s="182" t="s">
        <v>115</v>
      </c>
      <c r="AU136" s="182" t="s">
        <v>79</v>
      </c>
      <c r="AY136" s="16" t="s">
        <v>112</v>
      </c>
      <c r="BE136" s="183">
        <f>IF(N136="základní",J136,0)</f>
        <v>0</v>
      </c>
      <c r="BF136" s="183">
        <f>IF(N136="snížená",J136,0)</f>
        <v>0</v>
      </c>
      <c r="BG136" s="183">
        <f>IF(N136="zákl. přenesená",J136,0)</f>
        <v>0</v>
      </c>
      <c r="BH136" s="183">
        <f>IF(N136="sníž. přenesená",J136,0)</f>
        <v>0</v>
      </c>
      <c r="BI136" s="183">
        <f>IF(N136="nulová",J136,0)</f>
        <v>0</v>
      </c>
      <c r="BJ136" s="16" t="s">
        <v>77</v>
      </c>
      <c r="BK136" s="184">
        <f>ROUND(I136*H136,15)</f>
        <v>0</v>
      </c>
      <c r="BL136" s="16" t="s">
        <v>120</v>
      </c>
      <c r="BM136" s="182" t="s">
        <v>237</v>
      </c>
    </row>
    <row r="137" spans="1:65" s="2" customFormat="1" ht="57.6">
      <c r="A137" s="33"/>
      <c r="B137" s="34"/>
      <c r="C137" s="35"/>
      <c r="D137" s="185" t="s">
        <v>121</v>
      </c>
      <c r="E137" s="35"/>
      <c r="F137" s="186" t="s">
        <v>238</v>
      </c>
      <c r="G137" s="35"/>
      <c r="H137" s="35"/>
      <c r="I137" s="187"/>
      <c r="J137" s="35"/>
      <c r="K137" s="35"/>
      <c r="L137" s="38"/>
      <c r="M137" s="188"/>
      <c r="N137" s="189"/>
      <c r="O137" s="63"/>
      <c r="P137" s="63"/>
      <c r="Q137" s="63"/>
      <c r="R137" s="63"/>
      <c r="S137" s="63"/>
      <c r="T137" s="64"/>
      <c r="U137" s="33"/>
      <c r="V137" s="33"/>
      <c r="W137" s="33"/>
      <c r="X137" s="33"/>
      <c r="Y137" s="33"/>
      <c r="Z137" s="33"/>
      <c r="AA137" s="33"/>
      <c r="AB137" s="33"/>
      <c r="AC137" s="33"/>
      <c r="AD137" s="33"/>
      <c r="AE137" s="33"/>
      <c r="AT137" s="16" t="s">
        <v>121</v>
      </c>
      <c r="AU137" s="16" t="s">
        <v>79</v>
      </c>
    </row>
    <row r="138" spans="1:65" s="2" customFormat="1" ht="22.8">
      <c r="A138" s="33"/>
      <c r="B138" s="34"/>
      <c r="C138" s="172" t="s">
        <v>239</v>
      </c>
      <c r="D138" s="172" t="s">
        <v>115</v>
      </c>
      <c r="E138" s="173" t="s">
        <v>240</v>
      </c>
      <c r="F138" s="174" t="s">
        <v>241</v>
      </c>
      <c r="G138" s="175" t="s">
        <v>186</v>
      </c>
      <c r="H138" s="176">
        <v>1095</v>
      </c>
      <c r="I138" s="177"/>
      <c r="J138" s="176">
        <f>ROUND(I138*H138,15)</f>
        <v>0</v>
      </c>
      <c r="K138" s="174" t="s">
        <v>119</v>
      </c>
      <c r="L138" s="38"/>
      <c r="M138" s="178" t="s">
        <v>18</v>
      </c>
      <c r="N138" s="179" t="s">
        <v>41</v>
      </c>
      <c r="O138" s="63"/>
      <c r="P138" s="180">
        <f>O138*H138</f>
        <v>0</v>
      </c>
      <c r="Q138" s="180">
        <v>0</v>
      </c>
      <c r="R138" s="180">
        <f>Q138*H138</f>
        <v>0</v>
      </c>
      <c r="S138" s="180">
        <v>0</v>
      </c>
      <c r="T138" s="181">
        <f>S138*H138</f>
        <v>0</v>
      </c>
      <c r="U138" s="33"/>
      <c r="V138" s="33"/>
      <c r="W138" s="33"/>
      <c r="X138" s="33"/>
      <c r="Y138" s="33"/>
      <c r="Z138" s="33"/>
      <c r="AA138" s="33"/>
      <c r="AB138" s="33"/>
      <c r="AC138" s="33"/>
      <c r="AD138" s="33"/>
      <c r="AE138" s="33"/>
      <c r="AR138" s="182" t="s">
        <v>120</v>
      </c>
      <c r="AT138" s="182" t="s">
        <v>115</v>
      </c>
      <c r="AU138" s="182" t="s">
        <v>79</v>
      </c>
      <c r="AY138" s="16" t="s">
        <v>112</v>
      </c>
      <c r="BE138" s="183">
        <f>IF(N138="základní",J138,0)</f>
        <v>0</v>
      </c>
      <c r="BF138" s="183">
        <f>IF(N138="snížená",J138,0)</f>
        <v>0</v>
      </c>
      <c r="BG138" s="183">
        <f>IF(N138="zákl. přenesená",J138,0)</f>
        <v>0</v>
      </c>
      <c r="BH138" s="183">
        <f>IF(N138="sníž. přenesená",J138,0)</f>
        <v>0</v>
      </c>
      <c r="BI138" s="183">
        <f>IF(N138="nulová",J138,0)</f>
        <v>0</v>
      </c>
      <c r="BJ138" s="16" t="s">
        <v>77</v>
      </c>
      <c r="BK138" s="184">
        <f>ROUND(I138*H138,15)</f>
        <v>0</v>
      </c>
      <c r="BL138" s="16" t="s">
        <v>120</v>
      </c>
      <c r="BM138" s="182" t="s">
        <v>242</v>
      </c>
    </row>
    <row r="139" spans="1:65" s="2" customFormat="1" ht="48">
      <c r="A139" s="33"/>
      <c r="B139" s="34"/>
      <c r="C139" s="35"/>
      <c r="D139" s="185" t="s">
        <v>121</v>
      </c>
      <c r="E139" s="35"/>
      <c r="F139" s="186" t="s">
        <v>243</v>
      </c>
      <c r="G139" s="35"/>
      <c r="H139" s="35"/>
      <c r="I139" s="187"/>
      <c r="J139" s="35"/>
      <c r="K139" s="35"/>
      <c r="L139" s="38"/>
      <c r="M139" s="188"/>
      <c r="N139" s="189"/>
      <c r="O139" s="63"/>
      <c r="P139" s="63"/>
      <c r="Q139" s="63"/>
      <c r="R139" s="63"/>
      <c r="S139" s="63"/>
      <c r="T139" s="64"/>
      <c r="U139" s="33"/>
      <c r="V139" s="33"/>
      <c r="W139" s="33"/>
      <c r="X139" s="33"/>
      <c r="Y139" s="33"/>
      <c r="Z139" s="33"/>
      <c r="AA139" s="33"/>
      <c r="AB139" s="33"/>
      <c r="AC139" s="33"/>
      <c r="AD139" s="33"/>
      <c r="AE139" s="33"/>
      <c r="AT139" s="16" t="s">
        <v>121</v>
      </c>
      <c r="AU139" s="16" t="s">
        <v>79</v>
      </c>
    </row>
    <row r="140" spans="1:65" s="2" customFormat="1" ht="55.5" customHeight="1">
      <c r="A140" s="33"/>
      <c r="B140" s="34"/>
      <c r="C140" s="172" t="s">
        <v>182</v>
      </c>
      <c r="D140" s="172" t="s">
        <v>115</v>
      </c>
      <c r="E140" s="173" t="s">
        <v>195</v>
      </c>
      <c r="F140" s="174" t="s">
        <v>196</v>
      </c>
      <c r="G140" s="175" t="s">
        <v>159</v>
      </c>
      <c r="H140" s="176">
        <v>1642.5</v>
      </c>
      <c r="I140" s="177"/>
      <c r="J140" s="176">
        <f>ROUND(I140*H140,15)</f>
        <v>0</v>
      </c>
      <c r="K140" s="174" t="s">
        <v>119</v>
      </c>
      <c r="L140" s="38"/>
      <c r="M140" s="178" t="s">
        <v>18</v>
      </c>
      <c r="N140" s="179" t="s">
        <v>41</v>
      </c>
      <c r="O140" s="63"/>
      <c r="P140" s="180">
        <f>O140*H140</f>
        <v>0</v>
      </c>
      <c r="Q140" s="180">
        <v>0</v>
      </c>
      <c r="R140" s="180">
        <f>Q140*H140</f>
        <v>0</v>
      </c>
      <c r="S140" s="180">
        <v>0</v>
      </c>
      <c r="T140" s="181">
        <f>S140*H140</f>
        <v>0</v>
      </c>
      <c r="U140" s="33"/>
      <c r="V140" s="33"/>
      <c r="W140" s="33"/>
      <c r="X140" s="33"/>
      <c r="Y140" s="33"/>
      <c r="Z140" s="33"/>
      <c r="AA140" s="33"/>
      <c r="AB140" s="33"/>
      <c r="AC140" s="33"/>
      <c r="AD140" s="33"/>
      <c r="AE140" s="33"/>
      <c r="AR140" s="182" t="s">
        <v>120</v>
      </c>
      <c r="AT140" s="182" t="s">
        <v>115</v>
      </c>
      <c r="AU140" s="182" t="s">
        <v>79</v>
      </c>
      <c r="AY140" s="16" t="s">
        <v>112</v>
      </c>
      <c r="BE140" s="183">
        <f>IF(N140="základní",J140,0)</f>
        <v>0</v>
      </c>
      <c r="BF140" s="183">
        <f>IF(N140="snížená",J140,0)</f>
        <v>0</v>
      </c>
      <c r="BG140" s="183">
        <f>IF(N140="zákl. přenesená",J140,0)</f>
        <v>0</v>
      </c>
      <c r="BH140" s="183">
        <f>IF(N140="sníž. přenesená",J140,0)</f>
        <v>0</v>
      </c>
      <c r="BI140" s="183">
        <f>IF(N140="nulová",J140,0)</f>
        <v>0</v>
      </c>
      <c r="BJ140" s="16" t="s">
        <v>77</v>
      </c>
      <c r="BK140" s="184">
        <f>ROUND(I140*H140,15)</f>
        <v>0</v>
      </c>
      <c r="BL140" s="16" t="s">
        <v>120</v>
      </c>
      <c r="BM140" s="182" t="s">
        <v>244</v>
      </c>
    </row>
    <row r="141" spans="1:65" s="2" customFormat="1" ht="86.4">
      <c r="A141" s="33"/>
      <c r="B141" s="34"/>
      <c r="C141" s="35"/>
      <c r="D141" s="185" t="s">
        <v>121</v>
      </c>
      <c r="E141" s="35"/>
      <c r="F141" s="186" t="s">
        <v>198</v>
      </c>
      <c r="G141" s="35"/>
      <c r="H141" s="35"/>
      <c r="I141" s="187"/>
      <c r="J141" s="35"/>
      <c r="K141" s="35"/>
      <c r="L141" s="38"/>
      <c r="M141" s="188"/>
      <c r="N141" s="189"/>
      <c r="O141" s="63"/>
      <c r="P141" s="63"/>
      <c r="Q141" s="63"/>
      <c r="R141" s="63"/>
      <c r="S141" s="63"/>
      <c r="T141" s="64"/>
      <c r="U141" s="33"/>
      <c r="V141" s="33"/>
      <c r="W141" s="33"/>
      <c r="X141" s="33"/>
      <c r="Y141" s="33"/>
      <c r="Z141" s="33"/>
      <c r="AA141" s="33"/>
      <c r="AB141" s="33"/>
      <c r="AC141" s="33"/>
      <c r="AD141" s="33"/>
      <c r="AE141" s="33"/>
      <c r="AT141" s="16" t="s">
        <v>121</v>
      </c>
      <c r="AU141" s="16" t="s">
        <v>79</v>
      </c>
    </row>
    <row r="142" spans="1:65" s="2" customFormat="1" ht="16.5" customHeight="1">
      <c r="A142" s="33"/>
      <c r="B142" s="34"/>
      <c r="C142" s="172" t="s">
        <v>245</v>
      </c>
      <c r="D142" s="172" t="s">
        <v>115</v>
      </c>
      <c r="E142" s="173" t="s">
        <v>246</v>
      </c>
      <c r="F142" s="174" t="s">
        <v>247</v>
      </c>
      <c r="G142" s="175" t="s">
        <v>125</v>
      </c>
      <c r="H142" s="176">
        <v>1</v>
      </c>
      <c r="I142" s="177"/>
      <c r="J142" s="176">
        <f>ROUND(I142*H142,15)</f>
        <v>0</v>
      </c>
      <c r="K142" s="174" t="s">
        <v>119</v>
      </c>
      <c r="L142" s="38"/>
      <c r="M142" s="178" t="s">
        <v>18</v>
      </c>
      <c r="N142" s="179" t="s">
        <v>41</v>
      </c>
      <c r="O142" s="63"/>
      <c r="P142" s="180">
        <f>O142*H142</f>
        <v>0</v>
      </c>
      <c r="Q142" s="180">
        <v>0</v>
      </c>
      <c r="R142" s="180">
        <f>Q142*H142</f>
        <v>0</v>
      </c>
      <c r="S142" s="180">
        <v>0</v>
      </c>
      <c r="T142" s="181">
        <f>S142*H142</f>
        <v>0</v>
      </c>
      <c r="U142" s="33"/>
      <c r="V142" s="33"/>
      <c r="W142" s="33"/>
      <c r="X142" s="33"/>
      <c r="Y142" s="33"/>
      <c r="Z142" s="33"/>
      <c r="AA142" s="33"/>
      <c r="AB142" s="33"/>
      <c r="AC142" s="33"/>
      <c r="AD142" s="33"/>
      <c r="AE142" s="33"/>
      <c r="AR142" s="182" t="s">
        <v>120</v>
      </c>
      <c r="AT142" s="182" t="s">
        <v>115</v>
      </c>
      <c r="AU142" s="182" t="s">
        <v>79</v>
      </c>
      <c r="AY142" s="16" t="s">
        <v>112</v>
      </c>
      <c r="BE142" s="183">
        <f>IF(N142="základní",J142,0)</f>
        <v>0</v>
      </c>
      <c r="BF142" s="183">
        <f>IF(N142="snížená",J142,0)</f>
        <v>0</v>
      </c>
      <c r="BG142" s="183">
        <f>IF(N142="zákl. přenesená",J142,0)</f>
        <v>0</v>
      </c>
      <c r="BH142" s="183">
        <f>IF(N142="sníž. přenesená",J142,0)</f>
        <v>0</v>
      </c>
      <c r="BI142" s="183">
        <f>IF(N142="nulová",J142,0)</f>
        <v>0</v>
      </c>
      <c r="BJ142" s="16" t="s">
        <v>77</v>
      </c>
      <c r="BK142" s="184">
        <f>ROUND(I142*H142,15)</f>
        <v>0</v>
      </c>
      <c r="BL142" s="16" t="s">
        <v>120</v>
      </c>
      <c r="BM142" s="182" t="s">
        <v>248</v>
      </c>
    </row>
    <row r="143" spans="1:65" s="2" customFormat="1" ht="38.4">
      <c r="A143" s="33"/>
      <c r="B143" s="34"/>
      <c r="C143" s="35"/>
      <c r="D143" s="185" t="s">
        <v>121</v>
      </c>
      <c r="E143" s="35"/>
      <c r="F143" s="186" t="s">
        <v>249</v>
      </c>
      <c r="G143" s="35"/>
      <c r="H143" s="35"/>
      <c r="I143" s="187"/>
      <c r="J143" s="35"/>
      <c r="K143" s="35"/>
      <c r="L143" s="38"/>
      <c r="M143" s="188"/>
      <c r="N143" s="189"/>
      <c r="O143" s="63"/>
      <c r="P143" s="63"/>
      <c r="Q143" s="63"/>
      <c r="R143" s="63"/>
      <c r="S143" s="63"/>
      <c r="T143" s="64"/>
      <c r="U143" s="33"/>
      <c r="V143" s="33"/>
      <c r="W143" s="33"/>
      <c r="X143" s="33"/>
      <c r="Y143" s="33"/>
      <c r="Z143" s="33"/>
      <c r="AA143" s="33"/>
      <c r="AB143" s="33"/>
      <c r="AC143" s="33"/>
      <c r="AD143" s="33"/>
      <c r="AE143" s="33"/>
      <c r="AT143" s="16" t="s">
        <v>121</v>
      </c>
      <c r="AU143" s="16" t="s">
        <v>79</v>
      </c>
    </row>
    <row r="144" spans="1:65" s="2" customFormat="1" ht="16.5" customHeight="1">
      <c r="A144" s="33"/>
      <c r="B144" s="34"/>
      <c r="C144" s="172" t="s">
        <v>187</v>
      </c>
      <c r="D144" s="172" t="s">
        <v>115</v>
      </c>
      <c r="E144" s="173" t="s">
        <v>250</v>
      </c>
      <c r="F144" s="174" t="s">
        <v>251</v>
      </c>
      <c r="G144" s="175" t="s">
        <v>125</v>
      </c>
      <c r="H144" s="176">
        <v>16</v>
      </c>
      <c r="I144" s="177"/>
      <c r="J144" s="176">
        <f>ROUND(I144*H144,15)</f>
        <v>0</v>
      </c>
      <c r="K144" s="174" t="s">
        <v>119</v>
      </c>
      <c r="L144" s="38"/>
      <c r="M144" s="178" t="s">
        <v>18</v>
      </c>
      <c r="N144" s="179" t="s">
        <v>41</v>
      </c>
      <c r="O144" s="63"/>
      <c r="P144" s="180">
        <f>O144*H144</f>
        <v>0</v>
      </c>
      <c r="Q144" s="180">
        <v>0</v>
      </c>
      <c r="R144" s="180">
        <f>Q144*H144</f>
        <v>0</v>
      </c>
      <c r="S144" s="180">
        <v>0</v>
      </c>
      <c r="T144" s="181">
        <f>S144*H144</f>
        <v>0</v>
      </c>
      <c r="U144" s="33"/>
      <c r="V144" s="33"/>
      <c r="W144" s="33"/>
      <c r="X144" s="33"/>
      <c r="Y144" s="33"/>
      <c r="Z144" s="33"/>
      <c r="AA144" s="33"/>
      <c r="AB144" s="33"/>
      <c r="AC144" s="33"/>
      <c r="AD144" s="33"/>
      <c r="AE144" s="33"/>
      <c r="AR144" s="182" t="s">
        <v>120</v>
      </c>
      <c r="AT144" s="182" t="s">
        <v>115</v>
      </c>
      <c r="AU144" s="182" t="s">
        <v>79</v>
      </c>
      <c r="AY144" s="16" t="s">
        <v>112</v>
      </c>
      <c r="BE144" s="183">
        <f>IF(N144="základní",J144,0)</f>
        <v>0</v>
      </c>
      <c r="BF144" s="183">
        <f>IF(N144="snížená",J144,0)</f>
        <v>0</v>
      </c>
      <c r="BG144" s="183">
        <f>IF(N144="zákl. přenesená",J144,0)</f>
        <v>0</v>
      </c>
      <c r="BH144" s="183">
        <f>IF(N144="sníž. přenesená",J144,0)</f>
        <v>0</v>
      </c>
      <c r="BI144" s="183">
        <f>IF(N144="nulová",J144,0)</f>
        <v>0</v>
      </c>
      <c r="BJ144" s="16" t="s">
        <v>77</v>
      </c>
      <c r="BK144" s="184">
        <f>ROUND(I144*H144,15)</f>
        <v>0</v>
      </c>
      <c r="BL144" s="16" t="s">
        <v>120</v>
      </c>
      <c r="BM144" s="182" t="s">
        <v>252</v>
      </c>
    </row>
    <row r="145" spans="1:65" s="2" customFormat="1" ht="38.4">
      <c r="A145" s="33"/>
      <c r="B145" s="34"/>
      <c r="C145" s="35"/>
      <c r="D145" s="185" t="s">
        <v>121</v>
      </c>
      <c r="E145" s="35"/>
      <c r="F145" s="186" t="s">
        <v>253</v>
      </c>
      <c r="G145" s="35"/>
      <c r="H145" s="35"/>
      <c r="I145" s="187"/>
      <c r="J145" s="35"/>
      <c r="K145" s="35"/>
      <c r="L145" s="38"/>
      <c r="M145" s="188"/>
      <c r="N145" s="189"/>
      <c r="O145" s="63"/>
      <c r="P145" s="63"/>
      <c r="Q145" s="63"/>
      <c r="R145" s="63"/>
      <c r="S145" s="63"/>
      <c r="T145" s="64"/>
      <c r="U145" s="33"/>
      <c r="V145" s="33"/>
      <c r="W145" s="33"/>
      <c r="X145" s="33"/>
      <c r="Y145" s="33"/>
      <c r="Z145" s="33"/>
      <c r="AA145" s="33"/>
      <c r="AB145" s="33"/>
      <c r="AC145" s="33"/>
      <c r="AD145" s="33"/>
      <c r="AE145" s="33"/>
      <c r="AT145" s="16" t="s">
        <v>121</v>
      </c>
      <c r="AU145" s="16" t="s">
        <v>79</v>
      </c>
    </row>
    <row r="146" spans="1:65" s="2" customFormat="1" ht="22.8">
      <c r="A146" s="33"/>
      <c r="B146" s="34"/>
      <c r="C146" s="172" t="s">
        <v>254</v>
      </c>
      <c r="D146" s="172" t="s">
        <v>115</v>
      </c>
      <c r="E146" s="173" t="s">
        <v>255</v>
      </c>
      <c r="F146" s="174" t="s">
        <v>256</v>
      </c>
      <c r="G146" s="175" t="s">
        <v>125</v>
      </c>
      <c r="H146" s="176">
        <v>20</v>
      </c>
      <c r="I146" s="177"/>
      <c r="J146" s="176">
        <f>ROUND(I146*H146,15)</f>
        <v>0</v>
      </c>
      <c r="K146" s="174" t="s">
        <v>119</v>
      </c>
      <c r="L146" s="38"/>
      <c r="M146" s="178" t="s">
        <v>18</v>
      </c>
      <c r="N146" s="179" t="s">
        <v>41</v>
      </c>
      <c r="O146" s="63"/>
      <c r="P146" s="180">
        <f>O146*H146</f>
        <v>0</v>
      </c>
      <c r="Q146" s="180">
        <v>0</v>
      </c>
      <c r="R146" s="180">
        <f>Q146*H146</f>
        <v>0</v>
      </c>
      <c r="S146" s="180">
        <v>0</v>
      </c>
      <c r="T146" s="181">
        <f>S146*H146</f>
        <v>0</v>
      </c>
      <c r="U146" s="33"/>
      <c r="V146" s="33"/>
      <c r="W146" s="33"/>
      <c r="X146" s="33"/>
      <c r="Y146" s="33"/>
      <c r="Z146" s="33"/>
      <c r="AA146" s="33"/>
      <c r="AB146" s="33"/>
      <c r="AC146" s="33"/>
      <c r="AD146" s="33"/>
      <c r="AE146" s="33"/>
      <c r="AR146" s="182" t="s">
        <v>120</v>
      </c>
      <c r="AT146" s="182" t="s">
        <v>115</v>
      </c>
      <c r="AU146" s="182" t="s">
        <v>79</v>
      </c>
      <c r="AY146" s="16" t="s">
        <v>112</v>
      </c>
      <c r="BE146" s="183">
        <f>IF(N146="základní",J146,0)</f>
        <v>0</v>
      </c>
      <c r="BF146" s="183">
        <f>IF(N146="snížená",J146,0)</f>
        <v>0</v>
      </c>
      <c r="BG146" s="183">
        <f>IF(N146="zákl. přenesená",J146,0)</f>
        <v>0</v>
      </c>
      <c r="BH146" s="183">
        <f>IF(N146="sníž. přenesená",J146,0)</f>
        <v>0</v>
      </c>
      <c r="BI146" s="183">
        <f>IF(N146="nulová",J146,0)</f>
        <v>0</v>
      </c>
      <c r="BJ146" s="16" t="s">
        <v>77</v>
      </c>
      <c r="BK146" s="184">
        <f>ROUND(I146*H146,15)</f>
        <v>0</v>
      </c>
      <c r="BL146" s="16" t="s">
        <v>120</v>
      </c>
      <c r="BM146" s="182" t="s">
        <v>257</v>
      </c>
    </row>
    <row r="147" spans="1:65" s="2" customFormat="1" ht="28.8">
      <c r="A147" s="33"/>
      <c r="B147" s="34"/>
      <c r="C147" s="35"/>
      <c r="D147" s="185" t="s">
        <v>121</v>
      </c>
      <c r="E147" s="35"/>
      <c r="F147" s="186" t="s">
        <v>258</v>
      </c>
      <c r="G147" s="35"/>
      <c r="H147" s="35"/>
      <c r="I147" s="187"/>
      <c r="J147" s="35"/>
      <c r="K147" s="35"/>
      <c r="L147" s="38"/>
      <c r="M147" s="188"/>
      <c r="N147" s="189"/>
      <c r="O147" s="63"/>
      <c r="P147" s="63"/>
      <c r="Q147" s="63"/>
      <c r="R147" s="63"/>
      <c r="S147" s="63"/>
      <c r="T147" s="64"/>
      <c r="U147" s="33"/>
      <c r="V147" s="33"/>
      <c r="W147" s="33"/>
      <c r="X147" s="33"/>
      <c r="Y147" s="33"/>
      <c r="Z147" s="33"/>
      <c r="AA147" s="33"/>
      <c r="AB147" s="33"/>
      <c r="AC147" s="33"/>
      <c r="AD147" s="33"/>
      <c r="AE147" s="33"/>
      <c r="AT147" s="16" t="s">
        <v>121</v>
      </c>
      <c r="AU147" s="16" t="s">
        <v>79</v>
      </c>
    </row>
    <row r="148" spans="1:65" s="2" customFormat="1" ht="21.75" customHeight="1">
      <c r="A148" s="33"/>
      <c r="B148" s="34"/>
      <c r="C148" s="172" t="s">
        <v>192</v>
      </c>
      <c r="D148" s="172" t="s">
        <v>115</v>
      </c>
      <c r="E148" s="173" t="s">
        <v>259</v>
      </c>
      <c r="F148" s="174" t="s">
        <v>260</v>
      </c>
      <c r="G148" s="175" t="s">
        <v>159</v>
      </c>
      <c r="H148" s="176">
        <v>1983.54918</v>
      </c>
      <c r="I148" s="177"/>
      <c r="J148" s="176">
        <f>ROUND(I148*H148,15)</f>
        <v>0</v>
      </c>
      <c r="K148" s="174" t="s">
        <v>119</v>
      </c>
      <c r="L148" s="38"/>
      <c r="M148" s="178" t="s">
        <v>18</v>
      </c>
      <c r="N148" s="179" t="s">
        <v>41</v>
      </c>
      <c r="O148" s="63"/>
      <c r="P148" s="180">
        <f>O148*H148</f>
        <v>0</v>
      </c>
      <c r="Q148" s="180">
        <v>0</v>
      </c>
      <c r="R148" s="180">
        <f>Q148*H148</f>
        <v>0</v>
      </c>
      <c r="S148" s="180">
        <v>0</v>
      </c>
      <c r="T148" s="181">
        <f>S148*H148</f>
        <v>0</v>
      </c>
      <c r="U148" s="33"/>
      <c r="V148" s="33"/>
      <c r="W148" s="33"/>
      <c r="X148" s="33"/>
      <c r="Y148" s="33"/>
      <c r="Z148" s="33"/>
      <c r="AA148" s="33"/>
      <c r="AB148" s="33"/>
      <c r="AC148" s="33"/>
      <c r="AD148" s="33"/>
      <c r="AE148" s="33"/>
      <c r="AR148" s="182" t="s">
        <v>120</v>
      </c>
      <c r="AT148" s="182" t="s">
        <v>115</v>
      </c>
      <c r="AU148" s="182" t="s">
        <v>79</v>
      </c>
      <c r="AY148" s="16" t="s">
        <v>112</v>
      </c>
      <c r="BE148" s="183">
        <f>IF(N148="základní",J148,0)</f>
        <v>0</v>
      </c>
      <c r="BF148" s="183">
        <f>IF(N148="snížená",J148,0)</f>
        <v>0</v>
      </c>
      <c r="BG148" s="183">
        <f>IF(N148="zákl. přenesená",J148,0)</f>
        <v>0</v>
      </c>
      <c r="BH148" s="183">
        <f>IF(N148="sníž. přenesená",J148,0)</f>
        <v>0</v>
      </c>
      <c r="BI148" s="183">
        <f>IF(N148="nulová",J148,0)</f>
        <v>0</v>
      </c>
      <c r="BJ148" s="16" t="s">
        <v>77</v>
      </c>
      <c r="BK148" s="184">
        <f>ROUND(I148*H148,15)</f>
        <v>0</v>
      </c>
      <c r="BL148" s="16" t="s">
        <v>120</v>
      </c>
      <c r="BM148" s="182" t="s">
        <v>261</v>
      </c>
    </row>
    <row r="149" spans="1:65" s="2" customFormat="1" ht="57.6">
      <c r="A149" s="33"/>
      <c r="B149" s="34"/>
      <c r="C149" s="35"/>
      <c r="D149" s="185" t="s">
        <v>121</v>
      </c>
      <c r="E149" s="35"/>
      <c r="F149" s="186" t="s">
        <v>262</v>
      </c>
      <c r="G149" s="35"/>
      <c r="H149" s="35"/>
      <c r="I149" s="187"/>
      <c r="J149" s="35"/>
      <c r="K149" s="35"/>
      <c r="L149" s="38"/>
      <c r="M149" s="188"/>
      <c r="N149" s="189"/>
      <c r="O149" s="63"/>
      <c r="P149" s="63"/>
      <c r="Q149" s="63"/>
      <c r="R149" s="63"/>
      <c r="S149" s="63"/>
      <c r="T149" s="64"/>
      <c r="U149" s="33"/>
      <c r="V149" s="33"/>
      <c r="W149" s="33"/>
      <c r="X149" s="33"/>
      <c r="Y149" s="33"/>
      <c r="Z149" s="33"/>
      <c r="AA149" s="33"/>
      <c r="AB149" s="33"/>
      <c r="AC149" s="33"/>
      <c r="AD149" s="33"/>
      <c r="AE149" s="33"/>
      <c r="AT149" s="16" t="s">
        <v>121</v>
      </c>
      <c r="AU149" s="16" t="s">
        <v>79</v>
      </c>
    </row>
    <row r="150" spans="1:65" s="2" customFormat="1" ht="55.5" customHeight="1">
      <c r="A150" s="33"/>
      <c r="B150" s="34"/>
      <c r="C150" s="172" t="s">
        <v>263</v>
      </c>
      <c r="D150" s="172" t="s">
        <v>115</v>
      </c>
      <c r="E150" s="173" t="s">
        <v>264</v>
      </c>
      <c r="F150" s="174" t="s">
        <v>265</v>
      </c>
      <c r="G150" s="175" t="s">
        <v>159</v>
      </c>
      <c r="H150" s="176">
        <v>1983.54918</v>
      </c>
      <c r="I150" s="177"/>
      <c r="J150" s="176">
        <f>ROUND(I150*H150,15)</f>
        <v>0</v>
      </c>
      <c r="K150" s="174" t="s">
        <v>119</v>
      </c>
      <c r="L150" s="38"/>
      <c r="M150" s="178" t="s">
        <v>18</v>
      </c>
      <c r="N150" s="179" t="s">
        <v>41</v>
      </c>
      <c r="O150" s="63"/>
      <c r="P150" s="180">
        <f>O150*H150</f>
        <v>0</v>
      </c>
      <c r="Q150" s="180">
        <v>0</v>
      </c>
      <c r="R150" s="180">
        <f>Q150*H150</f>
        <v>0</v>
      </c>
      <c r="S150" s="180">
        <v>0</v>
      </c>
      <c r="T150" s="181">
        <f>S150*H150</f>
        <v>0</v>
      </c>
      <c r="U150" s="33"/>
      <c r="V150" s="33"/>
      <c r="W150" s="33"/>
      <c r="X150" s="33"/>
      <c r="Y150" s="33"/>
      <c r="Z150" s="33"/>
      <c r="AA150" s="33"/>
      <c r="AB150" s="33"/>
      <c r="AC150" s="33"/>
      <c r="AD150" s="33"/>
      <c r="AE150" s="33"/>
      <c r="AR150" s="182" t="s">
        <v>120</v>
      </c>
      <c r="AT150" s="182" t="s">
        <v>115</v>
      </c>
      <c r="AU150" s="182" t="s">
        <v>79</v>
      </c>
      <c r="AY150" s="16" t="s">
        <v>112</v>
      </c>
      <c r="BE150" s="183">
        <f>IF(N150="základní",J150,0)</f>
        <v>0</v>
      </c>
      <c r="BF150" s="183">
        <f>IF(N150="snížená",J150,0)</f>
        <v>0</v>
      </c>
      <c r="BG150" s="183">
        <f>IF(N150="zákl. přenesená",J150,0)</f>
        <v>0</v>
      </c>
      <c r="BH150" s="183">
        <f>IF(N150="sníž. přenesená",J150,0)</f>
        <v>0</v>
      </c>
      <c r="BI150" s="183">
        <f>IF(N150="nulová",J150,0)</f>
        <v>0</v>
      </c>
      <c r="BJ150" s="16" t="s">
        <v>77</v>
      </c>
      <c r="BK150" s="184">
        <f>ROUND(I150*H150,15)</f>
        <v>0</v>
      </c>
      <c r="BL150" s="16" t="s">
        <v>120</v>
      </c>
      <c r="BM150" s="182" t="s">
        <v>266</v>
      </c>
    </row>
    <row r="151" spans="1:65" s="2" customFormat="1" ht="86.4">
      <c r="A151" s="33"/>
      <c r="B151" s="34"/>
      <c r="C151" s="35"/>
      <c r="D151" s="185" t="s">
        <v>121</v>
      </c>
      <c r="E151" s="35"/>
      <c r="F151" s="186" t="s">
        <v>267</v>
      </c>
      <c r="G151" s="35"/>
      <c r="H151" s="35"/>
      <c r="I151" s="187"/>
      <c r="J151" s="35"/>
      <c r="K151" s="35"/>
      <c r="L151" s="38"/>
      <c r="M151" s="188"/>
      <c r="N151" s="189"/>
      <c r="O151" s="63"/>
      <c r="P151" s="63"/>
      <c r="Q151" s="63"/>
      <c r="R151" s="63"/>
      <c r="S151" s="63"/>
      <c r="T151" s="64"/>
      <c r="U151" s="33"/>
      <c r="V151" s="33"/>
      <c r="W151" s="33"/>
      <c r="X151" s="33"/>
      <c r="Y151" s="33"/>
      <c r="Z151" s="33"/>
      <c r="AA151" s="33"/>
      <c r="AB151" s="33"/>
      <c r="AC151" s="33"/>
      <c r="AD151" s="33"/>
      <c r="AE151" s="33"/>
      <c r="AT151" s="16" t="s">
        <v>121</v>
      </c>
      <c r="AU151" s="16" t="s">
        <v>79</v>
      </c>
    </row>
    <row r="152" spans="1:65" s="2" customFormat="1" ht="21.75" customHeight="1">
      <c r="A152" s="33"/>
      <c r="B152" s="34"/>
      <c r="C152" s="172" t="s">
        <v>197</v>
      </c>
      <c r="D152" s="172" t="s">
        <v>115</v>
      </c>
      <c r="E152" s="173" t="s">
        <v>268</v>
      </c>
      <c r="F152" s="174" t="s">
        <v>269</v>
      </c>
      <c r="G152" s="175" t="s">
        <v>159</v>
      </c>
      <c r="H152" s="176">
        <v>1983.54918</v>
      </c>
      <c r="I152" s="177"/>
      <c r="J152" s="176">
        <f>ROUND(I152*H152,15)</f>
        <v>0</v>
      </c>
      <c r="K152" s="174" t="s">
        <v>119</v>
      </c>
      <c r="L152" s="38"/>
      <c r="M152" s="178" t="s">
        <v>18</v>
      </c>
      <c r="N152" s="179" t="s">
        <v>41</v>
      </c>
      <c r="O152" s="63"/>
      <c r="P152" s="180">
        <f>O152*H152</f>
        <v>0</v>
      </c>
      <c r="Q152" s="180">
        <v>0</v>
      </c>
      <c r="R152" s="180">
        <f>Q152*H152</f>
        <v>0</v>
      </c>
      <c r="S152" s="180">
        <v>0</v>
      </c>
      <c r="T152" s="181">
        <f>S152*H152</f>
        <v>0</v>
      </c>
      <c r="U152" s="33"/>
      <c r="V152" s="33"/>
      <c r="W152" s="33"/>
      <c r="X152" s="33"/>
      <c r="Y152" s="33"/>
      <c r="Z152" s="33"/>
      <c r="AA152" s="33"/>
      <c r="AB152" s="33"/>
      <c r="AC152" s="33"/>
      <c r="AD152" s="33"/>
      <c r="AE152" s="33"/>
      <c r="AR152" s="182" t="s">
        <v>120</v>
      </c>
      <c r="AT152" s="182" t="s">
        <v>115</v>
      </c>
      <c r="AU152" s="182" t="s">
        <v>79</v>
      </c>
      <c r="AY152" s="16" t="s">
        <v>112</v>
      </c>
      <c r="BE152" s="183">
        <f>IF(N152="základní",J152,0)</f>
        <v>0</v>
      </c>
      <c r="BF152" s="183">
        <f>IF(N152="snížená",J152,0)</f>
        <v>0</v>
      </c>
      <c r="BG152" s="183">
        <f>IF(N152="zákl. přenesená",J152,0)</f>
        <v>0</v>
      </c>
      <c r="BH152" s="183">
        <f>IF(N152="sníž. přenesená",J152,0)</f>
        <v>0</v>
      </c>
      <c r="BI152" s="183">
        <f>IF(N152="nulová",J152,0)</f>
        <v>0</v>
      </c>
      <c r="BJ152" s="16" t="s">
        <v>77</v>
      </c>
      <c r="BK152" s="184">
        <f>ROUND(I152*H152,15)</f>
        <v>0</v>
      </c>
      <c r="BL152" s="16" t="s">
        <v>120</v>
      </c>
      <c r="BM152" s="182" t="s">
        <v>270</v>
      </c>
    </row>
    <row r="153" spans="1:65" s="2" customFormat="1" ht="57.6">
      <c r="A153" s="33"/>
      <c r="B153" s="34"/>
      <c r="C153" s="35"/>
      <c r="D153" s="185" t="s">
        <v>121</v>
      </c>
      <c r="E153" s="35"/>
      <c r="F153" s="186" t="s">
        <v>271</v>
      </c>
      <c r="G153" s="35"/>
      <c r="H153" s="35"/>
      <c r="I153" s="187"/>
      <c r="J153" s="35"/>
      <c r="K153" s="35"/>
      <c r="L153" s="38"/>
      <c r="M153" s="188"/>
      <c r="N153" s="189"/>
      <c r="O153" s="63"/>
      <c r="P153" s="63"/>
      <c r="Q153" s="63"/>
      <c r="R153" s="63"/>
      <c r="S153" s="63"/>
      <c r="T153" s="64"/>
      <c r="U153" s="33"/>
      <c r="V153" s="33"/>
      <c r="W153" s="33"/>
      <c r="X153" s="33"/>
      <c r="Y153" s="33"/>
      <c r="Z153" s="33"/>
      <c r="AA153" s="33"/>
      <c r="AB153" s="33"/>
      <c r="AC153" s="33"/>
      <c r="AD153" s="33"/>
      <c r="AE153" s="33"/>
      <c r="AT153" s="16" t="s">
        <v>121</v>
      </c>
      <c r="AU153" s="16" t="s">
        <v>79</v>
      </c>
    </row>
    <row r="154" spans="1:65" s="2" customFormat="1" ht="22.8">
      <c r="A154" s="33"/>
      <c r="B154" s="34"/>
      <c r="C154" s="172" t="s">
        <v>272</v>
      </c>
      <c r="D154" s="172" t="s">
        <v>115</v>
      </c>
      <c r="E154" s="173" t="s">
        <v>273</v>
      </c>
      <c r="F154" s="174" t="s">
        <v>274</v>
      </c>
      <c r="G154" s="175" t="s">
        <v>159</v>
      </c>
      <c r="H154" s="176">
        <v>5.6385500000000004</v>
      </c>
      <c r="I154" s="177"/>
      <c r="J154" s="176">
        <f>ROUND(I154*H154,15)</f>
        <v>0</v>
      </c>
      <c r="K154" s="174" t="s">
        <v>119</v>
      </c>
      <c r="L154" s="38"/>
      <c r="M154" s="178" t="s">
        <v>18</v>
      </c>
      <c r="N154" s="179" t="s">
        <v>41</v>
      </c>
      <c r="O154" s="63"/>
      <c r="P154" s="180">
        <f>O154*H154</f>
        <v>0</v>
      </c>
      <c r="Q154" s="180">
        <v>0</v>
      </c>
      <c r="R154" s="180">
        <f>Q154*H154</f>
        <v>0</v>
      </c>
      <c r="S154" s="180">
        <v>0</v>
      </c>
      <c r="T154" s="181">
        <f>S154*H154</f>
        <v>0</v>
      </c>
      <c r="U154" s="33"/>
      <c r="V154" s="33"/>
      <c r="W154" s="33"/>
      <c r="X154" s="33"/>
      <c r="Y154" s="33"/>
      <c r="Z154" s="33"/>
      <c r="AA154" s="33"/>
      <c r="AB154" s="33"/>
      <c r="AC154" s="33"/>
      <c r="AD154" s="33"/>
      <c r="AE154" s="33"/>
      <c r="AR154" s="182" t="s">
        <v>120</v>
      </c>
      <c r="AT154" s="182" t="s">
        <v>115</v>
      </c>
      <c r="AU154" s="182" t="s">
        <v>79</v>
      </c>
      <c r="AY154" s="16" t="s">
        <v>112</v>
      </c>
      <c r="BE154" s="183">
        <f>IF(N154="základní",J154,0)</f>
        <v>0</v>
      </c>
      <c r="BF154" s="183">
        <f>IF(N154="snížená",J154,0)</f>
        <v>0</v>
      </c>
      <c r="BG154" s="183">
        <f>IF(N154="zákl. přenesená",J154,0)</f>
        <v>0</v>
      </c>
      <c r="BH154" s="183">
        <f>IF(N154="sníž. přenesená",J154,0)</f>
        <v>0</v>
      </c>
      <c r="BI154" s="183">
        <f>IF(N154="nulová",J154,0)</f>
        <v>0</v>
      </c>
      <c r="BJ154" s="16" t="s">
        <v>77</v>
      </c>
      <c r="BK154" s="184">
        <f>ROUND(I154*H154,15)</f>
        <v>0</v>
      </c>
      <c r="BL154" s="16" t="s">
        <v>120</v>
      </c>
      <c r="BM154" s="182" t="s">
        <v>275</v>
      </c>
    </row>
    <row r="155" spans="1:65" s="2" customFormat="1" ht="57.6">
      <c r="A155" s="33"/>
      <c r="B155" s="34"/>
      <c r="C155" s="35"/>
      <c r="D155" s="185" t="s">
        <v>121</v>
      </c>
      <c r="E155" s="35"/>
      <c r="F155" s="186" t="s">
        <v>276</v>
      </c>
      <c r="G155" s="35"/>
      <c r="H155" s="35"/>
      <c r="I155" s="187"/>
      <c r="J155" s="35"/>
      <c r="K155" s="35"/>
      <c r="L155" s="38"/>
      <c r="M155" s="188"/>
      <c r="N155" s="189"/>
      <c r="O155" s="63"/>
      <c r="P155" s="63"/>
      <c r="Q155" s="63"/>
      <c r="R155" s="63"/>
      <c r="S155" s="63"/>
      <c r="T155" s="64"/>
      <c r="U155" s="33"/>
      <c r="V155" s="33"/>
      <c r="W155" s="33"/>
      <c r="X155" s="33"/>
      <c r="Y155" s="33"/>
      <c r="Z155" s="33"/>
      <c r="AA155" s="33"/>
      <c r="AB155" s="33"/>
      <c r="AC155" s="33"/>
      <c r="AD155" s="33"/>
      <c r="AE155" s="33"/>
      <c r="AT155" s="16" t="s">
        <v>121</v>
      </c>
      <c r="AU155" s="16" t="s">
        <v>79</v>
      </c>
    </row>
    <row r="156" spans="1:65" s="2" customFormat="1" ht="66.75" customHeight="1">
      <c r="A156" s="33"/>
      <c r="B156" s="34"/>
      <c r="C156" s="172" t="s">
        <v>201</v>
      </c>
      <c r="D156" s="172" t="s">
        <v>115</v>
      </c>
      <c r="E156" s="173" t="s">
        <v>277</v>
      </c>
      <c r="F156" s="174" t="s">
        <v>278</v>
      </c>
      <c r="G156" s="175" t="s">
        <v>159</v>
      </c>
      <c r="H156" s="176">
        <v>5.6385500000000004</v>
      </c>
      <c r="I156" s="177"/>
      <c r="J156" s="176">
        <f>ROUND(I156*H156,15)</f>
        <v>0</v>
      </c>
      <c r="K156" s="174" t="s">
        <v>119</v>
      </c>
      <c r="L156" s="38"/>
      <c r="M156" s="178" t="s">
        <v>18</v>
      </c>
      <c r="N156" s="179" t="s">
        <v>41</v>
      </c>
      <c r="O156" s="63"/>
      <c r="P156" s="180">
        <f>O156*H156</f>
        <v>0</v>
      </c>
      <c r="Q156" s="180">
        <v>0</v>
      </c>
      <c r="R156" s="180">
        <f>Q156*H156</f>
        <v>0</v>
      </c>
      <c r="S156" s="180">
        <v>0</v>
      </c>
      <c r="T156" s="181">
        <f>S156*H156</f>
        <v>0</v>
      </c>
      <c r="U156" s="33"/>
      <c r="V156" s="33"/>
      <c r="W156" s="33"/>
      <c r="X156" s="33"/>
      <c r="Y156" s="33"/>
      <c r="Z156" s="33"/>
      <c r="AA156" s="33"/>
      <c r="AB156" s="33"/>
      <c r="AC156" s="33"/>
      <c r="AD156" s="33"/>
      <c r="AE156" s="33"/>
      <c r="AR156" s="182" t="s">
        <v>120</v>
      </c>
      <c r="AT156" s="182" t="s">
        <v>115</v>
      </c>
      <c r="AU156" s="182" t="s">
        <v>79</v>
      </c>
      <c r="AY156" s="16" t="s">
        <v>112</v>
      </c>
      <c r="BE156" s="183">
        <f>IF(N156="základní",J156,0)</f>
        <v>0</v>
      </c>
      <c r="BF156" s="183">
        <f>IF(N156="snížená",J156,0)</f>
        <v>0</v>
      </c>
      <c r="BG156" s="183">
        <f>IF(N156="zákl. přenesená",J156,0)</f>
        <v>0</v>
      </c>
      <c r="BH156" s="183">
        <f>IF(N156="sníž. přenesená",J156,0)</f>
        <v>0</v>
      </c>
      <c r="BI156" s="183">
        <f>IF(N156="nulová",J156,0)</f>
        <v>0</v>
      </c>
      <c r="BJ156" s="16" t="s">
        <v>77</v>
      </c>
      <c r="BK156" s="184">
        <f>ROUND(I156*H156,15)</f>
        <v>0</v>
      </c>
      <c r="BL156" s="16" t="s">
        <v>120</v>
      </c>
      <c r="BM156" s="182" t="s">
        <v>279</v>
      </c>
    </row>
    <row r="157" spans="1:65" s="2" customFormat="1" ht="86.4">
      <c r="A157" s="33"/>
      <c r="B157" s="34"/>
      <c r="C157" s="35"/>
      <c r="D157" s="185" t="s">
        <v>121</v>
      </c>
      <c r="E157" s="35"/>
      <c r="F157" s="186" t="s">
        <v>280</v>
      </c>
      <c r="G157" s="35"/>
      <c r="H157" s="35"/>
      <c r="I157" s="187"/>
      <c r="J157" s="35"/>
      <c r="K157" s="35"/>
      <c r="L157" s="38"/>
      <c r="M157" s="188"/>
      <c r="N157" s="189"/>
      <c r="O157" s="63"/>
      <c r="P157" s="63"/>
      <c r="Q157" s="63"/>
      <c r="R157" s="63"/>
      <c r="S157" s="63"/>
      <c r="T157" s="64"/>
      <c r="U157" s="33"/>
      <c r="V157" s="33"/>
      <c r="W157" s="33"/>
      <c r="X157" s="33"/>
      <c r="Y157" s="33"/>
      <c r="Z157" s="33"/>
      <c r="AA157" s="33"/>
      <c r="AB157" s="33"/>
      <c r="AC157" s="33"/>
      <c r="AD157" s="33"/>
      <c r="AE157" s="33"/>
      <c r="AT157" s="16" t="s">
        <v>121</v>
      </c>
      <c r="AU157" s="16" t="s">
        <v>79</v>
      </c>
    </row>
    <row r="158" spans="1:65" s="2" customFormat="1" ht="21.75" customHeight="1">
      <c r="A158" s="33"/>
      <c r="B158" s="34"/>
      <c r="C158" s="172" t="s">
        <v>281</v>
      </c>
      <c r="D158" s="172" t="s">
        <v>115</v>
      </c>
      <c r="E158" s="173" t="s">
        <v>282</v>
      </c>
      <c r="F158" s="174" t="s">
        <v>283</v>
      </c>
      <c r="G158" s="175" t="s">
        <v>159</v>
      </c>
      <c r="H158" s="176">
        <v>4.96</v>
      </c>
      <c r="I158" s="177"/>
      <c r="J158" s="176">
        <f>ROUND(I158*H158,15)</f>
        <v>0</v>
      </c>
      <c r="K158" s="174" t="s">
        <v>119</v>
      </c>
      <c r="L158" s="38"/>
      <c r="M158" s="178" t="s">
        <v>18</v>
      </c>
      <c r="N158" s="179" t="s">
        <v>41</v>
      </c>
      <c r="O158" s="63"/>
      <c r="P158" s="180">
        <f>O158*H158</f>
        <v>0</v>
      </c>
      <c r="Q158" s="180">
        <v>0</v>
      </c>
      <c r="R158" s="180">
        <f>Q158*H158</f>
        <v>0</v>
      </c>
      <c r="S158" s="180">
        <v>0</v>
      </c>
      <c r="T158" s="181">
        <f>S158*H158</f>
        <v>0</v>
      </c>
      <c r="U158" s="33"/>
      <c r="V158" s="33"/>
      <c r="W158" s="33"/>
      <c r="X158" s="33"/>
      <c r="Y158" s="33"/>
      <c r="Z158" s="33"/>
      <c r="AA158" s="33"/>
      <c r="AB158" s="33"/>
      <c r="AC158" s="33"/>
      <c r="AD158" s="33"/>
      <c r="AE158" s="33"/>
      <c r="AR158" s="182" t="s">
        <v>120</v>
      </c>
      <c r="AT158" s="182" t="s">
        <v>115</v>
      </c>
      <c r="AU158" s="182" t="s">
        <v>79</v>
      </c>
      <c r="AY158" s="16" t="s">
        <v>112</v>
      </c>
      <c r="BE158" s="183">
        <f>IF(N158="základní",J158,0)</f>
        <v>0</v>
      </c>
      <c r="BF158" s="183">
        <f>IF(N158="snížená",J158,0)</f>
        <v>0</v>
      </c>
      <c r="BG158" s="183">
        <f>IF(N158="zákl. přenesená",J158,0)</f>
        <v>0</v>
      </c>
      <c r="BH158" s="183">
        <f>IF(N158="sníž. přenesená",J158,0)</f>
        <v>0</v>
      </c>
      <c r="BI158" s="183">
        <f>IF(N158="nulová",J158,0)</f>
        <v>0</v>
      </c>
      <c r="BJ158" s="16" t="s">
        <v>77</v>
      </c>
      <c r="BK158" s="184">
        <f>ROUND(I158*H158,15)</f>
        <v>0</v>
      </c>
      <c r="BL158" s="16" t="s">
        <v>120</v>
      </c>
      <c r="BM158" s="182" t="s">
        <v>284</v>
      </c>
    </row>
    <row r="159" spans="1:65" s="2" customFormat="1" ht="57.6">
      <c r="A159" s="33"/>
      <c r="B159" s="34"/>
      <c r="C159" s="35"/>
      <c r="D159" s="185" t="s">
        <v>121</v>
      </c>
      <c r="E159" s="35"/>
      <c r="F159" s="186" t="s">
        <v>285</v>
      </c>
      <c r="G159" s="35"/>
      <c r="H159" s="35"/>
      <c r="I159" s="187"/>
      <c r="J159" s="35"/>
      <c r="K159" s="35"/>
      <c r="L159" s="38"/>
      <c r="M159" s="188"/>
      <c r="N159" s="189"/>
      <c r="O159" s="63"/>
      <c r="P159" s="63"/>
      <c r="Q159" s="63"/>
      <c r="R159" s="63"/>
      <c r="S159" s="63"/>
      <c r="T159" s="64"/>
      <c r="U159" s="33"/>
      <c r="V159" s="33"/>
      <c r="W159" s="33"/>
      <c r="X159" s="33"/>
      <c r="Y159" s="33"/>
      <c r="Z159" s="33"/>
      <c r="AA159" s="33"/>
      <c r="AB159" s="33"/>
      <c r="AC159" s="33"/>
      <c r="AD159" s="33"/>
      <c r="AE159" s="33"/>
      <c r="AT159" s="16" t="s">
        <v>121</v>
      </c>
      <c r="AU159" s="16" t="s">
        <v>79</v>
      </c>
    </row>
    <row r="160" spans="1:65" s="2" customFormat="1" ht="16.5" customHeight="1">
      <c r="A160" s="33"/>
      <c r="B160" s="34"/>
      <c r="C160" s="172" t="s">
        <v>206</v>
      </c>
      <c r="D160" s="172" t="s">
        <v>115</v>
      </c>
      <c r="E160" s="173" t="s">
        <v>286</v>
      </c>
      <c r="F160" s="174" t="s">
        <v>287</v>
      </c>
      <c r="G160" s="175" t="s">
        <v>159</v>
      </c>
      <c r="H160" s="176">
        <v>0.67854999999999999</v>
      </c>
      <c r="I160" s="177"/>
      <c r="J160" s="176">
        <f>ROUND(I160*H160,15)</f>
        <v>0</v>
      </c>
      <c r="K160" s="174" t="s">
        <v>119</v>
      </c>
      <c r="L160" s="38"/>
      <c r="M160" s="178" t="s">
        <v>18</v>
      </c>
      <c r="N160" s="179" t="s">
        <v>41</v>
      </c>
      <c r="O160" s="63"/>
      <c r="P160" s="180">
        <f>O160*H160</f>
        <v>0</v>
      </c>
      <c r="Q160" s="180">
        <v>0</v>
      </c>
      <c r="R160" s="180">
        <f>Q160*H160</f>
        <v>0</v>
      </c>
      <c r="S160" s="180">
        <v>0</v>
      </c>
      <c r="T160" s="181">
        <f>S160*H160</f>
        <v>0</v>
      </c>
      <c r="U160" s="33"/>
      <c r="V160" s="33"/>
      <c r="W160" s="33"/>
      <c r="X160" s="33"/>
      <c r="Y160" s="33"/>
      <c r="Z160" s="33"/>
      <c r="AA160" s="33"/>
      <c r="AB160" s="33"/>
      <c r="AC160" s="33"/>
      <c r="AD160" s="33"/>
      <c r="AE160" s="33"/>
      <c r="AR160" s="182" t="s">
        <v>120</v>
      </c>
      <c r="AT160" s="182" t="s">
        <v>115</v>
      </c>
      <c r="AU160" s="182" t="s">
        <v>79</v>
      </c>
      <c r="AY160" s="16" t="s">
        <v>112</v>
      </c>
      <c r="BE160" s="183">
        <f>IF(N160="základní",J160,0)</f>
        <v>0</v>
      </c>
      <c r="BF160" s="183">
        <f>IF(N160="snížená",J160,0)</f>
        <v>0</v>
      </c>
      <c r="BG160" s="183">
        <f>IF(N160="zákl. přenesená",J160,0)</f>
        <v>0</v>
      </c>
      <c r="BH160" s="183">
        <f>IF(N160="sníž. přenesená",J160,0)</f>
        <v>0</v>
      </c>
      <c r="BI160" s="183">
        <f>IF(N160="nulová",J160,0)</f>
        <v>0</v>
      </c>
      <c r="BJ160" s="16" t="s">
        <v>77</v>
      </c>
      <c r="BK160" s="184">
        <f>ROUND(I160*H160,15)</f>
        <v>0</v>
      </c>
      <c r="BL160" s="16" t="s">
        <v>120</v>
      </c>
      <c r="BM160" s="182" t="s">
        <v>288</v>
      </c>
    </row>
    <row r="161" spans="1:65" s="2" customFormat="1" ht="57.6">
      <c r="A161" s="33"/>
      <c r="B161" s="34"/>
      <c r="C161" s="35"/>
      <c r="D161" s="185" t="s">
        <v>121</v>
      </c>
      <c r="E161" s="35"/>
      <c r="F161" s="186" t="s">
        <v>289</v>
      </c>
      <c r="G161" s="35"/>
      <c r="H161" s="35"/>
      <c r="I161" s="187"/>
      <c r="J161" s="35"/>
      <c r="K161" s="35"/>
      <c r="L161" s="38"/>
      <c r="M161" s="188"/>
      <c r="N161" s="189"/>
      <c r="O161" s="63"/>
      <c r="P161" s="63"/>
      <c r="Q161" s="63"/>
      <c r="R161" s="63"/>
      <c r="S161" s="63"/>
      <c r="T161" s="64"/>
      <c r="U161" s="33"/>
      <c r="V161" s="33"/>
      <c r="W161" s="33"/>
      <c r="X161" s="33"/>
      <c r="Y161" s="33"/>
      <c r="Z161" s="33"/>
      <c r="AA161" s="33"/>
      <c r="AB161" s="33"/>
      <c r="AC161" s="33"/>
      <c r="AD161" s="33"/>
      <c r="AE161" s="33"/>
      <c r="AT161" s="16" t="s">
        <v>121</v>
      </c>
      <c r="AU161" s="16" t="s">
        <v>79</v>
      </c>
    </row>
    <row r="162" spans="1:65" s="2" customFormat="1" ht="22.8">
      <c r="A162" s="33"/>
      <c r="B162" s="34"/>
      <c r="C162" s="172" t="s">
        <v>290</v>
      </c>
      <c r="D162" s="172" t="s">
        <v>115</v>
      </c>
      <c r="E162" s="173" t="s">
        <v>273</v>
      </c>
      <c r="F162" s="174" t="s">
        <v>274</v>
      </c>
      <c r="G162" s="175" t="s">
        <v>159</v>
      </c>
      <c r="H162" s="176">
        <v>682.94799999999998</v>
      </c>
      <c r="I162" s="177"/>
      <c r="J162" s="176">
        <f>ROUND(I162*H162,15)</f>
        <v>0</v>
      </c>
      <c r="K162" s="174" t="s">
        <v>119</v>
      </c>
      <c r="L162" s="38"/>
      <c r="M162" s="178" t="s">
        <v>18</v>
      </c>
      <c r="N162" s="179" t="s">
        <v>41</v>
      </c>
      <c r="O162" s="63"/>
      <c r="P162" s="180">
        <f>O162*H162</f>
        <v>0</v>
      </c>
      <c r="Q162" s="180">
        <v>0</v>
      </c>
      <c r="R162" s="180">
        <f>Q162*H162</f>
        <v>0</v>
      </c>
      <c r="S162" s="180">
        <v>0</v>
      </c>
      <c r="T162" s="181">
        <f>S162*H162</f>
        <v>0</v>
      </c>
      <c r="U162" s="33"/>
      <c r="V162" s="33"/>
      <c r="W162" s="33"/>
      <c r="X162" s="33"/>
      <c r="Y162" s="33"/>
      <c r="Z162" s="33"/>
      <c r="AA162" s="33"/>
      <c r="AB162" s="33"/>
      <c r="AC162" s="33"/>
      <c r="AD162" s="33"/>
      <c r="AE162" s="33"/>
      <c r="AR162" s="182" t="s">
        <v>120</v>
      </c>
      <c r="AT162" s="182" t="s">
        <v>115</v>
      </c>
      <c r="AU162" s="182" t="s">
        <v>79</v>
      </c>
      <c r="AY162" s="16" t="s">
        <v>112</v>
      </c>
      <c r="BE162" s="183">
        <f>IF(N162="základní",J162,0)</f>
        <v>0</v>
      </c>
      <c r="BF162" s="183">
        <f>IF(N162="snížená",J162,0)</f>
        <v>0</v>
      </c>
      <c r="BG162" s="183">
        <f>IF(N162="zákl. přenesená",J162,0)</f>
        <v>0</v>
      </c>
      <c r="BH162" s="183">
        <f>IF(N162="sníž. přenesená",J162,0)</f>
        <v>0</v>
      </c>
      <c r="BI162" s="183">
        <f>IF(N162="nulová",J162,0)</f>
        <v>0</v>
      </c>
      <c r="BJ162" s="16" t="s">
        <v>77</v>
      </c>
      <c r="BK162" s="184">
        <f>ROUND(I162*H162,15)</f>
        <v>0</v>
      </c>
      <c r="BL162" s="16" t="s">
        <v>120</v>
      </c>
      <c r="BM162" s="182" t="s">
        <v>291</v>
      </c>
    </row>
    <row r="163" spans="1:65" s="2" customFormat="1" ht="57.6">
      <c r="A163" s="33"/>
      <c r="B163" s="34"/>
      <c r="C163" s="35"/>
      <c r="D163" s="185" t="s">
        <v>121</v>
      </c>
      <c r="E163" s="35"/>
      <c r="F163" s="186" t="s">
        <v>276</v>
      </c>
      <c r="G163" s="35"/>
      <c r="H163" s="35"/>
      <c r="I163" s="187"/>
      <c r="J163" s="35"/>
      <c r="K163" s="35"/>
      <c r="L163" s="38"/>
      <c r="M163" s="188"/>
      <c r="N163" s="189"/>
      <c r="O163" s="63"/>
      <c r="P163" s="63"/>
      <c r="Q163" s="63"/>
      <c r="R163" s="63"/>
      <c r="S163" s="63"/>
      <c r="T163" s="64"/>
      <c r="U163" s="33"/>
      <c r="V163" s="33"/>
      <c r="W163" s="33"/>
      <c r="X163" s="33"/>
      <c r="Y163" s="33"/>
      <c r="Z163" s="33"/>
      <c r="AA163" s="33"/>
      <c r="AB163" s="33"/>
      <c r="AC163" s="33"/>
      <c r="AD163" s="33"/>
      <c r="AE163" s="33"/>
      <c r="AT163" s="16" t="s">
        <v>121</v>
      </c>
      <c r="AU163" s="16" t="s">
        <v>79</v>
      </c>
    </row>
    <row r="164" spans="1:65" s="2" customFormat="1" ht="66.75" customHeight="1">
      <c r="A164" s="33"/>
      <c r="B164" s="34"/>
      <c r="C164" s="172" t="s">
        <v>210</v>
      </c>
      <c r="D164" s="172" t="s">
        <v>115</v>
      </c>
      <c r="E164" s="173" t="s">
        <v>292</v>
      </c>
      <c r="F164" s="174" t="s">
        <v>293</v>
      </c>
      <c r="G164" s="175" t="s">
        <v>159</v>
      </c>
      <c r="H164" s="176">
        <v>682.94799999999998</v>
      </c>
      <c r="I164" s="177"/>
      <c r="J164" s="176">
        <f>ROUND(I164*H164,15)</f>
        <v>0</v>
      </c>
      <c r="K164" s="174" t="s">
        <v>119</v>
      </c>
      <c r="L164" s="38"/>
      <c r="M164" s="178" t="s">
        <v>18</v>
      </c>
      <c r="N164" s="179" t="s">
        <v>41</v>
      </c>
      <c r="O164" s="63"/>
      <c r="P164" s="180">
        <f>O164*H164</f>
        <v>0</v>
      </c>
      <c r="Q164" s="180">
        <v>0</v>
      </c>
      <c r="R164" s="180">
        <f>Q164*H164</f>
        <v>0</v>
      </c>
      <c r="S164" s="180">
        <v>0</v>
      </c>
      <c r="T164" s="181">
        <f>S164*H164</f>
        <v>0</v>
      </c>
      <c r="U164" s="33"/>
      <c r="V164" s="33"/>
      <c r="W164" s="33"/>
      <c r="X164" s="33"/>
      <c r="Y164" s="33"/>
      <c r="Z164" s="33"/>
      <c r="AA164" s="33"/>
      <c r="AB164" s="33"/>
      <c r="AC164" s="33"/>
      <c r="AD164" s="33"/>
      <c r="AE164" s="33"/>
      <c r="AR164" s="182" t="s">
        <v>120</v>
      </c>
      <c r="AT164" s="182" t="s">
        <v>115</v>
      </c>
      <c r="AU164" s="182" t="s">
        <v>79</v>
      </c>
      <c r="AY164" s="16" t="s">
        <v>112</v>
      </c>
      <c r="BE164" s="183">
        <f>IF(N164="základní",J164,0)</f>
        <v>0</v>
      </c>
      <c r="BF164" s="183">
        <f>IF(N164="snížená",J164,0)</f>
        <v>0</v>
      </c>
      <c r="BG164" s="183">
        <f>IF(N164="zákl. přenesená",J164,0)</f>
        <v>0</v>
      </c>
      <c r="BH164" s="183">
        <f>IF(N164="sníž. přenesená",J164,0)</f>
        <v>0</v>
      </c>
      <c r="BI164" s="183">
        <f>IF(N164="nulová",J164,0)</f>
        <v>0</v>
      </c>
      <c r="BJ164" s="16" t="s">
        <v>77</v>
      </c>
      <c r="BK164" s="184">
        <f>ROUND(I164*H164,15)</f>
        <v>0</v>
      </c>
      <c r="BL164" s="16" t="s">
        <v>120</v>
      </c>
      <c r="BM164" s="182" t="s">
        <v>294</v>
      </c>
    </row>
    <row r="165" spans="1:65" s="2" customFormat="1" ht="86.4">
      <c r="A165" s="33"/>
      <c r="B165" s="34"/>
      <c r="C165" s="35"/>
      <c r="D165" s="185" t="s">
        <v>121</v>
      </c>
      <c r="E165" s="35"/>
      <c r="F165" s="186" t="s">
        <v>295</v>
      </c>
      <c r="G165" s="35"/>
      <c r="H165" s="35"/>
      <c r="I165" s="187"/>
      <c r="J165" s="35"/>
      <c r="K165" s="35"/>
      <c r="L165" s="38"/>
      <c r="M165" s="188"/>
      <c r="N165" s="189"/>
      <c r="O165" s="63"/>
      <c r="P165" s="63"/>
      <c r="Q165" s="63"/>
      <c r="R165" s="63"/>
      <c r="S165" s="63"/>
      <c r="T165" s="64"/>
      <c r="U165" s="33"/>
      <c r="V165" s="33"/>
      <c r="W165" s="33"/>
      <c r="X165" s="33"/>
      <c r="Y165" s="33"/>
      <c r="Z165" s="33"/>
      <c r="AA165" s="33"/>
      <c r="AB165" s="33"/>
      <c r="AC165" s="33"/>
      <c r="AD165" s="33"/>
      <c r="AE165" s="33"/>
      <c r="AT165" s="16" t="s">
        <v>121</v>
      </c>
      <c r="AU165" s="16" t="s">
        <v>79</v>
      </c>
    </row>
    <row r="166" spans="1:65" s="2" customFormat="1" ht="16.5" customHeight="1">
      <c r="A166" s="33"/>
      <c r="B166" s="34"/>
      <c r="C166" s="172" t="s">
        <v>296</v>
      </c>
      <c r="D166" s="172" t="s">
        <v>115</v>
      </c>
      <c r="E166" s="173" t="s">
        <v>297</v>
      </c>
      <c r="F166" s="174" t="s">
        <v>298</v>
      </c>
      <c r="G166" s="175" t="s">
        <v>159</v>
      </c>
      <c r="H166" s="176">
        <v>682.94799999999998</v>
      </c>
      <c r="I166" s="177"/>
      <c r="J166" s="176">
        <f>ROUND(I166*H166,15)</f>
        <v>0</v>
      </c>
      <c r="K166" s="174" t="s">
        <v>119</v>
      </c>
      <c r="L166" s="38"/>
      <c r="M166" s="178" t="s">
        <v>18</v>
      </c>
      <c r="N166" s="179" t="s">
        <v>41</v>
      </c>
      <c r="O166" s="63"/>
      <c r="P166" s="180">
        <f>O166*H166</f>
        <v>0</v>
      </c>
      <c r="Q166" s="180">
        <v>0</v>
      </c>
      <c r="R166" s="180">
        <f>Q166*H166</f>
        <v>0</v>
      </c>
      <c r="S166" s="180">
        <v>0</v>
      </c>
      <c r="T166" s="181">
        <f>S166*H166</f>
        <v>0</v>
      </c>
      <c r="U166" s="33"/>
      <c r="V166" s="33"/>
      <c r="W166" s="33"/>
      <c r="X166" s="33"/>
      <c r="Y166" s="33"/>
      <c r="Z166" s="33"/>
      <c r="AA166" s="33"/>
      <c r="AB166" s="33"/>
      <c r="AC166" s="33"/>
      <c r="AD166" s="33"/>
      <c r="AE166" s="33"/>
      <c r="AR166" s="182" t="s">
        <v>120</v>
      </c>
      <c r="AT166" s="182" t="s">
        <v>115</v>
      </c>
      <c r="AU166" s="182" t="s">
        <v>79</v>
      </c>
      <c r="AY166" s="16" t="s">
        <v>112</v>
      </c>
      <c r="BE166" s="183">
        <f>IF(N166="základní",J166,0)</f>
        <v>0</v>
      </c>
      <c r="BF166" s="183">
        <f>IF(N166="snížená",J166,0)</f>
        <v>0</v>
      </c>
      <c r="BG166" s="183">
        <f>IF(N166="zákl. přenesená",J166,0)</f>
        <v>0</v>
      </c>
      <c r="BH166" s="183">
        <f>IF(N166="sníž. přenesená",J166,0)</f>
        <v>0</v>
      </c>
      <c r="BI166" s="183">
        <f>IF(N166="nulová",J166,0)</f>
        <v>0</v>
      </c>
      <c r="BJ166" s="16" t="s">
        <v>77</v>
      </c>
      <c r="BK166" s="184">
        <f>ROUND(I166*H166,15)</f>
        <v>0</v>
      </c>
      <c r="BL166" s="16" t="s">
        <v>120</v>
      </c>
      <c r="BM166" s="182" t="s">
        <v>299</v>
      </c>
    </row>
    <row r="167" spans="1:65" s="2" customFormat="1" ht="57.6">
      <c r="A167" s="33"/>
      <c r="B167" s="34"/>
      <c r="C167" s="35"/>
      <c r="D167" s="185" t="s">
        <v>121</v>
      </c>
      <c r="E167" s="35"/>
      <c r="F167" s="186" t="s">
        <v>300</v>
      </c>
      <c r="G167" s="35"/>
      <c r="H167" s="35"/>
      <c r="I167" s="187"/>
      <c r="J167" s="35"/>
      <c r="K167" s="35"/>
      <c r="L167" s="38"/>
      <c r="M167" s="188"/>
      <c r="N167" s="189"/>
      <c r="O167" s="63"/>
      <c r="P167" s="63"/>
      <c r="Q167" s="63"/>
      <c r="R167" s="63"/>
      <c r="S167" s="63"/>
      <c r="T167" s="64"/>
      <c r="U167" s="33"/>
      <c r="V167" s="33"/>
      <c r="W167" s="33"/>
      <c r="X167" s="33"/>
      <c r="Y167" s="33"/>
      <c r="Z167" s="33"/>
      <c r="AA167" s="33"/>
      <c r="AB167" s="33"/>
      <c r="AC167" s="33"/>
      <c r="AD167" s="33"/>
      <c r="AE167" s="33"/>
      <c r="AT167" s="16" t="s">
        <v>121</v>
      </c>
      <c r="AU167" s="16" t="s">
        <v>79</v>
      </c>
    </row>
    <row r="168" spans="1:65" s="2" customFormat="1" ht="22.8">
      <c r="A168" s="33"/>
      <c r="B168" s="34"/>
      <c r="C168" s="172" t="s">
        <v>214</v>
      </c>
      <c r="D168" s="172" t="s">
        <v>115</v>
      </c>
      <c r="E168" s="173" t="s">
        <v>301</v>
      </c>
      <c r="F168" s="174" t="s">
        <v>302</v>
      </c>
      <c r="G168" s="175" t="s">
        <v>125</v>
      </c>
      <c r="H168" s="176">
        <v>3</v>
      </c>
      <c r="I168" s="177"/>
      <c r="J168" s="176">
        <f>ROUND(I168*H168,15)</f>
        <v>0</v>
      </c>
      <c r="K168" s="174" t="s">
        <v>119</v>
      </c>
      <c r="L168" s="38"/>
      <c r="M168" s="178" t="s">
        <v>18</v>
      </c>
      <c r="N168" s="179" t="s">
        <v>41</v>
      </c>
      <c r="O168" s="63"/>
      <c r="P168" s="180">
        <f>O168*H168</f>
        <v>0</v>
      </c>
      <c r="Q168" s="180">
        <v>0</v>
      </c>
      <c r="R168" s="180">
        <f>Q168*H168</f>
        <v>0</v>
      </c>
      <c r="S168" s="180">
        <v>0</v>
      </c>
      <c r="T168" s="181">
        <f>S168*H168</f>
        <v>0</v>
      </c>
      <c r="U168" s="33"/>
      <c r="V168" s="33"/>
      <c r="W168" s="33"/>
      <c r="X168" s="33"/>
      <c r="Y168" s="33"/>
      <c r="Z168" s="33"/>
      <c r="AA168" s="33"/>
      <c r="AB168" s="33"/>
      <c r="AC168" s="33"/>
      <c r="AD168" s="33"/>
      <c r="AE168" s="33"/>
      <c r="AR168" s="182" t="s">
        <v>120</v>
      </c>
      <c r="AT168" s="182" t="s">
        <v>115</v>
      </c>
      <c r="AU168" s="182" t="s">
        <v>79</v>
      </c>
      <c r="AY168" s="16" t="s">
        <v>112</v>
      </c>
      <c r="BE168" s="183">
        <f>IF(N168="základní",J168,0)</f>
        <v>0</v>
      </c>
      <c r="BF168" s="183">
        <f>IF(N168="snížená",J168,0)</f>
        <v>0</v>
      </c>
      <c r="BG168" s="183">
        <f>IF(N168="zákl. přenesená",J168,0)</f>
        <v>0</v>
      </c>
      <c r="BH168" s="183">
        <f>IF(N168="sníž. přenesená",J168,0)</f>
        <v>0</v>
      </c>
      <c r="BI168" s="183">
        <f>IF(N168="nulová",J168,0)</f>
        <v>0</v>
      </c>
      <c r="BJ168" s="16" t="s">
        <v>77</v>
      </c>
      <c r="BK168" s="184">
        <f>ROUND(I168*H168,15)</f>
        <v>0</v>
      </c>
      <c r="BL168" s="16" t="s">
        <v>120</v>
      </c>
      <c r="BM168" s="182" t="s">
        <v>303</v>
      </c>
    </row>
    <row r="169" spans="1:65" s="2" customFormat="1" ht="19.2">
      <c r="A169" s="33"/>
      <c r="B169" s="34"/>
      <c r="C169" s="35"/>
      <c r="D169" s="185" t="s">
        <v>121</v>
      </c>
      <c r="E169" s="35"/>
      <c r="F169" s="186" t="s">
        <v>302</v>
      </c>
      <c r="G169" s="35"/>
      <c r="H169" s="35"/>
      <c r="I169" s="187"/>
      <c r="J169" s="35"/>
      <c r="K169" s="35"/>
      <c r="L169" s="38"/>
      <c r="M169" s="188"/>
      <c r="N169" s="189"/>
      <c r="O169" s="63"/>
      <c r="P169" s="63"/>
      <c r="Q169" s="63"/>
      <c r="R169" s="63"/>
      <c r="S169" s="63"/>
      <c r="T169" s="64"/>
      <c r="U169" s="33"/>
      <c r="V169" s="33"/>
      <c r="W169" s="33"/>
      <c r="X169" s="33"/>
      <c r="Y169" s="33"/>
      <c r="Z169" s="33"/>
      <c r="AA169" s="33"/>
      <c r="AB169" s="33"/>
      <c r="AC169" s="33"/>
      <c r="AD169" s="33"/>
      <c r="AE169" s="33"/>
      <c r="AT169" s="16" t="s">
        <v>121</v>
      </c>
      <c r="AU169" s="16" t="s">
        <v>79</v>
      </c>
    </row>
    <row r="170" spans="1:65" s="2" customFormat="1" ht="21.75" customHeight="1">
      <c r="A170" s="33"/>
      <c r="B170" s="34"/>
      <c r="C170" s="172" t="s">
        <v>304</v>
      </c>
      <c r="D170" s="172" t="s">
        <v>115</v>
      </c>
      <c r="E170" s="173" t="s">
        <v>305</v>
      </c>
      <c r="F170" s="174" t="s">
        <v>306</v>
      </c>
      <c r="G170" s="175" t="s">
        <v>125</v>
      </c>
      <c r="H170" s="176">
        <v>6</v>
      </c>
      <c r="I170" s="177"/>
      <c r="J170" s="176">
        <f>ROUND(I170*H170,15)</f>
        <v>0</v>
      </c>
      <c r="K170" s="174" t="s">
        <v>119</v>
      </c>
      <c r="L170" s="38"/>
      <c r="M170" s="178" t="s">
        <v>18</v>
      </c>
      <c r="N170" s="179" t="s">
        <v>41</v>
      </c>
      <c r="O170" s="63"/>
      <c r="P170" s="180">
        <f>O170*H170</f>
        <v>0</v>
      </c>
      <c r="Q170" s="180">
        <v>0</v>
      </c>
      <c r="R170" s="180">
        <f>Q170*H170</f>
        <v>0</v>
      </c>
      <c r="S170" s="180">
        <v>0</v>
      </c>
      <c r="T170" s="181">
        <f>S170*H170</f>
        <v>0</v>
      </c>
      <c r="U170" s="33"/>
      <c r="V170" s="33"/>
      <c r="W170" s="33"/>
      <c r="X170" s="33"/>
      <c r="Y170" s="33"/>
      <c r="Z170" s="33"/>
      <c r="AA170" s="33"/>
      <c r="AB170" s="33"/>
      <c r="AC170" s="33"/>
      <c r="AD170" s="33"/>
      <c r="AE170" s="33"/>
      <c r="AR170" s="182" t="s">
        <v>120</v>
      </c>
      <c r="AT170" s="182" t="s">
        <v>115</v>
      </c>
      <c r="AU170" s="182" t="s">
        <v>79</v>
      </c>
      <c r="AY170" s="16" t="s">
        <v>112</v>
      </c>
      <c r="BE170" s="183">
        <f>IF(N170="základní",J170,0)</f>
        <v>0</v>
      </c>
      <c r="BF170" s="183">
        <f>IF(N170="snížená",J170,0)</f>
        <v>0</v>
      </c>
      <c r="BG170" s="183">
        <f>IF(N170="zákl. přenesená",J170,0)</f>
        <v>0</v>
      </c>
      <c r="BH170" s="183">
        <f>IF(N170="sníž. přenesená",J170,0)</f>
        <v>0</v>
      </c>
      <c r="BI170" s="183">
        <f>IF(N170="nulová",J170,0)</f>
        <v>0</v>
      </c>
      <c r="BJ170" s="16" t="s">
        <v>77</v>
      </c>
      <c r="BK170" s="184">
        <f>ROUND(I170*H170,15)</f>
        <v>0</v>
      </c>
      <c r="BL170" s="16" t="s">
        <v>120</v>
      </c>
      <c r="BM170" s="182" t="s">
        <v>307</v>
      </c>
    </row>
    <row r="171" spans="1:65" s="2" customFormat="1" ht="28.8">
      <c r="A171" s="33"/>
      <c r="B171" s="34"/>
      <c r="C171" s="35"/>
      <c r="D171" s="185" t="s">
        <v>121</v>
      </c>
      <c r="E171" s="35"/>
      <c r="F171" s="186" t="s">
        <v>308</v>
      </c>
      <c r="G171" s="35"/>
      <c r="H171" s="35"/>
      <c r="I171" s="187"/>
      <c r="J171" s="35"/>
      <c r="K171" s="35"/>
      <c r="L171" s="38"/>
      <c r="M171" s="188"/>
      <c r="N171" s="189"/>
      <c r="O171" s="63"/>
      <c r="P171" s="63"/>
      <c r="Q171" s="63"/>
      <c r="R171" s="63"/>
      <c r="S171" s="63"/>
      <c r="T171" s="64"/>
      <c r="U171" s="33"/>
      <c r="V171" s="33"/>
      <c r="W171" s="33"/>
      <c r="X171" s="33"/>
      <c r="Y171" s="33"/>
      <c r="Z171" s="33"/>
      <c r="AA171" s="33"/>
      <c r="AB171" s="33"/>
      <c r="AC171" s="33"/>
      <c r="AD171" s="33"/>
      <c r="AE171" s="33"/>
      <c r="AT171" s="16" t="s">
        <v>121</v>
      </c>
      <c r="AU171" s="16" t="s">
        <v>79</v>
      </c>
    </row>
    <row r="172" spans="1:65" s="2" customFormat="1" ht="22.8">
      <c r="A172" s="33"/>
      <c r="B172" s="34"/>
      <c r="C172" s="172" t="s">
        <v>218</v>
      </c>
      <c r="D172" s="172" t="s">
        <v>115</v>
      </c>
      <c r="E172" s="173" t="s">
        <v>309</v>
      </c>
      <c r="F172" s="174" t="s">
        <v>310</v>
      </c>
      <c r="G172" s="175" t="s">
        <v>125</v>
      </c>
      <c r="H172" s="176">
        <v>3</v>
      </c>
      <c r="I172" s="177"/>
      <c r="J172" s="176">
        <f>ROUND(I172*H172,15)</f>
        <v>0</v>
      </c>
      <c r="K172" s="174" t="s">
        <v>119</v>
      </c>
      <c r="L172" s="38"/>
      <c r="M172" s="178" t="s">
        <v>18</v>
      </c>
      <c r="N172" s="179" t="s">
        <v>41</v>
      </c>
      <c r="O172" s="63"/>
      <c r="P172" s="180">
        <f>O172*H172</f>
        <v>0</v>
      </c>
      <c r="Q172" s="180">
        <v>0</v>
      </c>
      <c r="R172" s="180">
        <f>Q172*H172</f>
        <v>0</v>
      </c>
      <c r="S172" s="180">
        <v>0</v>
      </c>
      <c r="T172" s="181">
        <f>S172*H172</f>
        <v>0</v>
      </c>
      <c r="U172" s="33"/>
      <c r="V172" s="33"/>
      <c r="W172" s="33"/>
      <c r="X172" s="33"/>
      <c r="Y172" s="33"/>
      <c r="Z172" s="33"/>
      <c r="AA172" s="33"/>
      <c r="AB172" s="33"/>
      <c r="AC172" s="33"/>
      <c r="AD172" s="33"/>
      <c r="AE172" s="33"/>
      <c r="AR172" s="182" t="s">
        <v>120</v>
      </c>
      <c r="AT172" s="182" t="s">
        <v>115</v>
      </c>
      <c r="AU172" s="182" t="s">
        <v>79</v>
      </c>
      <c r="AY172" s="16" t="s">
        <v>112</v>
      </c>
      <c r="BE172" s="183">
        <f>IF(N172="základní",J172,0)</f>
        <v>0</v>
      </c>
      <c r="BF172" s="183">
        <f>IF(N172="snížená",J172,0)</f>
        <v>0</v>
      </c>
      <c r="BG172" s="183">
        <f>IF(N172="zákl. přenesená",J172,0)</f>
        <v>0</v>
      </c>
      <c r="BH172" s="183">
        <f>IF(N172="sníž. přenesená",J172,0)</f>
        <v>0</v>
      </c>
      <c r="BI172" s="183">
        <f>IF(N172="nulová",J172,0)</f>
        <v>0</v>
      </c>
      <c r="BJ172" s="16" t="s">
        <v>77</v>
      </c>
      <c r="BK172" s="184">
        <f>ROUND(I172*H172,15)</f>
        <v>0</v>
      </c>
      <c r="BL172" s="16" t="s">
        <v>120</v>
      </c>
      <c r="BM172" s="182" t="s">
        <v>311</v>
      </c>
    </row>
    <row r="173" spans="1:65" s="2" customFormat="1" ht="48">
      <c r="A173" s="33"/>
      <c r="B173" s="34"/>
      <c r="C173" s="35"/>
      <c r="D173" s="185" t="s">
        <v>121</v>
      </c>
      <c r="E173" s="35"/>
      <c r="F173" s="186" t="s">
        <v>312</v>
      </c>
      <c r="G173" s="35"/>
      <c r="H173" s="35"/>
      <c r="I173" s="187"/>
      <c r="J173" s="35"/>
      <c r="K173" s="35"/>
      <c r="L173" s="38"/>
      <c r="M173" s="188"/>
      <c r="N173" s="189"/>
      <c r="O173" s="63"/>
      <c r="P173" s="63"/>
      <c r="Q173" s="63"/>
      <c r="R173" s="63"/>
      <c r="S173" s="63"/>
      <c r="T173" s="64"/>
      <c r="U173" s="33"/>
      <c r="V173" s="33"/>
      <c r="W173" s="33"/>
      <c r="X173" s="33"/>
      <c r="Y173" s="33"/>
      <c r="Z173" s="33"/>
      <c r="AA173" s="33"/>
      <c r="AB173" s="33"/>
      <c r="AC173" s="33"/>
      <c r="AD173" s="33"/>
      <c r="AE173" s="33"/>
      <c r="AT173" s="16" t="s">
        <v>121</v>
      </c>
      <c r="AU173" s="16" t="s">
        <v>79</v>
      </c>
    </row>
    <row r="174" spans="1:65" s="2" customFormat="1" ht="21.75" customHeight="1">
      <c r="A174" s="33"/>
      <c r="B174" s="34"/>
      <c r="C174" s="172" t="s">
        <v>313</v>
      </c>
      <c r="D174" s="172" t="s">
        <v>115</v>
      </c>
      <c r="E174" s="173" t="s">
        <v>314</v>
      </c>
      <c r="F174" s="174" t="s">
        <v>315</v>
      </c>
      <c r="G174" s="175" t="s">
        <v>125</v>
      </c>
      <c r="H174" s="176">
        <v>1</v>
      </c>
      <c r="I174" s="177"/>
      <c r="J174" s="176">
        <f>ROUND(I174*H174,15)</f>
        <v>0</v>
      </c>
      <c r="K174" s="174" t="s">
        <v>119</v>
      </c>
      <c r="L174" s="38"/>
      <c r="M174" s="178" t="s">
        <v>18</v>
      </c>
      <c r="N174" s="179" t="s">
        <v>41</v>
      </c>
      <c r="O174" s="63"/>
      <c r="P174" s="180">
        <f>O174*H174</f>
        <v>0</v>
      </c>
      <c r="Q174" s="180">
        <v>0</v>
      </c>
      <c r="R174" s="180">
        <f>Q174*H174</f>
        <v>0</v>
      </c>
      <c r="S174" s="180">
        <v>0</v>
      </c>
      <c r="T174" s="181">
        <f>S174*H174</f>
        <v>0</v>
      </c>
      <c r="U174" s="33"/>
      <c r="V174" s="33"/>
      <c r="W174" s="33"/>
      <c r="X174" s="33"/>
      <c r="Y174" s="33"/>
      <c r="Z174" s="33"/>
      <c r="AA174" s="33"/>
      <c r="AB174" s="33"/>
      <c r="AC174" s="33"/>
      <c r="AD174" s="33"/>
      <c r="AE174" s="33"/>
      <c r="AR174" s="182" t="s">
        <v>120</v>
      </c>
      <c r="AT174" s="182" t="s">
        <v>115</v>
      </c>
      <c r="AU174" s="182" t="s">
        <v>79</v>
      </c>
      <c r="AY174" s="16" t="s">
        <v>112</v>
      </c>
      <c r="BE174" s="183">
        <f>IF(N174="základní",J174,0)</f>
        <v>0</v>
      </c>
      <c r="BF174" s="183">
        <f>IF(N174="snížená",J174,0)</f>
        <v>0</v>
      </c>
      <c r="BG174" s="183">
        <f>IF(N174="zákl. přenesená",J174,0)</f>
        <v>0</v>
      </c>
      <c r="BH174" s="183">
        <f>IF(N174="sníž. přenesená",J174,0)</f>
        <v>0</v>
      </c>
      <c r="BI174" s="183">
        <f>IF(N174="nulová",J174,0)</f>
        <v>0</v>
      </c>
      <c r="BJ174" s="16" t="s">
        <v>77</v>
      </c>
      <c r="BK174" s="184">
        <f>ROUND(I174*H174,15)</f>
        <v>0</v>
      </c>
      <c r="BL174" s="16" t="s">
        <v>120</v>
      </c>
      <c r="BM174" s="182" t="s">
        <v>316</v>
      </c>
    </row>
    <row r="175" spans="1:65" s="2" customFormat="1">
      <c r="A175" s="33"/>
      <c r="B175" s="34"/>
      <c r="C175" s="35"/>
      <c r="D175" s="185" t="s">
        <v>121</v>
      </c>
      <c r="E175" s="35"/>
      <c r="F175" s="186" t="s">
        <v>315</v>
      </c>
      <c r="G175" s="35"/>
      <c r="H175" s="35"/>
      <c r="I175" s="187"/>
      <c r="J175" s="35"/>
      <c r="K175" s="35"/>
      <c r="L175" s="38"/>
      <c r="M175" s="188"/>
      <c r="N175" s="189"/>
      <c r="O175" s="63"/>
      <c r="P175" s="63"/>
      <c r="Q175" s="63"/>
      <c r="R175" s="63"/>
      <c r="S175" s="63"/>
      <c r="T175" s="64"/>
      <c r="U175" s="33"/>
      <c r="V175" s="33"/>
      <c r="W175" s="33"/>
      <c r="X175" s="33"/>
      <c r="Y175" s="33"/>
      <c r="Z175" s="33"/>
      <c r="AA175" s="33"/>
      <c r="AB175" s="33"/>
      <c r="AC175" s="33"/>
      <c r="AD175" s="33"/>
      <c r="AE175" s="33"/>
      <c r="AT175" s="16" t="s">
        <v>121</v>
      </c>
      <c r="AU175" s="16" t="s">
        <v>79</v>
      </c>
    </row>
    <row r="176" spans="1:65" s="2" customFormat="1" ht="16.5" customHeight="1">
      <c r="A176" s="33"/>
      <c r="B176" s="34"/>
      <c r="C176" s="172" t="s">
        <v>223</v>
      </c>
      <c r="D176" s="172" t="s">
        <v>115</v>
      </c>
      <c r="E176" s="173" t="s">
        <v>317</v>
      </c>
      <c r="F176" s="174" t="s">
        <v>318</v>
      </c>
      <c r="G176" s="175" t="s">
        <v>125</v>
      </c>
      <c r="H176" s="176">
        <v>1</v>
      </c>
      <c r="I176" s="177"/>
      <c r="J176" s="176">
        <f>ROUND(I176*H176,15)</f>
        <v>0</v>
      </c>
      <c r="K176" s="174" t="s">
        <v>119</v>
      </c>
      <c r="L176" s="38"/>
      <c r="M176" s="178" t="s">
        <v>18</v>
      </c>
      <c r="N176" s="179" t="s">
        <v>41</v>
      </c>
      <c r="O176" s="63"/>
      <c r="P176" s="180">
        <f>O176*H176</f>
        <v>0</v>
      </c>
      <c r="Q176" s="180">
        <v>0</v>
      </c>
      <c r="R176" s="180">
        <f>Q176*H176</f>
        <v>0</v>
      </c>
      <c r="S176" s="180">
        <v>0</v>
      </c>
      <c r="T176" s="181">
        <f>S176*H176</f>
        <v>0</v>
      </c>
      <c r="U176" s="33"/>
      <c r="V176" s="33"/>
      <c r="W176" s="33"/>
      <c r="X176" s="33"/>
      <c r="Y176" s="33"/>
      <c r="Z176" s="33"/>
      <c r="AA176" s="33"/>
      <c r="AB176" s="33"/>
      <c r="AC176" s="33"/>
      <c r="AD176" s="33"/>
      <c r="AE176" s="33"/>
      <c r="AR176" s="182" t="s">
        <v>120</v>
      </c>
      <c r="AT176" s="182" t="s">
        <v>115</v>
      </c>
      <c r="AU176" s="182" t="s">
        <v>79</v>
      </c>
      <c r="AY176" s="16" t="s">
        <v>112</v>
      </c>
      <c r="BE176" s="183">
        <f>IF(N176="základní",J176,0)</f>
        <v>0</v>
      </c>
      <c r="BF176" s="183">
        <f>IF(N176="snížená",J176,0)</f>
        <v>0</v>
      </c>
      <c r="BG176" s="183">
        <f>IF(N176="zákl. přenesená",J176,0)</f>
        <v>0</v>
      </c>
      <c r="BH176" s="183">
        <f>IF(N176="sníž. přenesená",J176,0)</f>
        <v>0</v>
      </c>
      <c r="BI176" s="183">
        <f>IF(N176="nulová",J176,0)</f>
        <v>0</v>
      </c>
      <c r="BJ176" s="16" t="s">
        <v>77</v>
      </c>
      <c r="BK176" s="184">
        <f>ROUND(I176*H176,15)</f>
        <v>0</v>
      </c>
      <c r="BL176" s="16" t="s">
        <v>120</v>
      </c>
      <c r="BM176" s="182" t="s">
        <v>319</v>
      </c>
    </row>
    <row r="177" spans="1:65" s="2" customFormat="1" ht="19.2">
      <c r="A177" s="33"/>
      <c r="B177" s="34"/>
      <c r="C177" s="35"/>
      <c r="D177" s="185" t="s">
        <v>121</v>
      </c>
      <c r="E177" s="35"/>
      <c r="F177" s="186" t="s">
        <v>320</v>
      </c>
      <c r="G177" s="35"/>
      <c r="H177" s="35"/>
      <c r="I177" s="187"/>
      <c r="J177" s="35"/>
      <c r="K177" s="35"/>
      <c r="L177" s="38"/>
      <c r="M177" s="188"/>
      <c r="N177" s="189"/>
      <c r="O177" s="63"/>
      <c r="P177" s="63"/>
      <c r="Q177" s="63"/>
      <c r="R177" s="63"/>
      <c r="S177" s="63"/>
      <c r="T177" s="64"/>
      <c r="U177" s="33"/>
      <c r="V177" s="33"/>
      <c r="W177" s="33"/>
      <c r="X177" s="33"/>
      <c r="Y177" s="33"/>
      <c r="Z177" s="33"/>
      <c r="AA177" s="33"/>
      <c r="AB177" s="33"/>
      <c r="AC177" s="33"/>
      <c r="AD177" s="33"/>
      <c r="AE177" s="33"/>
      <c r="AT177" s="16" t="s">
        <v>121</v>
      </c>
      <c r="AU177" s="16" t="s">
        <v>79</v>
      </c>
    </row>
    <row r="178" spans="1:65" s="2" customFormat="1" ht="22.8">
      <c r="A178" s="33"/>
      <c r="B178" s="34"/>
      <c r="C178" s="172" t="s">
        <v>321</v>
      </c>
      <c r="D178" s="172" t="s">
        <v>115</v>
      </c>
      <c r="E178" s="173" t="s">
        <v>322</v>
      </c>
      <c r="F178" s="174" t="s">
        <v>323</v>
      </c>
      <c r="G178" s="175" t="s">
        <v>125</v>
      </c>
      <c r="H178" s="176">
        <v>20</v>
      </c>
      <c r="I178" s="177"/>
      <c r="J178" s="176">
        <f>ROUND(I178*H178,15)</f>
        <v>0</v>
      </c>
      <c r="K178" s="174" t="s">
        <v>119</v>
      </c>
      <c r="L178" s="38"/>
      <c r="M178" s="178" t="s">
        <v>18</v>
      </c>
      <c r="N178" s="179" t="s">
        <v>41</v>
      </c>
      <c r="O178" s="63"/>
      <c r="P178" s="180">
        <f>O178*H178</f>
        <v>0</v>
      </c>
      <c r="Q178" s="180">
        <v>0</v>
      </c>
      <c r="R178" s="180">
        <f>Q178*H178</f>
        <v>0</v>
      </c>
      <c r="S178" s="180">
        <v>0</v>
      </c>
      <c r="T178" s="181">
        <f>S178*H178</f>
        <v>0</v>
      </c>
      <c r="U178" s="33"/>
      <c r="V178" s="33"/>
      <c r="W178" s="33"/>
      <c r="X178" s="33"/>
      <c r="Y178" s="33"/>
      <c r="Z178" s="33"/>
      <c r="AA178" s="33"/>
      <c r="AB178" s="33"/>
      <c r="AC178" s="33"/>
      <c r="AD178" s="33"/>
      <c r="AE178" s="33"/>
      <c r="AR178" s="182" t="s">
        <v>120</v>
      </c>
      <c r="AT178" s="182" t="s">
        <v>115</v>
      </c>
      <c r="AU178" s="182" t="s">
        <v>79</v>
      </c>
      <c r="AY178" s="16" t="s">
        <v>112</v>
      </c>
      <c r="BE178" s="183">
        <f>IF(N178="základní",J178,0)</f>
        <v>0</v>
      </c>
      <c r="BF178" s="183">
        <f>IF(N178="snížená",J178,0)</f>
        <v>0</v>
      </c>
      <c r="BG178" s="183">
        <f>IF(N178="zákl. přenesená",J178,0)</f>
        <v>0</v>
      </c>
      <c r="BH178" s="183">
        <f>IF(N178="sníž. přenesená",J178,0)</f>
        <v>0</v>
      </c>
      <c r="BI178" s="183">
        <f>IF(N178="nulová",J178,0)</f>
        <v>0</v>
      </c>
      <c r="BJ178" s="16" t="s">
        <v>77</v>
      </c>
      <c r="BK178" s="184">
        <f>ROUND(I178*H178,15)</f>
        <v>0</v>
      </c>
      <c r="BL178" s="16" t="s">
        <v>120</v>
      </c>
      <c r="BM178" s="182" t="s">
        <v>324</v>
      </c>
    </row>
    <row r="179" spans="1:65" s="2" customFormat="1" ht="38.4">
      <c r="A179" s="33"/>
      <c r="B179" s="34"/>
      <c r="C179" s="35"/>
      <c r="D179" s="185" t="s">
        <v>121</v>
      </c>
      <c r="E179" s="35"/>
      <c r="F179" s="186" t="s">
        <v>325</v>
      </c>
      <c r="G179" s="35"/>
      <c r="H179" s="35"/>
      <c r="I179" s="187"/>
      <c r="J179" s="35"/>
      <c r="K179" s="35"/>
      <c r="L179" s="38"/>
      <c r="M179" s="188"/>
      <c r="N179" s="189"/>
      <c r="O179" s="63"/>
      <c r="P179" s="63"/>
      <c r="Q179" s="63"/>
      <c r="R179" s="63"/>
      <c r="S179" s="63"/>
      <c r="T179" s="64"/>
      <c r="U179" s="33"/>
      <c r="V179" s="33"/>
      <c r="W179" s="33"/>
      <c r="X179" s="33"/>
      <c r="Y179" s="33"/>
      <c r="Z179" s="33"/>
      <c r="AA179" s="33"/>
      <c r="AB179" s="33"/>
      <c r="AC179" s="33"/>
      <c r="AD179" s="33"/>
      <c r="AE179" s="33"/>
      <c r="AT179" s="16" t="s">
        <v>121</v>
      </c>
      <c r="AU179" s="16" t="s">
        <v>79</v>
      </c>
    </row>
    <row r="180" spans="1:65" s="2" customFormat="1" ht="16.5" customHeight="1">
      <c r="A180" s="33"/>
      <c r="B180" s="34"/>
      <c r="C180" s="172" t="s">
        <v>228</v>
      </c>
      <c r="D180" s="172" t="s">
        <v>115</v>
      </c>
      <c r="E180" s="173" t="s">
        <v>326</v>
      </c>
      <c r="F180" s="174" t="s">
        <v>327</v>
      </c>
      <c r="G180" s="175" t="s">
        <v>125</v>
      </c>
      <c r="H180" s="176">
        <v>1</v>
      </c>
      <c r="I180" s="177"/>
      <c r="J180" s="176">
        <f>ROUND(I180*H180,15)</f>
        <v>0</v>
      </c>
      <c r="K180" s="174" t="s">
        <v>119</v>
      </c>
      <c r="L180" s="38"/>
      <c r="M180" s="178" t="s">
        <v>18</v>
      </c>
      <c r="N180" s="179" t="s">
        <v>41</v>
      </c>
      <c r="O180" s="63"/>
      <c r="P180" s="180">
        <f>O180*H180</f>
        <v>0</v>
      </c>
      <c r="Q180" s="180">
        <v>0</v>
      </c>
      <c r="R180" s="180">
        <f>Q180*H180</f>
        <v>0</v>
      </c>
      <c r="S180" s="180">
        <v>0</v>
      </c>
      <c r="T180" s="181">
        <f>S180*H180</f>
        <v>0</v>
      </c>
      <c r="U180" s="33"/>
      <c r="V180" s="33"/>
      <c r="W180" s="33"/>
      <c r="X180" s="33"/>
      <c r="Y180" s="33"/>
      <c r="Z180" s="33"/>
      <c r="AA180" s="33"/>
      <c r="AB180" s="33"/>
      <c r="AC180" s="33"/>
      <c r="AD180" s="33"/>
      <c r="AE180" s="33"/>
      <c r="AR180" s="182" t="s">
        <v>120</v>
      </c>
      <c r="AT180" s="182" t="s">
        <v>115</v>
      </c>
      <c r="AU180" s="182" t="s">
        <v>79</v>
      </c>
      <c r="AY180" s="16" t="s">
        <v>112</v>
      </c>
      <c r="BE180" s="183">
        <f>IF(N180="základní",J180,0)</f>
        <v>0</v>
      </c>
      <c r="BF180" s="183">
        <f>IF(N180="snížená",J180,0)</f>
        <v>0</v>
      </c>
      <c r="BG180" s="183">
        <f>IF(N180="zákl. přenesená",J180,0)</f>
        <v>0</v>
      </c>
      <c r="BH180" s="183">
        <f>IF(N180="sníž. přenesená",J180,0)</f>
        <v>0</v>
      </c>
      <c r="BI180" s="183">
        <f>IF(N180="nulová",J180,0)</f>
        <v>0</v>
      </c>
      <c r="BJ180" s="16" t="s">
        <v>77</v>
      </c>
      <c r="BK180" s="184">
        <f>ROUND(I180*H180,15)</f>
        <v>0</v>
      </c>
      <c r="BL180" s="16" t="s">
        <v>120</v>
      </c>
      <c r="BM180" s="182" t="s">
        <v>328</v>
      </c>
    </row>
    <row r="181" spans="1:65" s="2" customFormat="1" ht="38.4">
      <c r="A181" s="33"/>
      <c r="B181" s="34"/>
      <c r="C181" s="35"/>
      <c r="D181" s="185" t="s">
        <v>121</v>
      </c>
      <c r="E181" s="35"/>
      <c r="F181" s="186" t="s">
        <v>329</v>
      </c>
      <c r="G181" s="35"/>
      <c r="H181" s="35"/>
      <c r="I181" s="187"/>
      <c r="J181" s="35"/>
      <c r="K181" s="35"/>
      <c r="L181" s="38"/>
      <c r="M181" s="188"/>
      <c r="N181" s="189"/>
      <c r="O181" s="63"/>
      <c r="P181" s="63"/>
      <c r="Q181" s="63"/>
      <c r="R181" s="63"/>
      <c r="S181" s="63"/>
      <c r="T181" s="64"/>
      <c r="U181" s="33"/>
      <c r="V181" s="33"/>
      <c r="W181" s="33"/>
      <c r="X181" s="33"/>
      <c r="Y181" s="33"/>
      <c r="Z181" s="33"/>
      <c r="AA181" s="33"/>
      <c r="AB181" s="33"/>
      <c r="AC181" s="33"/>
      <c r="AD181" s="33"/>
      <c r="AE181" s="33"/>
      <c r="AT181" s="16" t="s">
        <v>121</v>
      </c>
      <c r="AU181" s="16" t="s">
        <v>79</v>
      </c>
    </row>
    <row r="182" spans="1:65" s="2" customFormat="1" ht="16.5" customHeight="1">
      <c r="A182" s="33"/>
      <c r="B182" s="34"/>
      <c r="C182" s="172" t="s">
        <v>330</v>
      </c>
      <c r="D182" s="172" t="s">
        <v>115</v>
      </c>
      <c r="E182" s="173" t="s">
        <v>331</v>
      </c>
      <c r="F182" s="174" t="s">
        <v>332</v>
      </c>
      <c r="G182" s="175" t="s">
        <v>125</v>
      </c>
      <c r="H182" s="176">
        <v>16</v>
      </c>
      <c r="I182" s="177"/>
      <c r="J182" s="176">
        <f>ROUND(I182*H182,15)</f>
        <v>0</v>
      </c>
      <c r="K182" s="174" t="s">
        <v>119</v>
      </c>
      <c r="L182" s="38"/>
      <c r="M182" s="178" t="s">
        <v>18</v>
      </c>
      <c r="N182" s="179" t="s">
        <v>41</v>
      </c>
      <c r="O182" s="63"/>
      <c r="P182" s="180">
        <f>O182*H182</f>
        <v>0</v>
      </c>
      <c r="Q182" s="180">
        <v>0</v>
      </c>
      <c r="R182" s="180">
        <f>Q182*H182</f>
        <v>0</v>
      </c>
      <c r="S182" s="180">
        <v>0</v>
      </c>
      <c r="T182" s="181">
        <f>S182*H182</f>
        <v>0</v>
      </c>
      <c r="U182" s="33"/>
      <c r="V182" s="33"/>
      <c r="W182" s="33"/>
      <c r="X182" s="33"/>
      <c r="Y182" s="33"/>
      <c r="Z182" s="33"/>
      <c r="AA182" s="33"/>
      <c r="AB182" s="33"/>
      <c r="AC182" s="33"/>
      <c r="AD182" s="33"/>
      <c r="AE182" s="33"/>
      <c r="AR182" s="182" t="s">
        <v>120</v>
      </c>
      <c r="AT182" s="182" t="s">
        <v>115</v>
      </c>
      <c r="AU182" s="182" t="s">
        <v>79</v>
      </c>
      <c r="AY182" s="16" t="s">
        <v>112</v>
      </c>
      <c r="BE182" s="183">
        <f>IF(N182="základní",J182,0)</f>
        <v>0</v>
      </c>
      <c r="BF182" s="183">
        <f>IF(N182="snížená",J182,0)</f>
        <v>0</v>
      </c>
      <c r="BG182" s="183">
        <f>IF(N182="zákl. přenesená",J182,0)</f>
        <v>0</v>
      </c>
      <c r="BH182" s="183">
        <f>IF(N182="sníž. přenesená",J182,0)</f>
        <v>0</v>
      </c>
      <c r="BI182" s="183">
        <f>IF(N182="nulová",J182,0)</f>
        <v>0</v>
      </c>
      <c r="BJ182" s="16" t="s">
        <v>77</v>
      </c>
      <c r="BK182" s="184">
        <f>ROUND(I182*H182,15)</f>
        <v>0</v>
      </c>
      <c r="BL182" s="16" t="s">
        <v>120</v>
      </c>
      <c r="BM182" s="182" t="s">
        <v>333</v>
      </c>
    </row>
    <row r="183" spans="1:65" s="2" customFormat="1" ht="38.4">
      <c r="A183" s="33"/>
      <c r="B183" s="34"/>
      <c r="C183" s="35"/>
      <c r="D183" s="185" t="s">
        <v>121</v>
      </c>
      <c r="E183" s="35"/>
      <c r="F183" s="186" t="s">
        <v>334</v>
      </c>
      <c r="G183" s="35"/>
      <c r="H183" s="35"/>
      <c r="I183" s="187"/>
      <c r="J183" s="35"/>
      <c r="K183" s="35"/>
      <c r="L183" s="38"/>
      <c r="M183" s="188"/>
      <c r="N183" s="189"/>
      <c r="O183" s="63"/>
      <c r="P183" s="63"/>
      <c r="Q183" s="63"/>
      <c r="R183" s="63"/>
      <c r="S183" s="63"/>
      <c r="T183" s="64"/>
      <c r="U183" s="33"/>
      <c r="V183" s="33"/>
      <c r="W183" s="33"/>
      <c r="X183" s="33"/>
      <c r="Y183" s="33"/>
      <c r="Z183" s="33"/>
      <c r="AA183" s="33"/>
      <c r="AB183" s="33"/>
      <c r="AC183" s="33"/>
      <c r="AD183" s="33"/>
      <c r="AE183" s="33"/>
      <c r="AT183" s="16" t="s">
        <v>121</v>
      </c>
      <c r="AU183" s="16" t="s">
        <v>79</v>
      </c>
    </row>
    <row r="184" spans="1:65" s="2" customFormat="1" ht="21.75" customHeight="1">
      <c r="A184" s="33"/>
      <c r="B184" s="34"/>
      <c r="C184" s="190" t="s">
        <v>233</v>
      </c>
      <c r="D184" s="190" t="s">
        <v>132</v>
      </c>
      <c r="E184" s="191" t="s">
        <v>335</v>
      </c>
      <c r="F184" s="192" t="s">
        <v>336</v>
      </c>
      <c r="G184" s="193" t="s">
        <v>125</v>
      </c>
      <c r="H184" s="194">
        <v>20</v>
      </c>
      <c r="I184" s="195"/>
      <c r="J184" s="194">
        <f>ROUND(I184*H184,15)</f>
        <v>0</v>
      </c>
      <c r="K184" s="192" t="s">
        <v>119</v>
      </c>
      <c r="L184" s="196"/>
      <c r="M184" s="197" t="s">
        <v>18</v>
      </c>
      <c r="N184" s="198" t="s">
        <v>41</v>
      </c>
      <c r="O184" s="63"/>
      <c r="P184" s="180">
        <f>O184*H184</f>
        <v>0</v>
      </c>
      <c r="Q184" s="180">
        <v>0.17</v>
      </c>
      <c r="R184" s="180">
        <f>Q184*H184</f>
        <v>3.4000000000000004</v>
      </c>
      <c r="S184" s="180">
        <v>0</v>
      </c>
      <c r="T184" s="181">
        <f>S184*H184</f>
        <v>0</v>
      </c>
      <c r="U184" s="33"/>
      <c r="V184" s="33"/>
      <c r="W184" s="33"/>
      <c r="X184" s="33"/>
      <c r="Y184" s="33"/>
      <c r="Z184" s="33"/>
      <c r="AA184" s="33"/>
      <c r="AB184" s="33"/>
      <c r="AC184" s="33"/>
      <c r="AD184" s="33"/>
      <c r="AE184" s="33"/>
      <c r="AR184" s="182" t="s">
        <v>135</v>
      </c>
      <c r="AT184" s="182" t="s">
        <v>132</v>
      </c>
      <c r="AU184" s="182" t="s">
        <v>79</v>
      </c>
      <c r="AY184" s="16" t="s">
        <v>112</v>
      </c>
      <c r="BE184" s="183">
        <f>IF(N184="základní",J184,0)</f>
        <v>0</v>
      </c>
      <c r="BF184" s="183">
        <f>IF(N184="snížená",J184,0)</f>
        <v>0</v>
      </c>
      <c r="BG184" s="183">
        <f>IF(N184="zákl. přenesená",J184,0)</f>
        <v>0</v>
      </c>
      <c r="BH184" s="183">
        <f>IF(N184="sníž. přenesená",J184,0)</f>
        <v>0</v>
      </c>
      <c r="BI184" s="183">
        <f>IF(N184="nulová",J184,0)</f>
        <v>0</v>
      </c>
      <c r="BJ184" s="16" t="s">
        <v>77</v>
      </c>
      <c r="BK184" s="184">
        <f>ROUND(I184*H184,15)</f>
        <v>0</v>
      </c>
      <c r="BL184" s="16" t="s">
        <v>120</v>
      </c>
      <c r="BM184" s="182" t="s">
        <v>337</v>
      </c>
    </row>
    <row r="185" spans="1:65" s="2" customFormat="1">
      <c r="A185" s="33"/>
      <c r="B185" s="34"/>
      <c r="C185" s="35"/>
      <c r="D185" s="185" t="s">
        <v>121</v>
      </c>
      <c r="E185" s="35"/>
      <c r="F185" s="186" t="s">
        <v>336</v>
      </c>
      <c r="G185" s="35"/>
      <c r="H185" s="35"/>
      <c r="I185" s="187"/>
      <c r="J185" s="35"/>
      <c r="K185" s="35"/>
      <c r="L185" s="38"/>
      <c r="M185" s="188"/>
      <c r="N185" s="189"/>
      <c r="O185" s="63"/>
      <c r="P185" s="63"/>
      <c r="Q185" s="63"/>
      <c r="R185" s="63"/>
      <c r="S185" s="63"/>
      <c r="T185" s="64"/>
      <c r="U185" s="33"/>
      <c r="V185" s="33"/>
      <c r="W185" s="33"/>
      <c r="X185" s="33"/>
      <c r="Y185" s="33"/>
      <c r="Z185" s="33"/>
      <c r="AA185" s="33"/>
      <c r="AB185" s="33"/>
      <c r="AC185" s="33"/>
      <c r="AD185" s="33"/>
      <c r="AE185" s="33"/>
      <c r="AT185" s="16" t="s">
        <v>121</v>
      </c>
      <c r="AU185" s="16" t="s">
        <v>79</v>
      </c>
    </row>
    <row r="186" spans="1:65" s="2" customFormat="1" ht="16.5" customHeight="1">
      <c r="A186" s="33"/>
      <c r="B186" s="34"/>
      <c r="C186" s="190" t="s">
        <v>338</v>
      </c>
      <c r="D186" s="190" t="s">
        <v>132</v>
      </c>
      <c r="E186" s="191" t="s">
        <v>339</v>
      </c>
      <c r="F186" s="192" t="s">
        <v>340</v>
      </c>
      <c r="G186" s="193" t="s">
        <v>125</v>
      </c>
      <c r="H186" s="194">
        <v>20</v>
      </c>
      <c r="I186" s="195"/>
      <c r="J186" s="194">
        <f>ROUND(I186*H186,15)</f>
        <v>0</v>
      </c>
      <c r="K186" s="192" t="s">
        <v>119</v>
      </c>
      <c r="L186" s="196"/>
      <c r="M186" s="197" t="s">
        <v>18</v>
      </c>
      <c r="N186" s="198" t="s">
        <v>41</v>
      </c>
      <c r="O186" s="63"/>
      <c r="P186" s="180">
        <f>O186*H186</f>
        <v>0</v>
      </c>
      <c r="Q186" s="180">
        <v>0</v>
      </c>
      <c r="R186" s="180">
        <f>Q186*H186</f>
        <v>0</v>
      </c>
      <c r="S186" s="180">
        <v>0</v>
      </c>
      <c r="T186" s="181">
        <f>S186*H186</f>
        <v>0</v>
      </c>
      <c r="U186" s="33"/>
      <c r="V186" s="33"/>
      <c r="W186" s="33"/>
      <c r="X186" s="33"/>
      <c r="Y186" s="33"/>
      <c r="Z186" s="33"/>
      <c r="AA186" s="33"/>
      <c r="AB186" s="33"/>
      <c r="AC186" s="33"/>
      <c r="AD186" s="33"/>
      <c r="AE186" s="33"/>
      <c r="AR186" s="182" t="s">
        <v>135</v>
      </c>
      <c r="AT186" s="182" t="s">
        <v>132</v>
      </c>
      <c r="AU186" s="182" t="s">
        <v>79</v>
      </c>
      <c r="AY186" s="16" t="s">
        <v>112</v>
      </c>
      <c r="BE186" s="183">
        <f>IF(N186="základní",J186,0)</f>
        <v>0</v>
      </c>
      <c r="BF186" s="183">
        <f>IF(N186="snížená",J186,0)</f>
        <v>0</v>
      </c>
      <c r="BG186" s="183">
        <f>IF(N186="zákl. přenesená",J186,0)</f>
        <v>0</v>
      </c>
      <c r="BH186" s="183">
        <f>IF(N186="sníž. přenesená",J186,0)</f>
        <v>0</v>
      </c>
      <c r="BI186" s="183">
        <f>IF(N186="nulová",J186,0)</f>
        <v>0</v>
      </c>
      <c r="BJ186" s="16" t="s">
        <v>77</v>
      </c>
      <c r="BK186" s="184">
        <f>ROUND(I186*H186,15)</f>
        <v>0</v>
      </c>
      <c r="BL186" s="16" t="s">
        <v>120</v>
      </c>
      <c r="BM186" s="182" t="s">
        <v>341</v>
      </c>
    </row>
    <row r="187" spans="1:65" s="2" customFormat="1">
      <c r="A187" s="33"/>
      <c r="B187" s="34"/>
      <c r="C187" s="35"/>
      <c r="D187" s="185" t="s">
        <v>121</v>
      </c>
      <c r="E187" s="35"/>
      <c r="F187" s="186" t="s">
        <v>340</v>
      </c>
      <c r="G187" s="35"/>
      <c r="H187" s="35"/>
      <c r="I187" s="187"/>
      <c r="J187" s="35"/>
      <c r="K187" s="35"/>
      <c r="L187" s="38"/>
      <c r="M187" s="188"/>
      <c r="N187" s="189"/>
      <c r="O187" s="63"/>
      <c r="P187" s="63"/>
      <c r="Q187" s="63"/>
      <c r="R187" s="63"/>
      <c r="S187" s="63"/>
      <c r="T187" s="64"/>
      <c r="U187" s="33"/>
      <c r="V187" s="33"/>
      <c r="W187" s="33"/>
      <c r="X187" s="33"/>
      <c r="Y187" s="33"/>
      <c r="Z187" s="33"/>
      <c r="AA187" s="33"/>
      <c r="AB187" s="33"/>
      <c r="AC187" s="33"/>
      <c r="AD187" s="33"/>
      <c r="AE187" s="33"/>
      <c r="AT187" s="16" t="s">
        <v>121</v>
      </c>
      <c r="AU187" s="16" t="s">
        <v>79</v>
      </c>
    </row>
    <row r="188" spans="1:65" s="2" customFormat="1" ht="16.5" customHeight="1">
      <c r="A188" s="33"/>
      <c r="B188" s="34"/>
      <c r="C188" s="190" t="s">
        <v>237</v>
      </c>
      <c r="D188" s="190" t="s">
        <v>132</v>
      </c>
      <c r="E188" s="191" t="s">
        <v>342</v>
      </c>
      <c r="F188" s="192" t="s">
        <v>343</v>
      </c>
      <c r="G188" s="193" t="s">
        <v>125</v>
      </c>
      <c r="H188" s="194">
        <v>1</v>
      </c>
      <c r="I188" s="195"/>
      <c r="J188" s="194">
        <f>ROUND(I188*H188,15)</f>
        <v>0</v>
      </c>
      <c r="K188" s="192" t="s">
        <v>119</v>
      </c>
      <c r="L188" s="196"/>
      <c r="M188" s="197" t="s">
        <v>18</v>
      </c>
      <c r="N188" s="198" t="s">
        <v>41</v>
      </c>
      <c r="O188" s="63"/>
      <c r="P188" s="180">
        <f>O188*H188</f>
        <v>0</v>
      </c>
      <c r="Q188" s="180">
        <v>0.39700000000000002</v>
      </c>
      <c r="R188" s="180">
        <f>Q188*H188</f>
        <v>0.39700000000000002</v>
      </c>
      <c r="S188" s="180">
        <v>0</v>
      </c>
      <c r="T188" s="181">
        <f>S188*H188</f>
        <v>0</v>
      </c>
      <c r="U188" s="33"/>
      <c r="V188" s="33"/>
      <c r="W188" s="33"/>
      <c r="X188" s="33"/>
      <c r="Y188" s="33"/>
      <c r="Z188" s="33"/>
      <c r="AA188" s="33"/>
      <c r="AB188" s="33"/>
      <c r="AC188" s="33"/>
      <c r="AD188" s="33"/>
      <c r="AE188" s="33"/>
      <c r="AR188" s="182" t="s">
        <v>135</v>
      </c>
      <c r="AT188" s="182" t="s">
        <v>132</v>
      </c>
      <c r="AU188" s="182" t="s">
        <v>79</v>
      </c>
      <c r="AY188" s="16" t="s">
        <v>112</v>
      </c>
      <c r="BE188" s="183">
        <f>IF(N188="základní",J188,0)</f>
        <v>0</v>
      </c>
      <c r="BF188" s="183">
        <f>IF(N188="snížená",J188,0)</f>
        <v>0</v>
      </c>
      <c r="BG188" s="183">
        <f>IF(N188="zákl. přenesená",J188,0)</f>
        <v>0</v>
      </c>
      <c r="BH188" s="183">
        <f>IF(N188="sníž. přenesená",J188,0)</f>
        <v>0</v>
      </c>
      <c r="BI188" s="183">
        <f>IF(N188="nulová",J188,0)</f>
        <v>0</v>
      </c>
      <c r="BJ188" s="16" t="s">
        <v>77</v>
      </c>
      <c r="BK188" s="184">
        <f>ROUND(I188*H188,15)</f>
        <v>0</v>
      </c>
      <c r="BL188" s="16" t="s">
        <v>120</v>
      </c>
      <c r="BM188" s="182" t="s">
        <v>344</v>
      </c>
    </row>
    <row r="189" spans="1:65" s="2" customFormat="1">
      <c r="A189" s="33"/>
      <c r="B189" s="34"/>
      <c r="C189" s="35"/>
      <c r="D189" s="185" t="s">
        <v>121</v>
      </c>
      <c r="E189" s="35"/>
      <c r="F189" s="186" t="s">
        <v>343</v>
      </c>
      <c r="G189" s="35"/>
      <c r="H189" s="35"/>
      <c r="I189" s="187"/>
      <c r="J189" s="35"/>
      <c r="K189" s="35"/>
      <c r="L189" s="38"/>
      <c r="M189" s="188"/>
      <c r="N189" s="189"/>
      <c r="O189" s="63"/>
      <c r="P189" s="63"/>
      <c r="Q189" s="63"/>
      <c r="R189" s="63"/>
      <c r="S189" s="63"/>
      <c r="T189" s="64"/>
      <c r="U189" s="33"/>
      <c r="V189" s="33"/>
      <c r="W189" s="33"/>
      <c r="X189" s="33"/>
      <c r="Y189" s="33"/>
      <c r="Z189" s="33"/>
      <c r="AA189" s="33"/>
      <c r="AB189" s="33"/>
      <c r="AC189" s="33"/>
      <c r="AD189" s="33"/>
      <c r="AE189" s="33"/>
      <c r="AT189" s="16" t="s">
        <v>121</v>
      </c>
      <c r="AU189" s="16" t="s">
        <v>79</v>
      </c>
    </row>
    <row r="190" spans="1:65" s="2" customFormat="1" ht="21.75" customHeight="1">
      <c r="A190" s="33"/>
      <c r="B190" s="34"/>
      <c r="C190" s="190" t="s">
        <v>345</v>
      </c>
      <c r="D190" s="190" t="s">
        <v>132</v>
      </c>
      <c r="E190" s="191" t="s">
        <v>346</v>
      </c>
      <c r="F190" s="192" t="s">
        <v>347</v>
      </c>
      <c r="G190" s="193" t="s">
        <v>125</v>
      </c>
      <c r="H190" s="194">
        <v>16</v>
      </c>
      <c r="I190" s="195"/>
      <c r="J190" s="194">
        <f>ROUND(I190*H190,15)</f>
        <v>0</v>
      </c>
      <c r="K190" s="192" t="s">
        <v>119</v>
      </c>
      <c r="L190" s="196"/>
      <c r="M190" s="197" t="s">
        <v>18</v>
      </c>
      <c r="N190" s="198" t="s">
        <v>41</v>
      </c>
      <c r="O190" s="63"/>
      <c r="P190" s="180">
        <f>O190*H190</f>
        <v>0</v>
      </c>
      <c r="Q190" s="180">
        <v>0.157</v>
      </c>
      <c r="R190" s="180">
        <f>Q190*H190</f>
        <v>2.512</v>
      </c>
      <c r="S190" s="180">
        <v>0</v>
      </c>
      <c r="T190" s="181">
        <f>S190*H190</f>
        <v>0</v>
      </c>
      <c r="U190" s="33"/>
      <c r="V190" s="33"/>
      <c r="W190" s="33"/>
      <c r="X190" s="33"/>
      <c r="Y190" s="33"/>
      <c r="Z190" s="33"/>
      <c r="AA190" s="33"/>
      <c r="AB190" s="33"/>
      <c r="AC190" s="33"/>
      <c r="AD190" s="33"/>
      <c r="AE190" s="33"/>
      <c r="AR190" s="182" t="s">
        <v>135</v>
      </c>
      <c r="AT190" s="182" t="s">
        <v>132</v>
      </c>
      <c r="AU190" s="182" t="s">
        <v>79</v>
      </c>
      <c r="AY190" s="16" t="s">
        <v>112</v>
      </c>
      <c r="BE190" s="183">
        <f>IF(N190="základní",J190,0)</f>
        <v>0</v>
      </c>
      <c r="BF190" s="183">
        <f>IF(N190="snížená",J190,0)</f>
        <v>0</v>
      </c>
      <c r="BG190" s="183">
        <f>IF(N190="zákl. přenesená",J190,0)</f>
        <v>0</v>
      </c>
      <c r="BH190" s="183">
        <f>IF(N190="sníž. přenesená",J190,0)</f>
        <v>0</v>
      </c>
      <c r="BI190" s="183">
        <f>IF(N190="nulová",J190,0)</f>
        <v>0</v>
      </c>
      <c r="BJ190" s="16" t="s">
        <v>77</v>
      </c>
      <c r="BK190" s="184">
        <f>ROUND(I190*H190,15)</f>
        <v>0</v>
      </c>
      <c r="BL190" s="16" t="s">
        <v>120</v>
      </c>
      <c r="BM190" s="182" t="s">
        <v>348</v>
      </c>
    </row>
    <row r="191" spans="1:65" s="2" customFormat="1">
      <c r="A191" s="33"/>
      <c r="B191" s="34"/>
      <c r="C191" s="35"/>
      <c r="D191" s="185" t="s">
        <v>121</v>
      </c>
      <c r="E191" s="35"/>
      <c r="F191" s="186" t="s">
        <v>347</v>
      </c>
      <c r="G191" s="35"/>
      <c r="H191" s="35"/>
      <c r="I191" s="187"/>
      <c r="J191" s="35"/>
      <c r="K191" s="35"/>
      <c r="L191" s="38"/>
      <c r="M191" s="188"/>
      <c r="N191" s="189"/>
      <c r="O191" s="63"/>
      <c r="P191" s="63"/>
      <c r="Q191" s="63"/>
      <c r="R191" s="63"/>
      <c r="S191" s="63"/>
      <c r="T191" s="64"/>
      <c r="U191" s="33"/>
      <c r="V191" s="33"/>
      <c r="W191" s="33"/>
      <c r="X191" s="33"/>
      <c r="Y191" s="33"/>
      <c r="Z191" s="33"/>
      <c r="AA191" s="33"/>
      <c r="AB191" s="33"/>
      <c r="AC191" s="33"/>
      <c r="AD191" s="33"/>
      <c r="AE191" s="33"/>
      <c r="AT191" s="16" t="s">
        <v>121</v>
      </c>
      <c r="AU191" s="16" t="s">
        <v>79</v>
      </c>
    </row>
    <row r="192" spans="1:65" s="2" customFormat="1" ht="66.75" customHeight="1">
      <c r="A192" s="33"/>
      <c r="B192" s="34"/>
      <c r="C192" s="172" t="s">
        <v>242</v>
      </c>
      <c r="D192" s="172" t="s">
        <v>115</v>
      </c>
      <c r="E192" s="173" t="s">
        <v>349</v>
      </c>
      <c r="F192" s="174" t="s">
        <v>350</v>
      </c>
      <c r="G192" s="175" t="s">
        <v>159</v>
      </c>
      <c r="H192" s="176">
        <v>6.3090000000000002</v>
      </c>
      <c r="I192" s="177"/>
      <c r="J192" s="176">
        <f>ROUND(I192*H192,15)</f>
        <v>0</v>
      </c>
      <c r="K192" s="174" t="s">
        <v>119</v>
      </c>
      <c r="L192" s="38"/>
      <c r="M192" s="178" t="s">
        <v>18</v>
      </c>
      <c r="N192" s="179" t="s">
        <v>41</v>
      </c>
      <c r="O192" s="63"/>
      <c r="P192" s="180">
        <f>O192*H192</f>
        <v>0</v>
      </c>
      <c r="Q192" s="180">
        <v>0</v>
      </c>
      <c r="R192" s="180">
        <f>Q192*H192</f>
        <v>0</v>
      </c>
      <c r="S192" s="180">
        <v>0</v>
      </c>
      <c r="T192" s="181">
        <f>S192*H192</f>
        <v>0</v>
      </c>
      <c r="U192" s="33"/>
      <c r="V192" s="33"/>
      <c r="W192" s="33"/>
      <c r="X192" s="33"/>
      <c r="Y192" s="33"/>
      <c r="Z192" s="33"/>
      <c r="AA192" s="33"/>
      <c r="AB192" s="33"/>
      <c r="AC192" s="33"/>
      <c r="AD192" s="33"/>
      <c r="AE192" s="33"/>
      <c r="AR192" s="182" t="s">
        <v>120</v>
      </c>
      <c r="AT192" s="182" t="s">
        <v>115</v>
      </c>
      <c r="AU192" s="182" t="s">
        <v>79</v>
      </c>
      <c r="AY192" s="16" t="s">
        <v>112</v>
      </c>
      <c r="BE192" s="183">
        <f>IF(N192="základní",J192,0)</f>
        <v>0</v>
      </c>
      <c r="BF192" s="183">
        <f>IF(N192="snížená",J192,0)</f>
        <v>0</v>
      </c>
      <c r="BG192" s="183">
        <f>IF(N192="zákl. přenesená",J192,0)</f>
        <v>0</v>
      </c>
      <c r="BH192" s="183">
        <f>IF(N192="sníž. přenesená",J192,0)</f>
        <v>0</v>
      </c>
      <c r="BI192" s="183">
        <f>IF(N192="nulová",J192,0)</f>
        <v>0</v>
      </c>
      <c r="BJ192" s="16" t="s">
        <v>77</v>
      </c>
      <c r="BK192" s="184">
        <f>ROUND(I192*H192,15)</f>
        <v>0</v>
      </c>
      <c r="BL192" s="16" t="s">
        <v>120</v>
      </c>
      <c r="BM192" s="182" t="s">
        <v>351</v>
      </c>
    </row>
    <row r="193" spans="1:65" s="2" customFormat="1" ht="86.4">
      <c r="A193" s="33"/>
      <c r="B193" s="34"/>
      <c r="C193" s="35"/>
      <c r="D193" s="185" t="s">
        <v>121</v>
      </c>
      <c r="E193" s="35"/>
      <c r="F193" s="186" t="s">
        <v>352</v>
      </c>
      <c r="G193" s="35"/>
      <c r="H193" s="35"/>
      <c r="I193" s="187"/>
      <c r="J193" s="35"/>
      <c r="K193" s="35"/>
      <c r="L193" s="38"/>
      <c r="M193" s="188"/>
      <c r="N193" s="189"/>
      <c r="O193" s="63"/>
      <c r="P193" s="63"/>
      <c r="Q193" s="63"/>
      <c r="R193" s="63"/>
      <c r="S193" s="63"/>
      <c r="T193" s="64"/>
      <c r="U193" s="33"/>
      <c r="V193" s="33"/>
      <c r="W193" s="33"/>
      <c r="X193" s="33"/>
      <c r="Y193" s="33"/>
      <c r="Z193" s="33"/>
      <c r="AA193" s="33"/>
      <c r="AB193" s="33"/>
      <c r="AC193" s="33"/>
      <c r="AD193" s="33"/>
      <c r="AE193" s="33"/>
      <c r="AT193" s="16" t="s">
        <v>121</v>
      </c>
      <c r="AU193" s="16" t="s">
        <v>79</v>
      </c>
    </row>
    <row r="194" spans="1:65" s="2" customFormat="1" ht="16.5" customHeight="1">
      <c r="A194" s="33"/>
      <c r="B194" s="34"/>
      <c r="C194" s="190" t="s">
        <v>353</v>
      </c>
      <c r="D194" s="190" t="s">
        <v>132</v>
      </c>
      <c r="E194" s="191" t="s">
        <v>354</v>
      </c>
      <c r="F194" s="192" t="s">
        <v>355</v>
      </c>
      <c r="G194" s="193" t="s">
        <v>159</v>
      </c>
      <c r="H194" s="194">
        <v>1956.7033799999999</v>
      </c>
      <c r="I194" s="195"/>
      <c r="J194" s="194">
        <f>ROUND(I194*H194,15)</f>
        <v>0</v>
      </c>
      <c r="K194" s="192" t="s">
        <v>119</v>
      </c>
      <c r="L194" s="196"/>
      <c r="M194" s="197" t="s">
        <v>18</v>
      </c>
      <c r="N194" s="198" t="s">
        <v>41</v>
      </c>
      <c r="O194" s="63"/>
      <c r="P194" s="180">
        <f>O194*H194</f>
        <v>0</v>
      </c>
      <c r="Q194" s="180">
        <v>1</v>
      </c>
      <c r="R194" s="180">
        <f>Q194*H194</f>
        <v>1956.7033799999999</v>
      </c>
      <c r="S194" s="180">
        <v>0</v>
      </c>
      <c r="T194" s="181">
        <f>S194*H194</f>
        <v>0</v>
      </c>
      <c r="U194" s="33"/>
      <c r="V194" s="33"/>
      <c r="W194" s="33"/>
      <c r="X194" s="33"/>
      <c r="Y194" s="33"/>
      <c r="Z194" s="33"/>
      <c r="AA194" s="33"/>
      <c r="AB194" s="33"/>
      <c r="AC194" s="33"/>
      <c r="AD194" s="33"/>
      <c r="AE194" s="33"/>
      <c r="AR194" s="182" t="s">
        <v>135</v>
      </c>
      <c r="AT194" s="182" t="s">
        <v>132</v>
      </c>
      <c r="AU194" s="182" t="s">
        <v>79</v>
      </c>
      <c r="AY194" s="16" t="s">
        <v>112</v>
      </c>
      <c r="BE194" s="183">
        <f>IF(N194="základní",J194,0)</f>
        <v>0</v>
      </c>
      <c r="BF194" s="183">
        <f>IF(N194="snížená",J194,0)</f>
        <v>0</v>
      </c>
      <c r="BG194" s="183">
        <f>IF(N194="zákl. přenesená",J194,0)</f>
        <v>0</v>
      </c>
      <c r="BH194" s="183">
        <f>IF(N194="sníž. přenesená",J194,0)</f>
        <v>0</v>
      </c>
      <c r="BI194" s="183">
        <f>IF(N194="nulová",J194,0)</f>
        <v>0</v>
      </c>
      <c r="BJ194" s="16" t="s">
        <v>77</v>
      </c>
      <c r="BK194" s="184">
        <f>ROUND(I194*H194,15)</f>
        <v>0</v>
      </c>
      <c r="BL194" s="16" t="s">
        <v>120</v>
      </c>
      <c r="BM194" s="182" t="s">
        <v>356</v>
      </c>
    </row>
    <row r="195" spans="1:65" s="2" customFormat="1">
      <c r="A195" s="33"/>
      <c r="B195" s="34"/>
      <c r="C195" s="35"/>
      <c r="D195" s="185" t="s">
        <v>121</v>
      </c>
      <c r="E195" s="35"/>
      <c r="F195" s="186" t="s">
        <v>355</v>
      </c>
      <c r="G195" s="35"/>
      <c r="H195" s="35"/>
      <c r="I195" s="187"/>
      <c r="J195" s="35"/>
      <c r="K195" s="35"/>
      <c r="L195" s="38"/>
      <c r="M195" s="188"/>
      <c r="N195" s="189"/>
      <c r="O195" s="63"/>
      <c r="P195" s="63"/>
      <c r="Q195" s="63"/>
      <c r="R195" s="63"/>
      <c r="S195" s="63"/>
      <c r="T195" s="64"/>
      <c r="U195" s="33"/>
      <c r="V195" s="33"/>
      <c r="W195" s="33"/>
      <c r="X195" s="33"/>
      <c r="Y195" s="33"/>
      <c r="Z195" s="33"/>
      <c r="AA195" s="33"/>
      <c r="AB195" s="33"/>
      <c r="AC195" s="33"/>
      <c r="AD195" s="33"/>
      <c r="AE195" s="33"/>
      <c r="AT195" s="16" t="s">
        <v>121</v>
      </c>
      <c r="AU195" s="16" t="s">
        <v>79</v>
      </c>
    </row>
    <row r="196" spans="1:65" s="2" customFormat="1" ht="55.5" customHeight="1">
      <c r="A196" s="33"/>
      <c r="B196" s="34"/>
      <c r="C196" s="172" t="s">
        <v>244</v>
      </c>
      <c r="D196" s="172" t="s">
        <v>115</v>
      </c>
      <c r="E196" s="173" t="s">
        <v>357</v>
      </c>
      <c r="F196" s="174" t="s">
        <v>358</v>
      </c>
      <c r="G196" s="175" t="s">
        <v>159</v>
      </c>
      <c r="H196" s="176">
        <v>1956.7033799999999</v>
      </c>
      <c r="I196" s="177"/>
      <c r="J196" s="176">
        <f>ROUND(I196*H196,15)</f>
        <v>0</v>
      </c>
      <c r="K196" s="174" t="s">
        <v>119</v>
      </c>
      <c r="L196" s="38"/>
      <c r="M196" s="178" t="s">
        <v>18</v>
      </c>
      <c r="N196" s="179" t="s">
        <v>41</v>
      </c>
      <c r="O196" s="63"/>
      <c r="P196" s="180">
        <f>O196*H196</f>
        <v>0</v>
      </c>
      <c r="Q196" s="180">
        <v>0</v>
      </c>
      <c r="R196" s="180">
        <f>Q196*H196</f>
        <v>0</v>
      </c>
      <c r="S196" s="180">
        <v>0</v>
      </c>
      <c r="T196" s="181">
        <f>S196*H196</f>
        <v>0</v>
      </c>
      <c r="U196" s="33"/>
      <c r="V196" s="33"/>
      <c r="W196" s="33"/>
      <c r="X196" s="33"/>
      <c r="Y196" s="33"/>
      <c r="Z196" s="33"/>
      <c r="AA196" s="33"/>
      <c r="AB196" s="33"/>
      <c r="AC196" s="33"/>
      <c r="AD196" s="33"/>
      <c r="AE196" s="33"/>
      <c r="AR196" s="182" t="s">
        <v>120</v>
      </c>
      <c r="AT196" s="182" t="s">
        <v>115</v>
      </c>
      <c r="AU196" s="182" t="s">
        <v>79</v>
      </c>
      <c r="AY196" s="16" t="s">
        <v>112</v>
      </c>
      <c r="BE196" s="183">
        <f>IF(N196="základní",J196,0)</f>
        <v>0</v>
      </c>
      <c r="BF196" s="183">
        <f>IF(N196="snížená",J196,0)</f>
        <v>0</v>
      </c>
      <c r="BG196" s="183">
        <f>IF(N196="zákl. přenesená",J196,0)</f>
        <v>0</v>
      </c>
      <c r="BH196" s="183">
        <f>IF(N196="sníž. přenesená",J196,0)</f>
        <v>0</v>
      </c>
      <c r="BI196" s="183">
        <f>IF(N196="nulová",J196,0)</f>
        <v>0</v>
      </c>
      <c r="BJ196" s="16" t="s">
        <v>77</v>
      </c>
      <c r="BK196" s="184">
        <f>ROUND(I196*H196,15)</f>
        <v>0</v>
      </c>
      <c r="BL196" s="16" t="s">
        <v>120</v>
      </c>
      <c r="BM196" s="182" t="s">
        <v>359</v>
      </c>
    </row>
    <row r="197" spans="1:65" s="2" customFormat="1" ht="86.4">
      <c r="A197" s="33"/>
      <c r="B197" s="34"/>
      <c r="C197" s="35"/>
      <c r="D197" s="185" t="s">
        <v>121</v>
      </c>
      <c r="E197" s="35"/>
      <c r="F197" s="186" t="s">
        <v>360</v>
      </c>
      <c r="G197" s="35"/>
      <c r="H197" s="35"/>
      <c r="I197" s="187"/>
      <c r="J197" s="35"/>
      <c r="K197" s="35"/>
      <c r="L197" s="38"/>
      <c r="M197" s="188"/>
      <c r="N197" s="189"/>
      <c r="O197" s="63"/>
      <c r="P197" s="63"/>
      <c r="Q197" s="63"/>
      <c r="R197" s="63"/>
      <c r="S197" s="63"/>
      <c r="T197" s="64"/>
      <c r="U197" s="33"/>
      <c r="V197" s="33"/>
      <c r="W197" s="33"/>
      <c r="X197" s="33"/>
      <c r="Y197" s="33"/>
      <c r="Z197" s="33"/>
      <c r="AA197" s="33"/>
      <c r="AB197" s="33"/>
      <c r="AC197" s="33"/>
      <c r="AD197" s="33"/>
      <c r="AE197" s="33"/>
      <c r="AT197" s="16" t="s">
        <v>121</v>
      </c>
      <c r="AU197" s="16" t="s">
        <v>79</v>
      </c>
    </row>
    <row r="198" spans="1:65" s="12" customFormat="1" ht="22.8" customHeight="1">
      <c r="B198" s="156"/>
      <c r="C198" s="157"/>
      <c r="D198" s="158" t="s">
        <v>69</v>
      </c>
      <c r="E198" s="170" t="s">
        <v>361</v>
      </c>
      <c r="F198" s="170" t="s">
        <v>362</v>
      </c>
      <c r="G198" s="157"/>
      <c r="H198" s="157"/>
      <c r="I198" s="160"/>
      <c r="J198" s="171">
        <f>BK198</f>
        <v>0</v>
      </c>
      <c r="K198" s="157"/>
      <c r="L198" s="162"/>
      <c r="M198" s="163"/>
      <c r="N198" s="164"/>
      <c r="O198" s="164"/>
      <c r="P198" s="165">
        <f>SUM(P199:P202)</f>
        <v>0</v>
      </c>
      <c r="Q198" s="164"/>
      <c r="R198" s="165">
        <f>SUM(R199:R202)</f>
        <v>0</v>
      </c>
      <c r="S198" s="164"/>
      <c r="T198" s="166">
        <f>SUM(T199:T202)</f>
        <v>0</v>
      </c>
      <c r="AR198" s="167" t="s">
        <v>77</v>
      </c>
      <c r="AT198" s="168" t="s">
        <v>69</v>
      </c>
      <c r="AU198" s="168" t="s">
        <v>77</v>
      </c>
      <c r="AY198" s="167" t="s">
        <v>112</v>
      </c>
      <c r="BK198" s="169">
        <f>SUM(BK199:BK202)</f>
        <v>0</v>
      </c>
    </row>
    <row r="199" spans="1:65" s="2" customFormat="1" ht="16.5" customHeight="1">
      <c r="A199" s="33"/>
      <c r="B199" s="34"/>
      <c r="C199" s="172" t="s">
        <v>363</v>
      </c>
      <c r="D199" s="172" t="s">
        <v>115</v>
      </c>
      <c r="E199" s="173" t="s">
        <v>364</v>
      </c>
      <c r="F199" s="174" t="s">
        <v>365</v>
      </c>
      <c r="G199" s="175" t="s">
        <v>153</v>
      </c>
      <c r="H199" s="176">
        <v>825</v>
      </c>
      <c r="I199" s="177"/>
      <c r="J199" s="176">
        <f>ROUND(I199*H199,15)</f>
        <v>0</v>
      </c>
      <c r="K199" s="174" t="s">
        <v>119</v>
      </c>
      <c r="L199" s="38"/>
      <c r="M199" s="178" t="s">
        <v>18</v>
      </c>
      <c r="N199" s="179" t="s">
        <v>41</v>
      </c>
      <c r="O199" s="63"/>
      <c r="P199" s="180">
        <f>O199*H199</f>
        <v>0</v>
      </c>
      <c r="Q199" s="180">
        <v>0</v>
      </c>
      <c r="R199" s="180">
        <f>Q199*H199</f>
        <v>0</v>
      </c>
      <c r="S199" s="180">
        <v>0</v>
      </c>
      <c r="T199" s="181">
        <f>S199*H199</f>
        <v>0</v>
      </c>
      <c r="U199" s="33"/>
      <c r="V199" s="33"/>
      <c r="W199" s="33"/>
      <c r="X199" s="33"/>
      <c r="Y199" s="33"/>
      <c r="Z199" s="33"/>
      <c r="AA199" s="33"/>
      <c r="AB199" s="33"/>
      <c r="AC199" s="33"/>
      <c r="AD199" s="33"/>
      <c r="AE199" s="33"/>
      <c r="AR199" s="182" t="s">
        <v>120</v>
      </c>
      <c r="AT199" s="182" t="s">
        <v>115</v>
      </c>
      <c r="AU199" s="182" t="s">
        <v>79</v>
      </c>
      <c r="AY199" s="16" t="s">
        <v>112</v>
      </c>
      <c r="BE199" s="183">
        <f>IF(N199="základní",J199,0)</f>
        <v>0</v>
      </c>
      <c r="BF199" s="183">
        <f>IF(N199="snížená",J199,0)</f>
        <v>0</v>
      </c>
      <c r="BG199" s="183">
        <f>IF(N199="zákl. přenesená",J199,0)</f>
        <v>0</v>
      </c>
      <c r="BH199" s="183">
        <f>IF(N199="sníž. přenesená",J199,0)</f>
        <v>0</v>
      </c>
      <c r="BI199" s="183">
        <f>IF(N199="nulová",J199,0)</f>
        <v>0</v>
      </c>
      <c r="BJ199" s="16" t="s">
        <v>77</v>
      </c>
      <c r="BK199" s="184">
        <f>ROUND(I199*H199,15)</f>
        <v>0</v>
      </c>
      <c r="BL199" s="16" t="s">
        <v>120</v>
      </c>
      <c r="BM199" s="182" t="s">
        <v>366</v>
      </c>
    </row>
    <row r="200" spans="1:65" s="2" customFormat="1">
      <c r="A200" s="33"/>
      <c r="B200" s="34"/>
      <c r="C200" s="35"/>
      <c r="D200" s="185" t="s">
        <v>121</v>
      </c>
      <c r="E200" s="35"/>
      <c r="F200" s="186" t="s">
        <v>365</v>
      </c>
      <c r="G200" s="35"/>
      <c r="H200" s="35"/>
      <c r="I200" s="187"/>
      <c r="J200" s="35"/>
      <c r="K200" s="35"/>
      <c r="L200" s="38"/>
      <c r="M200" s="188"/>
      <c r="N200" s="189"/>
      <c r="O200" s="63"/>
      <c r="P200" s="63"/>
      <c r="Q200" s="63"/>
      <c r="R200" s="63"/>
      <c r="S200" s="63"/>
      <c r="T200" s="64"/>
      <c r="U200" s="33"/>
      <c r="V200" s="33"/>
      <c r="W200" s="33"/>
      <c r="X200" s="33"/>
      <c r="Y200" s="33"/>
      <c r="Z200" s="33"/>
      <c r="AA200" s="33"/>
      <c r="AB200" s="33"/>
      <c r="AC200" s="33"/>
      <c r="AD200" s="33"/>
      <c r="AE200" s="33"/>
      <c r="AT200" s="16" t="s">
        <v>121</v>
      </c>
      <c r="AU200" s="16" t="s">
        <v>79</v>
      </c>
    </row>
    <row r="201" spans="1:65" s="2" customFormat="1" ht="34.200000000000003">
      <c r="A201" s="33"/>
      <c r="B201" s="34"/>
      <c r="C201" s="172" t="s">
        <v>248</v>
      </c>
      <c r="D201" s="172" t="s">
        <v>115</v>
      </c>
      <c r="E201" s="173" t="s">
        <v>367</v>
      </c>
      <c r="F201" s="174" t="s">
        <v>368</v>
      </c>
      <c r="G201" s="175" t="s">
        <v>153</v>
      </c>
      <c r="H201" s="176">
        <v>825</v>
      </c>
      <c r="I201" s="177"/>
      <c r="J201" s="176">
        <f>ROUND(I201*H201,15)</f>
        <v>0</v>
      </c>
      <c r="K201" s="174" t="s">
        <v>119</v>
      </c>
      <c r="L201" s="38"/>
      <c r="M201" s="178" t="s">
        <v>18</v>
      </c>
      <c r="N201" s="179" t="s">
        <v>41</v>
      </c>
      <c r="O201" s="63"/>
      <c r="P201" s="180">
        <f>O201*H201</f>
        <v>0</v>
      </c>
      <c r="Q201" s="180">
        <v>0</v>
      </c>
      <c r="R201" s="180">
        <f>Q201*H201</f>
        <v>0</v>
      </c>
      <c r="S201" s="180">
        <v>0</v>
      </c>
      <c r="T201" s="181">
        <f>S201*H201</f>
        <v>0</v>
      </c>
      <c r="U201" s="33"/>
      <c r="V201" s="33"/>
      <c r="W201" s="33"/>
      <c r="X201" s="33"/>
      <c r="Y201" s="33"/>
      <c r="Z201" s="33"/>
      <c r="AA201" s="33"/>
      <c r="AB201" s="33"/>
      <c r="AC201" s="33"/>
      <c r="AD201" s="33"/>
      <c r="AE201" s="33"/>
      <c r="AR201" s="182" t="s">
        <v>120</v>
      </c>
      <c r="AT201" s="182" t="s">
        <v>115</v>
      </c>
      <c r="AU201" s="182" t="s">
        <v>79</v>
      </c>
      <c r="AY201" s="16" t="s">
        <v>112</v>
      </c>
      <c r="BE201" s="183">
        <f>IF(N201="základní",J201,0)</f>
        <v>0</v>
      </c>
      <c r="BF201" s="183">
        <f>IF(N201="snížená",J201,0)</f>
        <v>0</v>
      </c>
      <c r="BG201" s="183">
        <f>IF(N201="zákl. přenesená",J201,0)</f>
        <v>0</v>
      </c>
      <c r="BH201" s="183">
        <f>IF(N201="sníž. přenesená",J201,0)</f>
        <v>0</v>
      </c>
      <c r="BI201" s="183">
        <f>IF(N201="nulová",J201,0)</f>
        <v>0</v>
      </c>
      <c r="BJ201" s="16" t="s">
        <v>77</v>
      </c>
      <c r="BK201" s="184">
        <f>ROUND(I201*H201,15)</f>
        <v>0</v>
      </c>
      <c r="BL201" s="16" t="s">
        <v>120</v>
      </c>
      <c r="BM201" s="182" t="s">
        <v>369</v>
      </c>
    </row>
    <row r="202" spans="1:65" s="2" customFormat="1" ht="67.2">
      <c r="A202" s="33"/>
      <c r="B202" s="34"/>
      <c r="C202" s="35"/>
      <c r="D202" s="185" t="s">
        <v>121</v>
      </c>
      <c r="E202" s="35"/>
      <c r="F202" s="186" t="s">
        <v>370</v>
      </c>
      <c r="G202" s="35"/>
      <c r="H202" s="35"/>
      <c r="I202" s="187"/>
      <c r="J202" s="35"/>
      <c r="K202" s="35"/>
      <c r="L202" s="38"/>
      <c r="M202" s="188"/>
      <c r="N202" s="189"/>
      <c r="O202" s="63"/>
      <c r="P202" s="63"/>
      <c r="Q202" s="63"/>
      <c r="R202" s="63"/>
      <c r="S202" s="63"/>
      <c r="T202" s="64"/>
      <c r="U202" s="33"/>
      <c r="V202" s="33"/>
      <c r="W202" s="33"/>
      <c r="X202" s="33"/>
      <c r="Y202" s="33"/>
      <c r="Z202" s="33"/>
      <c r="AA202" s="33"/>
      <c r="AB202" s="33"/>
      <c r="AC202" s="33"/>
      <c r="AD202" s="33"/>
      <c r="AE202" s="33"/>
      <c r="AT202" s="16" t="s">
        <v>121</v>
      </c>
      <c r="AU202" s="16" t="s">
        <v>79</v>
      </c>
    </row>
    <row r="203" spans="1:65" s="12" customFormat="1" ht="25.95" customHeight="1">
      <c r="B203" s="156"/>
      <c r="C203" s="157"/>
      <c r="D203" s="158" t="s">
        <v>69</v>
      </c>
      <c r="E203" s="159" t="s">
        <v>371</v>
      </c>
      <c r="F203" s="159" t="s">
        <v>372</v>
      </c>
      <c r="G203" s="157"/>
      <c r="H203" s="157"/>
      <c r="I203" s="160"/>
      <c r="J203" s="161">
        <f>BK203</f>
        <v>0</v>
      </c>
      <c r="K203" s="157"/>
      <c r="L203" s="162"/>
      <c r="M203" s="163"/>
      <c r="N203" s="164"/>
      <c r="O203" s="164"/>
      <c r="P203" s="165">
        <f>SUM(P204:P207)</f>
        <v>0</v>
      </c>
      <c r="Q203" s="164"/>
      <c r="R203" s="165">
        <f>SUM(R204:R207)</f>
        <v>0</v>
      </c>
      <c r="S203" s="164"/>
      <c r="T203" s="166">
        <f>SUM(T204:T207)</f>
        <v>0</v>
      </c>
      <c r="AR203" s="167" t="s">
        <v>120</v>
      </c>
      <c r="AT203" s="168" t="s">
        <v>69</v>
      </c>
      <c r="AU203" s="168" t="s">
        <v>6</v>
      </c>
      <c r="AY203" s="167" t="s">
        <v>112</v>
      </c>
      <c r="BK203" s="169">
        <f>SUM(BK204:BK207)</f>
        <v>0</v>
      </c>
    </row>
    <row r="204" spans="1:65" s="2" customFormat="1" ht="57">
      <c r="A204" s="33"/>
      <c r="B204" s="34"/>
      <c r="C204" s="172" t="s">
        <v>373</v>
      </c>
      <c r="D204" s="172" t="s">
        <v>115</v>
      </c>
      <c r="E204" s="173" t="s">
        <v>374</v>
      </c>
      <c r="F204" s="174" t="s">
        <v>375</v>
      </c>
      <c r="G204" s="175" t="s">
        <v>159</v>
      </c>
      <c r="H204" s="176">
        <v>877.01400000000001</v>
      </c>
      <c r="I204" s="177"/>
      <c r="J204" s="176">
        <f>ROUND(I204*H204,15)</f>
        <v>0</v>
      </c>
      <c r="K204" s="174" t="s">
        <v>119</v>
      </c>
      <c r="L204" s="38"/>
      <c r="M204" s="178" t="s">
        <v>18</v>
      </c>
      <c r="N204" s="179" t="s">
        <v>41</v>
      </c>
      <c r="O204" s="63"/>
      <c r="P204" s="180">
        <f>O204*H204</f>
        <v>0</v>
      </c>
      <c r="Q204" s="180">
        <v>0</v>
      </c>
      <c r="R204" s="180">
        <f>Q204*H204</f>
        <v>0</v>
      </c>
      <c r="S204" s="180">
        <v>0</v>
      </c>
      <c r="T204" s="181">
        <f>S204*H204</f>
        <v>0</v>
      </c>
      <c r="U204" s="33"/>
      <c r="V204" s="33"/>
      <c r="W204" s="33"/>
      <c r="X204" s="33"/>
      <c r="Y204" s="33"/>
      <c r="Z204" s="33"/>
      <c r="AA204" s="33"/>
      <c r="AB204" s="33"/>
      <c r="AC204" s="33"/>
      <c r="AD204" s="33"/>
      <c r="AE204" s="33"/>
      <c r="AR204" s="182" t="s">
        <v>376</v>
      </c>
      <c r="AT204" s="182" t="s">
        <v>115</v>
      </c>
      <c r="AU204" s="182" t="s">
        <v>77</v>
      </c>
      <c r="AY204" s="16" t="s">
        <v>112</v>
      </c>
      <c r="BE204" s="183">
        <f>IF(N204="základní",J204,0)</f>
        <v>0</v>
      </c>
      <c r="BF204" s="183">
        <f>IF(N204="snížená",J204,0)</f>
        <v>0</v>
      </c>
      <c r="BG204" s="183">
        <f>IF(N204="zákl. přenesená",J204,0)</f>
        <v>0</v>
      </c>
      <c r="BH204" s="183">
        <f>IF(N204="sníž. přenesená",J204,0)</f>
        <v>0</v>
      </c>
      <c r="BI204" s="183">
        <f>IF(N204="nulová",J204,0)</f>
        <v>0</v>
      </c>
      <c r="BJ204" s="16" t="s">
        <v>77</v>
      </c>
      <c r="BK204" s="184">
        <f>ROUND(I204*H204,15)</f>
        <v>0</v>
      </c>
      <c r="BL204" s="16" t="s">
        <v>376</v>
      </c>
      <c r="BM204" s="182" t="s">
        <v>377</v>
      </c>
    </row>
    <row r="205" spans="1:65" s="2" customFormat="1" ht="115.2">
      <c r="A205" s="33"/>
      <c r="B205" s="34"/>
      <c r="C205" s="35"/>
      <c r="D205" s="185" t="s">
        <v>121</v>
      </c>
      <c r="E205" s="35"/>
      <c r="F205" s="186" t="s">
        <v>378</v>
      </c>
      <c r="G205" s="35"/>
      <c r="H205" s="35"/>
      <c r="I205" s="187"/>
      <c r="J205" s="35"/>
      <c r="K205" s="35"/>
      <c r="L205" s="38"/>
      <c r="M205" s="188"/>
      <c r="N205" s="189"/>
      <c r="O205" s="63"/>
      <c r="P205" s="63"/>
      <c r="Q205" s="63"/>
      <c r="R205" s="63"/>
      <c r="S205" s="63"/>
      <c r="T205" s="64"/>
      <c r="U205" s="33"/>
      <c r="V205" s="33"/>
      <c r="W205" s="33"/>
      <c r="X205" s="33"/>
      <c r="Y205" s="33"/>
      <c r="Z205" s="33"/>
      <c r="AA205" s="33"/>
      <c r="AB205" s="33"/>
      <c r="AC205" s="33"/>
      <c r="AD205" s="33"/>
      <c r="AE205" s="33"/>
      <c r="AT205" s="16" t="s">
        <v>121</v>
      </c>
      <c r="AU205" s="16" t="s">
        <v>77</v>
      </c>
    </row>
    <row r="206" spans="1:65" s="13" customFormat="1">
      <c r="B206" s="199"/>
      <c r="C206" s="200"/>
      <c r="D206" s="185" t="s">
        <v>379</v>
      </c>
      <c r="E206" s="201" t="s">
        <v>18</v>
      </c>
      <c r="F206" s="202" t="s">
        <v>380</v>
      </c>
      <c r="G206" s="200"/>
      <c r="H206" s="201" t="s">
        <v>18</v>
      </c>
      <c r="I206" s="203"/>
      <c r="J206" s="200"/>
      <c r="K206" s="200"/>
      <c r="L206" s="204"/>
      <c r="M206" s="205"/>
      <c r="N206" s="206"/>
      <c r="O206" s="206"/>
      <c r="P206" s="206"/>
      <c r="Q206" s="206"/>
      <c r="R206" s="206"/>
      <c r="S206" s="206"/>
      <c r="T206" s="207"/>
      <c r="AT206" s="208" t="s">
        <v>379</v>
      </c>
      <c r="AU206" s="208" t="s">
        <v>77</v>
      </c>
      <c r="AV206" s="13" t="s">
        <v>77</v>
      </c>
      <c r="AW206" s="13" t="s">
        <v>32</v>
      </c>
      <c r="AX206" s="13" t="s">
        <v>6</v>
      </c>
      <c r="AY206" s="208" t="s">
        <v>112</v>
      </c>
    </row>
    <row r="207" spans="1:65" s="14" customFormat="1">
      <c r="B207" s="209"/>
      <c r="C207" s="210"/>
      <c r="D207" s="185" t="s">
        <v>379</v>
      </c>
      <c r="E207" s="211" t="s">
        <v>18</v>
      </c>
      <c r="F207" s="212" t="s">
        <v>381</v>
      </c>
      <c r="G207" s="210"/>
      <c r="H207" s="213">
        <v>877.01400000000001</v>
      </c>
      <c r="I207" s="214"/>
      <c r="J207" s="210"/>
      <c r="K207" s="210"/>
      <c r="L207" s="215"/>
      <c r="M207" s="216"/>
      <c r="N207" s="217"/>
      <c r="O207" s="217"/>
      <c r="P207" s="217"/>
      <c r="Q207" s="217"/>
      <c r="R207" s="217"/>
      <c r="S207" s="217"/>
      <c r="T207" s="218"/>
      <c r="AT207" s="219" t="s">
        <v>379</v>
      </c>
      <c r="AU207" s="219" t="s">
        <v>77</v>
      </c>
      <c r="AV207" s="14" t="s">
        <v>79</v>
      </c>
      <c r="AW207" s="14" t="s">
        <v>32</v>
      </c>
      <c r="AX207" s="14" t="s">
        <v>77</v>
      </c>
      <c r="AY207" s="219" t="s">
        <v>112</v>
      </c>
    </row>
    <row r="208" spans="1:65" s="2" customFormat="1" ht="6.9" customHeight="1">
      <c r="A208" s="33"/>
      <c r="B208" s="46"/>
      <c r="C208" s="47"/>
      <c r="D208" s="47"/>
      <c r="E208" s="47"/>
      <c r="F208" s="47"/>
      <c r="G208" s="47"/>
      <c r="H208" s="47"/>
      <c r="I208" s="47"/>
      <c r="J208" s="47"/>
      <c r="K208" s="47"/>
      <c r="L208" s="38"/>
      <c r="M208" s="33"/>
      <c r="O208" s="33"/>
      <c r="P208" s="33"/>
      <c r="Q208" s="33"/>
      <c r="R208" s="33"/>
      <c r="S208" s="33"/>
      <c r="T208" s="33"/>
      <c r="U208" s="33"/>
      <c r="V208" s="33"/>
      <c r="W208" s="33"/>
      <c r="X208" s="33"/>
      <c r="Y208" s="33"/>
      <c r="Z208" s="33"/>
      <c r="AA208" s="33"/>
      <c r="AB208" s="33"/>
      <c r="AC208" s="33"/>
      <c r="AD208" s="33"/>
      <c r="AE208" s="33"/>
    </row>
  </sheetData>
  <sheetProtection algorithmName="SHA-512" hashValue="G9l/1j9ViKxByUldZYYmnzOX+XkadVYl4DVpyIdr1Mlkxy0UjRCQQzGMOGcqHS9/fo/JlBuRRUw/lVyC+r1uDA==" saltValue="TR44sece0c/0SQilPoFJTfStHO1LbsM88Md2cZQ4dK1DOK7mlb1r7nWP9nxV+Ijq5nYIVdIZvm7fnPqmTOx43w==" spinCount="100000" sheet="1" objects="1" scenarios="1" formatColumns="0" formatRows="0" autoFilter="0"/>
  <autoFilter ref="C82:K207"/>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3"/>
  <sheetViews>
    <sheetView showGridLines="0" topLeftCell="A62" workbookViewId="0">
      <selection activeCell="J82" sqref="J82"/>
    </sheetView>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1" width="22.28515625" style="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26"/>
      <c r="M2" s="226"/>
      <c r="N2" s="226"/>
      <c r="O2" s="226"/>
      <c r="P2" s="226"/>
      <c r="Q2" s="226"/>
      <c r="R2" s="226"/>
      <c r="S2" s="226"/>
      <c r="T2" s="226"/>
      <c r="U2" s="226"/>
      <c r="V2" s="226"/>
      <c r="AT2" s="16" t="s">
        <v>82</v>
      </c>
    </row>
    <row r="3" spans="1:46" s="1" customFormat="1" ht="6.9" hidden="1" customHeight="1">
      <c r="B3" s="100"/>
      <c r="C3" s="101"/>
      <c r="D3" s="101"/>
      <c r="E3" s="101"/>
      <c r="F3" s="101"/>
      <c r="G3" s="101"/>
      <c r="H3" s="101"/>
      <c r="I3" s="101"/>
      <c r="J3" s="101"/>
      <c r="K3" s="101"/>
      <c r="L3" s="19"/>
      <c r="AT3" s="16" t="s">
        <v>79</v>
      </c>
    </row>
    <row r="4" spans="1:46" s="1" customFormat="1" ht="24.9" hidden="1" customHeight="1">
      <c r="B4" s="19"/>
      <c r="D4" s="102" t="s">
        <v>86</v>
      </c>
      <c r="L4" s="19"/>
      <c r="M4" s="103" t="s">
        <v>10</v>
      </c>
      <c r="AT4" s="16" t="s">
        <v>4</v>
      </c>
    </row>
    <row r="5" spans="1:46" s="1" customFormat="1" ht="6.9" hidden="1" customHeight="1">
      <c r="B5" s="19"/>
      <c r="L5" s="19"/>
    </row>
    <row r="6" spans="1:46" s="1" customFormat="1" ht="12" hidden="1" customHeight="1">
      <c r="B6" s="19"/>
      <c r="D6" s="104" t="s">
        <v>15</v>
      </c>
      <c r="L6" s="19"/>
    </row>
    <row r="7" spans="1:46" s="1" customFormat="1" ht="16.5" hidden="1" customHeight="1">
      <c r="B7" s="19"/>
      <c r="E7" s="269" t="str">
        <f>'Rekapitulace stavby'!K6</f>
        <v>Oprava trati v úseku Pilníkov - Trutnov</v>
      </c>
      <c r="F7" s="270"/>
      <c r="G7" s="270"/>
      <c r="H7" s="270"/>
      <c r="L7" s="19"/>
    </row>
    <row r="8" spans="1:46" s="2" customFormat="1" ht="12" hidden="1" customHeight="1">
      <c r="A8" s="33"/>
      <c r="B8" s="38"/>
      <c r="C8" s="33"/>
      <c r="D8" s="104" t="s">
        <v>87</v>
      </c>
      <c r="E8" s="33"/>
      <c r="F8" s="33"/>
      <c r="G8" s="33"/>
      <c r="H8" s="33"/>
      <c r="I8" s="33"/>
      <c r="J8" s="33"/>
      <c r="K8" s="33"/>
      <c r="L8" s="105"/>
      <c r="S8" s="33"/>
      <c r="T8" s="33"/>
      <c r="U8" s="33"/>
      <c r="V8" s="33"/>
      <c r="W8" s="33"/>
      <c r="X8" s="33"/>
      <c r="Y8" s="33"/>
      <c r="Z8" s="33"/>
      <c r="AA8" s="33"/>
      <c r="AB8" s="33"/>
      <c r="AC8" s="33"/>
      <c r="AD8" s="33"/>
      <c r="AE8" s="33"/>
    </row>
    <row r="9" spans="1:46" s="2" customFormat="1" ht="16.5" hidden="1" customHeight="1">
      <c r="A9" s="33"/>
      <c r="B9" s="38"/>
      <c r="C9" s="33"/>
      <c r="D9" s="33"/>
      <c r="E9" s="271" t="s">
        <v>382</v>
      </c>
      <c r="F9" s="272"/>
      <c r="G9" s="272"/>
      <c r="H9" s="272"/>
      <c r="I9" s="33"/>
      <c r="J9" s="33"/>
      <c r="K9" s="33"/>
      <c r="L9" s="105"/>
      <c r="S9" s="33"/>
      <c r="T9" s="33"/>
      <c r="U9" s="33"/>
      <c r="V9" s="33"/>
      <c r="W9" s="33"/>
      <c r="X9" s="33"/>
      <c r="Y9" s="33"/>
      <c r="Z9" s="33"/>
      <c r="AA9" s="33"/>
      <c r="AB9" s="33"/>
      <c r="AC9" s="33"/>
      <c r="AD9" s="33"/>
      <c r="AE9" s="33"/>
    </row>
    <row r="10" spans="1:46" s="2" customFormat="1" hidden="1">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46" s="2" customFormat="1" ht="12" hidden="1" customHeight="1">
      <c r="A11" s="33"/>
      <c r="B11" s="38"/>
      <c r="C11" s="33"/>
      <c r="D11" s="104" t="s">
        <v>17</v>
      </c>
      <c r="E11" s="33"/>
      <c r="F11" s="106" t="s">
        <v>18</v>
      </c>
      <c r="G11" s="33"/>
      <c r="H11" s="33"/>
      <c r="I11" s="104" t="s">
        <v>19</v>
      </c>
      <c r="J11" s="106" t="s">
        <v>18</v>
      </c>
      <c r="K11" s="33"/>
      <c r="L11" s="105"/>
      <c r="S11" s="33"/>
      <c r="T11" s="33"/>
      <c r="U11" s="33"/>
      <c r="V11" s="33"/>
      <c r="W11" s="33"/>
      <c r="X11" s="33"/>
      <c r="Y11" s="33"/>
      <c r="Z11" s="33"/>
      <c r="AA11" s="33"/>
      <c r="AB11" s="33"/>
      <c r="AC11" s="33"/>
      <c r="AD11" s="33"/>
      <c r="AE11" s="33"/>
    </row>
    <row r="12" spans="1:46" s="2" customFormat="1" ht="12" hidden="1" customHeight="1">
      <c r="A12" s="33"/>
      <c r="B12" s="38"/>
      <c r="C12" s="33"/>
      <c r="D12" s="104" t="s">
        <v>20</v>
      </c>
      <c r="E12" s="33"/>
      <c r="F12" s="106" t="s">
        <v>21</v>
      </c>
      <c r="G12" s="33"/>
      <c r="H12" s="33"/>
      <c r="I12" s="104" t="s">
        <v>22</v>
      </c>
      <c r="J12" s="107" t="str">
        <f>'Rekapitulace stavby'!AN8</f>
        <v>5. 1. 2021</v>
      </c>
      <c r="K12" s="33"/>
      <c r="L12" s="105"/>
      <c r="S12" s="33"/>
      <c r="T12" s="33"/>
      <c r="U12" s="33"/>
      <c r="V12" s="33"/>
      <c r="W12" s="33"/>
      <c r="X12" s="33"/>
      <c r="Y12" s="33"/>
      <c r="Z12" s="33"/>
      <c r="AA12" s="33"/>
      <c r="AB12" s="33"/>
      <c r="AC12" s="33"/>
      <c r="AD12" s="33"/>
      <c r="AE12" s="33"/>
    </row>
    <row r="13" spans="1:46" s="2" customFormat="1" ht="10.8" hidden="1"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46" s="2" customFormat="1" ht="12" hidden="1" customHeight="1">
      <c r="A14" s="33"/>
      <c r="B14" s="38"/>
      <c r="C14" s="33"/>
      <c r="D14" s="104" t="s">
        <v>24</v>
      </c>
      <c r="E14" s="33"/>
      <c r="F14" s="33"/>
      <c r="G14" s="33"/>
      <c r="H14" s="33"/>
      <c r="I14" s="104" t="s">
        <v>25</v>
      </c>
      <c r="J14" s="106" t="s">
        <v>18</v>
      </c>
      <c r="K14" s="33"/>
      <c r="L14" s="105"/>
      <c r="S14" s="33"/>
      <c r="T14" s="33"/>
      <c r="U14" s="33"/>
      <c r="V14" s="33"/>
      <c r="W14" s="33"/>
      <c r="X14" s="33"/>
      <c r="Y14" s="33"/>
      <c r="Z14" s="33"/>
      <c r="AA14" s="33"/>
      <c r="AB14" s="33"/>
      <c r="AC14" s="33"/>
      <c r="AD14" s="33"/>
      <c r="AE14" s="33"/>
    </row>
    <row r="15" spans="1:46" s="2" customFormat="1" ht="18" hidden="1" customHeight="1">
      <c r="A15" s="33"/>
      <c r="B15" s="38"/>
      <c r="C15" s="33"/>
      <c r="D15" s="33"/>
      <c r="E15" s="106" t="s">
        <v>26</v>
      </c>
      <c r="F15" s="33"/>
      <c r="G15" s="33"/>
      <c r="H15" s="33"/>
      <c r="I15" s="104" t="s">
        <v>27</v>
      </c>
      <c r="J15" s="106" t="s">
        <v>18</v>
      </c>
      <c r="K15" s="33"/>
      <c r="L15" s="105"/>
      <c r="S15" s="33"/>
      <c r="T15" s="33"/>
      <c r="U15" s="33"/>
      <c r="V15" s="33"/>
      <c r="W15" s="33"/>
      <c r="X15" s="33"/>
      <c r="Y15" s="33"/>
      <c r="Z15" s="33"/>
      <c r="AA15" s="33"/>
      <c r="AB15" s="33"/>
      <c r="AC15" s="33"/>
      <c r="AD15" s="33"/>
      <c r="AE15" s="33"/>
    </row>
    <row r="16" spans="1:46" s="2" customFormat="1" ht="6.9" hidden="1"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hidden="1" customHeight="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hidden="1" customHeight="1">
      <c r="A18" s="33"/>
      <c r="B18" s="38"/>
      <c r="C18" s="33"/>
      <c r="D18" s="33"/>
      <c r="E18" s="273" t="str">
        <f>'Rekapitulace stavby'!E14</f>
        <v>Vyplň údaj</v>
      </c>
      <c r="F18" s="274"/>
      <c r="G18" s="274"/>
      <c r="H18" s="274"/>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 hidden="1"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hidden="1" customHeight="1">
      <c r="A20" s="33"/>
      <c r="B20" s="38"/>
      <c r="C20" s="33"/>
      <c r="D20" s="104" t="s">
        <v>30</v>
      </c>
      <c r="E20" s="33"/>
      <c r="F20" s="33"/>
      <c r="G20" s="33"/>
      <c r="H20" s="33"/>
      <c r="I20" s="104" t="s">
        <v>25</v>
      </c>
      <c r="J20" s="106" t="s">
        <v>18</v>
      </c>
      <c r="K20" s="33"/>
      <c r="L20" s="105"/>
      <c r="S20" s="33"/>
      <c r="T20" s="33"/>
      <c r="U20" s="33"/>
      <c r="V20" s="33"/>
      <c r="W20" s="33"/>
      <c r="X20" s="33"/>
      <c r="Y20" s="33"/>
      <c r="Z20" s="33"/>
      <c r="AA20" s="33"/>
      <c r="AB20" s="33"/>
      <c r="AC20" s="33"/>
      <c r="AD20" s="33"/>
      <c r="AE20" s="33"/>
    </row>
    <row r="21" spans="1:31" s="2" customFormat="1" ht="18" hidden="1" customHeight="1">
      <c r="A21" s="33"/>
      <c r="B21" s="38"/>
      <c r="C21" s="33"/>
      <c r="D21" s="33"/>
      <c r="E21" s="106" t="s">
        <v>31</v>
      </c>
      <c r="F21" s="33"/>
      <c r="G21" s="33"/>
      <c r="H21" s="33"/>
      <c r="I21" s="104" t="s">
        <v>27</v>
      </c>
      <c r="J21" s="106" t="s">
        <v>18</v>
      </c>
      <c r="K21" s="33"/>
      <c r="L21" s="105"/>
      <c r="S21" s="33"/>
      <c r="T21" s="33"/>
      <c r="U21" s="33"/>
      <c r="V21" s="33"/>
      <c r="W21" s="33"/>
      <c r="X21" s="33"/>
      <c r="Y21" s="33"/>
      <c r="Z21" s="33"/>
      <c r="AA21" s="33"/>
      <c r="AB21" s="33"/>
      <c r="AC21" s="33"/>
      <c r="AD21" s="33"/>
      <c r="AE21" s="33"/>
    </row>
    <row r="22" spans="1:31" s="2" customFormat="1" ht="6.9" hidden="1"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hidden="1" customHeight="1">
      <c r="A23" s="33"/>
      <c r="B23" s="38"/>
      <c r="C23" s="33"/>
      <c r="D23" s="104" t="s">
        <v>33</v>
      </c>
      <c r="E23" s="33"/>
      <c r="F23" s="33"/>
      <c r="G23" s="33"/>
      <c r="H23" s="33"/>
      <c r="I23" s="104" t="s">
        <v>25</v>
      </c>
      <c r="J23" s="106" t="s">
        <v>18</v>
      </c>
      <c r="K23" s="33"/>
      <c r="L23" s="105"/>
      <c r="S23" s="33"/>
      <c r="T23" s="33"/>
      <c r="U23" s="33"/>
      <c r="V23" s="33"/>
      <c r="W23" s="33"/>
      <c r="X23" s="33"/>
      <c r="Y23" s="33"/>
      <c r="Z23" s="33"/>
      <c r="AA23" s="33"/>
      <c r="AB23" s="33"/>
      <c r="AC23" s="33"/>
      <c r="AD23" s="33"/>
      <c r="AE23" s="33"/>
    </row>
    <row r="24" spans="1:31" s="2" customFormat="1" ht="18" hidden="1" customHeight="1">
      <c r="A24" s="33"/>
      <c r="B24" s="38"/>
      <c r="C24" s="33"/>
      <c r="D24" s="33"/>
      <c r="E24" s="106" t="s">
        <v>26</v>
      </c>
      <c r="F24" s="33"/>
      <c r="G24" s="33"/>
      <c r="H24" s="33"/>
      <c r="I24" s="104" t="s">
        <v>27</v>
      </c>
      <c r="J24" s="106" t="s">
        <v>18</v>
      </c>
      <c r="K24" s="33"/>
      <c r="L24" s="105"/>
      <c r="S24" s="33"/>
      <c r="T24" s="33"/>
      <c r="U24" s="33"/>
      <c r="V24" s="33"/>
      <c r="W24" s="33"/>
      <c r="X24" s="33"/>
      <c r="Y24" s="33"/>
      <c r="Z24" s="33"/>
      <c r="AA24" s="33"/>
      <c r="AB24" s="33"/>
      <c r="AC24" s="33"/>
      <c r="AD24" s="33"/>
      <c r="AE24" s="33"/>
    </row>
    <row r="25" spans="1:31" s="2" customFormat="1" ht="6.9" hidden="1"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hidden="1" customHeight="1">
      <c r="A26" s="33"/>
      <c r="B26" s="38"/>
      <c r="C26" s="33"/>
      <c r="D26" s="104" t="s">
        <v>34</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hidden="1" customHeight="1">
      <c r="A27" s="108"/>
      <c r="B27" s="109"/>
      <c r="C27" s="108"/>
      <c r="D27" s="108"/>
      <c r="E27" s="275" t="s">
        <v>35</v>
      </c>
      <c r="F27" s="275"/>
      <c r="G27" s="275"/>
      <c r="H27" s="275"/>
      <c r="I27" s="108"/>
      <c r="J27" s="108"/>
      <c r="K27" s="108"/>
      <c r="L27" s="110"/>
      <c r="S27" s="108"/>
      <c r="T27" s="108"/>
      <c r="U27" s="108"/>
      <c r="V27" s="108"/>
      <c r="W27" s="108"/>
      <c r="X27" s="108"/>
      <c r="Y27" s="108"/>
      <c r="Z27" s="108"/>
      <c r="AA27" s="108"/>
      <c r="AB27" s="108"/>
      <c r="AC27" s="108"/>
      <c r="AD27" s="108"/>
      <c r="AE27" s="108"/>
    </row>
    <row r="28" spans="1:31" s="2" customFormat="1" ht="6.9" hidden="1"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 hidden="1"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hidden="1" customHeight="1">
      <c r="A30" s="33"/>
      <c r="B30" s="38"/>
      <c r="C30" s="33"/>
      <c r="D30" s="112" t="s">
        <v>36</v>
      </c>
      <c r="E30" s="33"/>
      <c r="F30" s="33"/>
      <c r="G30" s="33"/>
      <c r="H30" s="33"/>
      <c r="I30" s="33"/>
      <c r="J30" s="113">
        <f>ROUND(J79, 15)</f>
        <v>0</v>
      </c>
      <c r="K30" s="33"/>
      <c r="L30" s="105"/>
      <c r="S30" s="33"/>
      <c r="T30" s="33"/>
      <c r="U30" s="33"/>
      <c r="V30" s="33"/>
      <c r="W30" s="33"/>
      <c r="X30" s="33"/>
      <c r="Y30" s="33"/>
      <c r="Z30" s="33"/>
      <c r="AA30" s="33"/>
      <c r="AB30" s="33"/>
      <c r="AC30" s="33"/>
      <c r="AD30" s="33"/>
      <c r="AE30" s="33"/>
    </row>
    <row r="31" spans="1:31" s="2" customFormat="1" ht="6.9" hidden="1"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 hidden="1" customHeight="1">
      <c r="A32" s="33"/>
      <c r="B32" s="38"/>
      <c r="C32" s="33"/>
      <c r="D32" s="33"/>
      <c r="E32" s="33"/>
      <c r="F32" s="114" t="s">
        <v>38</v>
      </c>
      <c r="G32" s="33"/>
      <c r="H32" s="33"/>
      <c r="I32" s="114" t="s">
        <v>37</v>
      </c>
      <c r="J32" s="114" t="s">
        <v>39</v>
      </c>
      <c r="K32" s="33"/>
      <c r="L32" s="105"/>
      <c r="S32" s="33"/>
      <c r="T32" s="33"/>
      <c r="U32" s="33"/>
      <c r="V32" s="33"/>
      <c r="W32" s="33"/>
      <c r="X32" s="33"/>
      <c r="Y32" s="33"/>
      <c r="Z32" s="33"/>
      <c r="AA32" s="33"/>
      <c r="AB32" s="33"/>
      <c r="AC32" s="33"/>
      <c r="AD32" s="33"/>
      <c r="AE32" s="33"/>
    </row>
    <row r="33" spans="1:31" s="2" customFormat="1" ht="14.4" hidden="1" customHeight="1">
      <c r="A33" s="33"/>
      <c r="B33" s="38"/>
      <c r="C33" s="33"/>
      <c r="D33" s="115" t="s">
        <v>40</v>
      </c>
      <c r="E33" s="104" t="s">
        <v>41</v>
      </c>
      <c r="F33" s="116">
        <f>ROUND((SUM(BE79:BE82)),  15)</f>
        <v>0</v>
      </c>
      <c r="G33" s="33"/>
      <c r="H33" s="33"/>
      <c r="I33" s="117">
        <v>0.21</v>
      </c>
      <c r="J33" s="116">
        <f>ROUND(((SUM(BE79:BE82))*I33),  15)</f>
        <v>0</v>
      </c>
      <c r="K33" s="33"/>
      <c r="L33" s="105"/>
      <c r="S33" s="33"/>
      <c r="T33" s="33"/>
      <c r="U33" s="33"/>
      <c r="V33" s="33"/>
      <c r="W33" s="33"/>
      <c r="X33" s="33"/>
      <c r="Y33" s="33"/>
      <c r="Z33" s="33"/>
      <c r="AA33" s="33"/>
      <c r="AB33" s="33"/>
      <c r="AC33" s="33"/>
      <c r="AD33" s="33"/>
      <c r="AE33" s="33"/>
    </row>
    <row r="34" spans="1:31" s="2" customFormat="1" ht="14.4" hidden="1" customHeight="1">
      <c r="A34" s="33"/>
      <c r="B34" s="38"/>
      <c r="C34" s="33"/>
      <c r="D34" s="33"/>
      <c r="E34" s="104" t="s">
        <v>42</v>
      </c>
      <c r="F34" s="116">
        <f>ROUND((SUM(BF79:BF82)),  15)</f>
        <v>0</v>
      </c>
      <c r="G34" s="33"/>
      <c r="H34" s="33"/>
      <c r="I34" s="117">
        <v>0.15</v>
      </c>
      <c r="J34" s="116">
        <f>ROUND(((SUM(BF79:BF82))*I34),  15)</f>
        <v>0</v>
      </c>
      <c r="K34" s="33"/>
      <c r="L34" s="105"/>
      <c r="S34" s="33"/>
      <c r="T34" s="33"/>
      <c r="U34" s="33"/>
      <c r="V34" s="33"/>
      <c r="W34" s="33"/>
      <c r="X34" s="33"/>
      <c r="Y34" s="33"/>
      <c r="Z34" s="33"/>
      <c r="AA34" s="33"/>
      <c r="AB34" s="33"/>
      <c r="AC34" s="33"/>
      <c r="AD34" s="33"/>
      <c r="AE34" s="33"/>
    </row>
    <row r="35" spans="1:31" s="2" customFormat="1" ht="14.4" hidden="1" customHeight="1">
      <c r="A35" s="33"/>
      <c r="B35" s="38"/>
      <c r="C35" s="33"/>
      <c r="D35" s="33"/>
      <c r="E35" s="104" t="s">
        <v>43</v>
      </c>
      <c r="F35" s="116">
        <f>ROUND((SUM(BG79:BG82)),  15)</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 hidden="1" customHeight="1">
      <c r="A36" s="33"/>
      <c r="B36" s="38"/>
      <c r="C36" s="33"/>
      <c r="D36" s="33"/>
      <c r="E36" s="104" t="s">
        <v>44</v>
      </c>
      <c r="F36" s="116">
        <f>ROUND((SUM(BH79:BH82)),  15)</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 hidden="1" customHeight="1">
      <c r="A37" s="33"/>
      <c r="B37" s="38"/>
      <c r="C37" s="33"/>
      <c r="D37" s="33"/>
      <c r="E37" s="104" t="s">
        <v>45</v>
      </c>
      <c r="F37" s="116">
        <f>ROUND((SUM(BI79:BI82)),  15)</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 hidden="1"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hidden="1" customHeight="1">
      <c r="A39" s="33"/>
      <c r="B39" s="38"/>
      <c r="C39" s="118"/>
      <c r="D39" s="119" t="s">
        <v>46</v>
      </c>
      <c r="E39" s="120"/>
      <c r="F39" s="120"/>
      <c r="G39" s="121" t="s">
        <v>47</v>
      </c>
      <c r="H39" s="122" t="s">
        <v>48</v>
      </c>
      <c r="I39" s="120"/>
      <c r="J39" s="123">
        <f>SUM(J30:J37)</f>
        <v>0</v>
      </c>
      <c r="K39" s="124"/>
      <c r="L39" s="105"/>
      <c r="S39" s="33"/>
      <c r="T39" s="33"/>
      <c r="U39" s="33"/>
      <c r="V39" s="33"/>
      <c r="W39" s="33"/>
      <c r="X39" s="33"/>
      <c r="Y39" s="33"/>
      <c r="Z39" s="33"/>
      <c r="AA39" s="33"/>
      <c r="AB39" s="33"/>
      <c r="AC39" s="33"/>
      <c r="AD39" s="33"/>
      <c r="AE39" s="33"/>
    </row>
    <row r="40" spans="1:31" s="2" customFormat="1" ht="14.4" hidden="1"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1" spans="1:31" hidden="1"/>
    <row r="42" spans="1:31" hidden="1"/>
    <row r="43" spans="1:31" hidden="1"/>
    <row r="44" spans="1:31" s="2" customFormat="1" ht="6.9"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 customHeight="1">
      <c r="A45" s="33"/>
      <c r="B45" s="34"/>
      <c r="C45" s="22" t="s">
        <v>89</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15</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267" t="str">
        <f>E7</f>
        <v>Oprava trati v úseku Pilníkov - Trutnov</v>
      </c>
      <c r="F48" s="268"/>
      <c r="G48" s="268"/>
      <c r="H48" s="268"/>
      <c r="I48" s="35"/>
      <c r="J48" s="35"/>
      <c r="K48" s="35"/>
      <c r="L48" s="105"/>
      <c r="S48" s="33"/>
      <c r="T48" s="33"/>
      <c r="U48" s="33"/>
      <c r="V48" s="33"/>
      <c r="W48" s="33"/>
      <c r="X48" s="33"/>
      <c r="Y48" s="33"/>
      <c r="Z48" s="33"/>
      <c r="AA48" s="33"/>
      <c r="AB48" s="33"/>
      <c r="AC48" s="33"/>
      <c r="AD48" s="33"/>
      <c r="AE48" s="33"/>
    </row>
    <row r="49" spans="1:47" s="2" customFormat="1" ht="12" customHeight="1">
      <c r="A49" s="33"/>
      <c r="B49" s="34"/>
      <c r="C49" s="28" t="s">
        <v>87</v>
      </c>
      <c r="D49" s="35"/>
      <c r="E49" s="35"/>
      <c r="F49" s="35"/>
      <c r="G49" s="35"/>
      <c r="H49" s="35"/>
      <c r="I49" s="35"/>
      <c r="J49" s="35"/>
      <c r="K49" s="35"/>
      <c r="L49" s="105"/>
      <c r="S49" s="33"/>
      <c r="T49" s="33"/>
      <c r="U49" s="33"/>
      <c r="V49" s="33"/>
      <c r="W49" s="33"/>
      <c r="X49" s="33"/>
      <c r="Y49" s="33"/>
      <c r="Z49" s="33"/>
      <c r="AA49" s="33"/>
      <c r="AB49" s="33"/>
      <c r="AC49" s="33"/>
      <c r="AD49" s="33"/>
      <c r="AE49" s="33"/>
    </row>
    <row r="50" spans="1:47" s="2" customFormat="1" ht="16.5" customHeight="1">
      <c r="A50" s="33"/>
      <c r="B50" s="34"/>
      <c r="C50" s="35"/>
      <c r="D50" s="35"/>
      <c r="E50" s="230" t="str">
        <f>E9</f>
        <v xml:space="preserve">SO 02 - NEOCEŇOVAT- Materiál dodávaný objednatelem </v>
      </c>
      <c r="F50" s="266"/>
      <c r="G50" s="266"/>
      <c r="H50" s="266"/>
      <c r="I50" s="35"/>
      <c r="J50" s="35"/>
      <c r="K50" s="35"/>
      <c r="L50" s="105"/>
      <c r="S50" s="33"/>
      <c r="T50" s="33"/>
      <c r="U50" s="33"/>
      <c r="V50" s="33"/>
      <c r="W50" s="33"/>
      <c r="X50" s="33"/>
      <c r="Y50" s="33"/>
      <c r="Z50" s="33"/>
      <c r="AA50" s="33"/>
      <c r="AB50" s="33"/>
      <c r="AC50" s="33"/>
      <c r="AD50" s="33"/>
      <c r="AE50" s="33"/>
    </row>
    <row r="51" spans="1:47" s="2" customFormat="1" ht="6.9"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47" s="2" customFormat="1" ht="12" customHeight="1">
      <c r="A52" s="33"/>
      <c r="B52" s="34"/>
      <c r="C52" s="28" t="s">
        <v>20</v>
      </c>
      <c r="D52" s="35"/>
      <c r="E52" s="35"/>
      <c r="F52" s="26" t="str">
        <f>F12</f>
        <v>TÚ Pilníkov - Trutnov</v>
      </c>
      <c r="G52" s="35"/>
      <c r="H52" s="35"/>
      <c r="I52" s="28" t="s">
        <v>22</v>
      </c>
      <c r="J52" s="58" t="str">
        <f>IF(J12="","",J12)</f>
        <v>5. 1. 2021</v>
      </c>
      <c r="K52" s="35"/>
      <c r="L52" s="105"/>
      <c r="S52" s="33"/>
      <c r="T52" s="33"/>
      <c r="U52" s="33"/>
      <c r="V52" s="33"/>
      <c r="W52" s="33"/>
      <c r="X52" s="33"/>
      <c r="Y52" s="33"/>
      <c r="Z52" s="33"/>
      <c r="AA52" s="33"/>
      <c r="AB52" s="33"/>
      <c r="AC52" s="33"/>
      <c r="AD52" s="33"/>
      <c r="AE52" s="33"/>
    </row>
    <row r="53" spans="1:47" s="2" customFormat="1" ht="6.9"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47" s="2" customFormat="1" ht="25.65" customHeight="1">
      <c r="A54" s="33"/>
      <c r="B54" s="34"/>
      <c r="C54" s="28" t="s">
        <v>24</v>
      </c>
      <c r="D54" s="35"/>
      <c r="E54" s="35"/>
      <c r="F54" s="26" t="str">
        <f>E15</f>
        <v>Správa železnic, s.o.</v>
      </c>
      <c r="G54" s="35"/>
      <c r="H54" s="35"/>
      <c r="I54" s="28" t="s">
        <v>30</v>
      </c>
      <c r="J54" s="31" t="str">
        <f>E21</f>
        <v>Bez projektové dokumentace</v>
      </c>
      <c r="K54" s="35"/>
      <c r="L54" s="105"/>
      <c r="S54" s="33"/>
      <c r="T54" s="33"/>
      <c r="U54" s="33"/>
      <c r="V54" s="33"/>
      <c r="W54" s="33"/>
      <c r="X54" s="33"/>
      <c r="Y54" s="33"/>
      <c r="Z54" s="33"/>
      <c r="AA54" s="33"/>
      <c r="AB54" s="33"/>
      <c r="AC54" s="33"/>
      <c r="AD54" s="33"/>
      <c r="AE54" s="33"/>
    </row>
    <row r="55" spans="1:47" s="2" customFormat="1" ht="15.15" customHeight="1">
      <c r="A55" s="33"/>
      <c r="B55" s="34"/>
      <c r="C55" s="28" t="s">
        <v>28</v>
      </c>
      <c r="D55" s="35"/>
      <c r="E55" s="35"/>
      <c r="F55" s="26" t="str">
        <f>IF(E18="","",E18)</f>
        <v>Vyplň údaj</v>
      </c>
      <c r="G55" s="35"/>
      <c r="H55" s="35"/>
      <c r="I55" s="28" t="s">
        <v>33</v>
      </c>
      <c r="J55" s="31" t="str">
        <f>E24</f>
        <v>Správa železnic, s.o.</v>
      </c>
      <c r="K55" s="35"/>
      <c r="L55" s="105"/>
      <c r="S55" s="33"/>
      <c r="T55" s="33"/>
      <c r="U55" s="33"/>
      <c r="V55" s="33"/>
      <c r="W55" s="33"/>
      <c r="X55" s="33"/>
      <c r="Y55" s="33"/>
      <c r="Z55" s="33"/>
      <c r="AA55" s="33"/>
      <c r="AB55" s="33"/>
      <c r="AC55" s="33"/>
      <c r="AD55" s="33"/>
      <c r="AE55" s="33"/>
    </row>
    <row r="56" spans="1:47"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47" s="2" customFormat="1" ht="29.25" customHeight="1">
      <c r="A57" s="33"/>
      <c r="B57" s="34"/>
      <c r="C57" s="129" t="s">
        <v>90</v>
      </c>
      <c r="D57" s="130"/>
      <c r="E57" s="130"/>
      <c r="F57" s="130"/>
      <c r="G57" s="130"/>
      <c r="H57" s="130"/>
      <c r="I57" s="130"/>
      <c r="J57" s="131" t="s">
        <v>91</v>
      </c>
      <c r="K57" s="130"/>
      <c r="L57" s="105"/>
      <c r="S57" s="33"/>
      <c r="T57" s="33"/>
      <c r="U57" s="33"/>
      <c r="V57" s="33"/>
      <c r="W57" s="33"/>
      <c r="X57" s="33"/>
      <c r="Y57" s="33"/>
      <c r="Z57" s="33"/>
      <c r="AA57" s="33"/>
      <c r="AB57" s="33"/>
      <c r="AC57" s="33"/>
      <c r="AD57" s="33"/>
      <c r="AE57" s="33"/>
    </row>
    <row r="58" spans="1:47"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8" customHeight="1">
      <c r="A59" s="33"/>
      <c r="B59" s="34"/>
      <c r="C59" s="132" t="s">
        <v>68</v>
      </c>
      <c r="D59" s="35"/>
      <c r="E59" s="35"/>
      <c r="F59" s="35"/>
      <c r="G59" s="35"/>
      <c r="H59" s="35"/>
      <c r="I59" s="35"/>
      <c r="J59" s="76">
        <f>J79</f>
        <v>0</v>
      </c>
      <c r="K59" s="35"/>
      <c r="L59" s="105"/>
      <c r="S59" s="33"/>
      <c r="T59" s="33"/>
      <c r="U59" s="33"/>
      <c r="V59" s="33"/>
      <c r="W59" s="33"/>
      <c r="X59" s="33"/>
      <c r="Y59" s="33"/>
      <c r="Z59" s="33"/>
      <c r="AA59" s="33"/>
      <c r="AB59" s="33"/>
      <c r="AC59" s="33"/>
      <c r="AD59" s="33"/>
      <c r="AE59" s="33"/>
      <c r="AU59" s="16" t="s">
        <v>92</v>
      </c>
    </row>
    <row r="60" spans="1:47" s="2" customFormat="1" ht="21.75" customHeight="1">
      <c r="A60" s="33"/>
      <c r="B60" s="34"/>
      <c r="C60" s="35"/>
      <c r="D60" s="35"/>
      <c r="E60" s="35"/>
      <c r="F60" s="35"/>
      <c r="G60" s="35"/>
      <c r="H60" s="35"/>
      <c r="I60" s="35"/>
      <c r="J60" s="35"/>
      <c r="K60" s="35"/>
      <c r="L60" s="105"/>
      <c r="S60" s="33"/>
      <c r="T60" s="33"/>
      <c r="U60" s="33"/>
      <c r="V60" s="33"/>
      <c r="W60" s="33"/>
      <c r="X60" s="33"/>
      <c r="Y60" s="33"/>
      <c r="Z60" s="33"/>
      <c r="AA60" s="33"/>
      <c r="AB60" s="33"/>
      <c r="AC60" s="33"/>
      <c r="AD60" s="33"/>
      <c r="AE60" s="33"/>
    </row>
    <row r="61" spans="1:47" s="2" customFormat="1" ht="6.9" customHeight="1">
      <c r="A61" s="33"/>
      <c r="B61" s="46"/>
      <c r="C61" s="47"/>
      <c r="D61" s="47"/>
      <c r="E61" s="47"/>
      <c r="F61" s="47"/>
      <c r="G61" s="47"/>
      <c r="H61" s="47"/>
      <c r="I61" s="47"/>
      <c r="J61" s="47"/>
      <c r="K61" s="47"/>
      <c r="L61" s="105"/>
      <c r="S61" s="33"/>
      <c r="T61" s="33"/>
      <c r="U61" s="33"/>
      <c r="V61" s="33"/>
      <c r="W61" s="33"/>
      <c r="X61" s="33"/>
      <c r="Y61" s="33"/>
      <c r="Z61" s="33"/>
      <c r="AA61" s="33"/>
      <c r="AB61" s="33"/>
      <c r="AC61" s="33"/>
      <c r="AD61" s="33"/>
      <c r="AE61" s="33"/>
    </row>
    <row r="65" spans="1:65" s="2" customFormat="1" ht="6.9" customHeight="1">
      <c r="A65" s="33"/>
      <c r="B65" s="48"/>
      <c r="C65" s="49"/>
      <c r="D65" s="49"/>
      <c r="E65" s="49"/>
      <c r="F65" s="49"/>
      <c r="G65" s="49"/>
      <c r="H65" s="49"/>
      <c r="I65" s="49"/>
      <c r="J65" s="49"/>
      <c r="K65" s="49"/>
      <c r="L65" s="105"/>
      <c r="S65" s="33"/>
      <c r="T65" s="33"/>
      <c r="U65" s="33"/>
      <c r="V65" s="33"/>
      <c r="W65" s="33"/>
      <c r="X65" s="33"/>
      <c r="Y65" s="33"/>
      <c r="Z65" s="33"/>
      <c r="AA65" s="33"/>
      <c r="AB65" s="33"/>
      <c r="AC65" s="33"/>
      <c r="AD65" s="33"/>
      <c r="AE65" s="33"/>
    </row>
    <row r="66" spans="1:65" s="2" customFormat="1" ht="24.9" customHeight="1">
      <c r="A66" s="33"/>
      <c r="B66" s="34"/>
      <c r="C66" s="22" t="s">
        <v>97</v>
      </c>
      <c r="D66" s="35"/>
      <c r="E66" s="35"/>
      <c r="F66" s="35"/>
      <c r="G66" s="35"/>
      <c r="H66" s="35"/>
      <c r="I66" s="35"/>
      <c r="J66" s="35"/>
      <c r="K66" s="35"/>
      <c r="L66" s="105"/>
      <c r="S66" s="33"/>
      <c r="T66" s="33"/>
      <c r="U66" s="33"/>
      <c r="V66" s="33"/>
      <c r="W66" s="33"/>
      <c r="X66" s="33"/>
      <c r="Y66" s="33"/>
      <c r="Z66" s="33"/>
      <c r="AA66" s="33"/>
      <c r="AB66" s="33"/>
      <c r="AC66" s="33"/>
      <c r="AD66" s="33"/>
      <c r="AE66" s="33"/>
    </row>
    <row r="67" spans="1:65" s="2" customFormat="1" ht="6.9" customHeight="1">
      <c r="A67" s="33"/>
      <c r="B67" s="34"/>
      <c r="C67" s="35"/>
      <c r="D67" s="35"/>
      <c r="E67" s="35"/>
      <c r="F67" s="35"/>
      <c r="G67" s="35"/>
      <c r="H67" s="35"/>
      <c r="I67" s="35"/>
      <c r="J67" s="35"/>
      <c r="K67" s="35"/>
      <c r="L67" s="105"/>
      <c r="S67" s="33"/>
      <c r="T67" s="33"/>
      <c r="U67" s="33"/>
      <c r="V67" s="33"/>
      <c r="W67" s="33"/>
      <c r="X67" s="33"/>
      <c r="Y67" s="33"/>
      <c r="Z67" s="33"/>
      <c r="AA67" s="33"/>
      <c r="AB67" s="33"/>
      <c r="AC67" s="33"/>
      <c r="AD67" s="33"/>
      <c r="AE67" s="33"/>
    </row>
    <row r="68" spans="1:65" s="2" customFormat="1" ht="12" customHeight="1">
      <c r="A68" s="33"/>
      <c r="B68" s="34"/>
      <c r="C68" s="28" t="s">
        <v>15</v>
      </c>
      <c r="D68" s="35"/>
      <c r="E68" s="35"/>
      <c r="F68" s="35"/>
      <c r="G68" s="35"/>
      <c r="H68" s="35"/>
      <c r="I68" s="35"/>
      <c r="J68" s="35"/>
      <c r="K68" s="35"/>
      <c r="L68" s="105"/>
      <c r="S68" s="33"/>
      <c r="T68" s="33"/>
      <c r="U68" s="33"/>
      <c r="V68" s="33"/>
      <c r="W68" s="33"/>
      <c r="X68" s="33"/>
      <c r="Y68" s="33"/>
      <c r="Z68" s="33"/>
      <c r="AA68" s="33"/>
      <c r="AB68" s="33"/>
      <c r="AC68" s="33"/>
      <c r="AD68" s="33"/>
      <c r="AE68" s="33"/>
    </row>
    <row r="69" spans="1:65" s="2" customFormat="1" ht="16.5" customHeight="1">
      <c r="A69" s="33"/>
      <c r="B69" s="34"/>
      <c r="C69" s="35"/>
      <c r="D69" s="35"/>
      <c r="E69" s="267" t="str">
        <f>E7</f>
        <v>Oprava trati v úseku Pilníkov - Trutnov</v>
      </c>
      <c r="F69" s="268"/>
      <c r="G69" s="268"/>
      <c r="H69" s="268"/>
      <c r="I69" s="35"/>
      <c r="J69" s="35"/>
      <c r="K69" s="35"/>
      <c r="L69" s="105"/>
      <c r="S69" s="33"/>
      <c r="T69" s="33"/>
      <c r="U69" s="33"/>
      <c r="V69" s="33"/>
      <c r="W69" s="33"/>
      <c r="X69" s="33"/>
      <c r="Y69" s="33"/>
      <c r="Z69" s="33"/>
      <c r="AA69" s="33"/>
      <c r="AB69" s="33"/>
      <c r="AC69" s="33"/>
      <c r="AD69" s="33"/>
      <c r="AE69" s="33"/>
    </row>
    <row r="70" spans="1:65" s="2" customFormat="1" ht="12" customHeight="1">
      <c r="A70" s="33"/>
      <c r="B70" s="34"/>
      <c r="C70" s="28" t="s">
        <v>87</v>
      </c>
      <c r="D70" s="35"/>
      <c r="E70" s="35"/>
      <c r="F70" s="35"/>
      <c r="G70" s="35"/>
      <c r="H70" s="35"/>
      <c r="I70" s="35"/>
      <c r="J70" s="35"/>
      <c r="K70" s="35"/>
      <c r="L70" s="105"/>
      <c r="S70" s="33"/>
      <c r="T70" s="33"/>
      <c r="U70" s="33"/>
      <c r="V70" s="33"/>
      <c r="W70" s="33"/>
      <c r="X70" s="33"/>
      <c r="Y70" s="33"/>
      <c r="Z70" s="33"/>
      <c r="AA70" s="33"/>
      <c r="AB70" s="33"/>
      <c r="AC70" s="33"/>
      <c r="AD70" s="33"/>
      <c r="AE70" s="33"/>
    </row>
    <row r="71" spans="1:65" s="2" customFormat="1" ht="16.5" customHeight="1">
      <c r="A71" s="33"/>
      <c r="B71" s="34"/>
      <c r="C71" s="35"/>
      <c r="D71" s="35"/>
      <c r="E71" s="230" t="str">
        <f>E9</f>
        <v xml:space="preserve">SO 02 - NEOCEŇOVAT- Materiál dodávaný objednatelem </v>
      </c>
      <c r="F71" s="266"/>
      <c r="G71" s="266"/>
      <c r="H71" s="266"/>
      <c r="I71" s="35"/>
      <c r="J71" s="35"/>
      <c r="K71" s="35"/>
      <c r="L71" s="105"/>
      <c r="S71" s="33"/>
      <c r="T71" s="33"/>
      <c r="U71" s="33"/>
      <c r="V71" s="33"/>
      <c r="W71" s="33"/>
      <c r="X71" s="33"/>
      <c r="Y71" s="33"/>
      <c r="Z71" s="33"/>
      <c r="AA71" s="33"/>
      <c r="AB71" s="33"/>
      <c r="AC71" s="33"/>
      <c r="AD71" s="33"/>
      <c r="AE71" s="33"/>
    </row>
    <row r="72" spans="1:65" s="2" customFormat="1" ht="6.9" customHeight="1">
      <c r="A72" s="33"/>
      <c r="B72" s="34"/>
      <c r="C72" s="35"/>
      <c r="D72" s="35"/>
      <c r="E72" s="35"/>
      <c r="F72" s="35"/>
      <c r="G72" s="35"/>
      <c r="H72" s="35"/>
      <c r="I72" s="35"/>
      <c r="J72" s="35"/>
      <c r="K72" s="35"/>
      <c r="L72" s="105"/>
      <c r="S72" s="33"/>
      <c r="T72" s="33"/>
      <c r="U72" s="33"/>
      <c r="V72" s="33"/>
      <c r="W72" s="33"/>
      <c r="X72" s="33"/>
      <c r="Y72" s="33"/>
      <c r="Z72" s="33"/>
      <c r="AA72" s="33"/>
      <c r="AB72" s="33"/>
      <c r="AC72" s="33"/>
      <c r="AD72" s="33"/>
      <c r="AE72" s="33"/>
    </row>
    <row r="73" spans="1:65" s="2" customFormat="1" ht="12" customHeight="1">
      <c r="A73" s="33"/>
      <c r="B73" s="34"/>
      <c r="C73" s="28" t="s">
        <v>20</v>
      </c>
      <c r="D73" s="35"/>
      <c r="E73" s="35"/>
      <c r="F73" s="26" t="str">
        <f>F12</f>
        <v>TÚ Pilníkov - Trutnov</v>
      </c>
      <c r="G73" s="35"/>
      <c r="H73" s="35"/>
      <c r="I73" s="28" t="s">
        <v>22</v>
      </c>
      <c r="J73" s="58" t="str">
        <f>IF(J12="","",J12)</f>
        <v>5. 1. 2021</v>
      </c>
      <c r="K73" s="35"/>
      <c r="L73" s="105"/>
      <c r="S73" s="33"/>
      <c r="T73" s="33"/>
      <c r="U73" s="33"/>
      <c r="V73" s="33"/>
      <c r="W73" s="33"/>
      <c r="X73" s="33"/>
      <c r="Y73" s="33"/>
      <c r="Z73" s="33"/>
      <c r="AA73" s="33"/>
      <c r="AB73" s="33"/>
      <c r="AC73" s="33"/>
      <c r="AD73" s="33"/>
      <c r="AE73" s="33"/>
    </row>
    <row r="74" spans="1:65" s="2" customFormat="1" ht="6.9" customHeight="1">
      <c r="A74" s="33"/>
      <c r="B74" s="34"/>
      <c r="C74" s="35"/>
      <c r="D74" s="35"/>
      <c r="E74" s="35"/>
      <c r="F74" s="35"/>
      <c r="G74" s="35"/>
      <c r="H74" s="35"/>
      <c r="I74" s="35"/>
      <c r="J74" s="35"/>
      <c r="K74" s="35"/>
      <c r="L74" s="105"/>
      <c r="S74" s="33"/>
      <c r="T74" s="33"/>
      <c r="U74" s="33"/>
      <c r="V74" s="33"/>
      <c r="W74" s="33"/>
      <c r="X74" s="33"/>
      <c r="Y74" s="33"/>
      <c r="Z74" s="33"/>
      <c r="AA74" s="33"/>
      <c r="AB74" s="33"/>
      <c r="AC74" s="33"/>
      <c r="AD74" s="33"/>
      <c r="AE74" s="33"/>
    </row>
    <row r="75" spans="1:65" s="2" customFormat="1" ht="25.65" customHeight="1">
      <c r="A75" s="33"/>
      <c r="B75" s="34"/>
      <c r="C75" s="28" t="s">
        <v>24</v>
      </c>
      <c r="D75" s="35"/>
      <c r="E75" s="35"/>
      <c r="F75" s="26" t="str">
        <f>E15</f>
        <v>Správa železnic, s.o.</v>
      </c>
      <c r="G75" s="35"/>
      <c r="H75" s="35"/>
      <c r="I75" s="28" t="s">
        <v>30</v>
      </c>
      <c r="J75" s="31" t="str">
        <f>E21</f>
        <v>Bez projektové dokumentace</v>
      </c>
      <c r="K75" s="35"/>
      <c r="L75" s="105"/>
      <c r="S75" s="33"/>
      <c r="T75" s="33"/>
      <c r="U75" s="33"/>
      <c r="V75" s="33"/>
      <c r="W75" s="33"/>
      <c r="X75" s="33"/>
      <c r="Y75" s="33"/>
      <c r="Z75" s="33"/>
      <c r="AA75" s="33"/>
      <c r="AB75" s="33"/>
      <c r="AC75" s="33"/>
      <c r="AD75" s="33"/>
      <c r="AE75" s="33"/>
    </row>
    <row r="76" spans="1:65" s="2" customFormat="1" ht="30" customHeight="1">
      <c r="A76" s="33"/>
      <c r="B76" s="34"/>
      <c r="C76" s="28" t="s">
        <v>28</v>
      </c>
      <c r="D76" s="35"/>
      <c r="E76" s="35"/>
      <c r="F76" s="26" t="str">
        <f>IF(E18="","",E18)</f>
        <v>Vyplň údaj</v>
      </c>
      <c r="G76" s="35"/>
      <c r="H76" s="35"/>
      <c r="I76" s="28" t="s">
        <v>33</v>
      </c>
      <c r="J76" s="31" t="str">
        <f>E24</f>
        <v>Správa železnic, s.o.</v>
      </c>
      <c r="K76" s="35"/>
      <c r="L76" s="105"/>
      <c r="S76" s="33"/>
      <c r="T76" s="33"/>
      <c r="U76" s="33"/>
      <c r="V76" s="33"/>
      <c r="W76" s="33"/>
      <c r="X76" s="33"/>
      <c r="Y76" s="33"/>
      <c r="Z76" s="33"/>
      <c r="AA76" s="33"/>
      <c r="AB76" s="33"/>
      <c r="AC76" s="33"/>
      <c r="AD76" s="33"/>
      <c r="AE76" s="33"/>
    </row>
    <row r="77" spans="1:65" s="2" customFormat="1" ht="10.35" customHeight="1">
      <c r="A77" s="33"/>
      <c r="B77" s="34"/>
      <c r="C77" s="35"/>
      <c r="D77" s="35"/>
      <c r="E77" s="35"/>
      <c r="F77" s="35"/>
      <c r="G77" s="35"/>
      <c r="H77" s="35"/>
      <c r="I77" s="35"/>
      <c r="J77" s="35"/>
      <c r="K77" s="35"/>
      <c r="L77" s="105"/>
      <c r="S77" s="33"/>
      <c r="T77" s="33"/>
      <c r="U77" s="33"/>
      <c r="V77" s="33"/>
      <c r="W77" s="33"/>
      <c r="X77" s="33"/>
      <c r="Y77" s="33"/>
      <c r="Z77" s="33"/>
      <c r="AA77" s="33"/>
      <c r="AB77" s="33"/>
      <c r="AC77" s="33"/>
      <c r="AD77" s="33"/>
      <c r="AE77" s="33"/>
    </row>
    <row r="78" spans="1:65" s="11" customFormat="1" ht="29.25" customHeight="1">
      <c r="A78" s="145"/>
      <c r="B78" s="146"/>
      <c r="C78" s="147" t="s">
        <v>98</v>
      </c>
      <c r="D78" s="148" t="s">
        <v>55</v>
      </c>
      <c r="E78" s="148" t="s">
        <v>51</v>
      </c>
      <c r="F78" s="148" t="s">
        <v>52</v>
      </c>
      <c r="G78" s="148" t="s">
        <v>99</v>
      </c>
      <c r="H78" s="148" t="s">
        <v>100</v>
      </c>
      <c r="I78" s="148" t="s">
        <v>101</v>
      </c>
      <c r="J78" s="148" t="s">
        <v>91</v>
      </c>
      <c r="K78" s="149" t="s">
        <v>102</v>
      </c>
      <c r="L78" s="150"/>
      <c r="M78" s="67" t="s">
        <v>18</v>
      </c>
      <c r="N78" s="68" t="s">
        <v>40</v>
      </c>
      <c r="O78" s="68" t="s">
        <v>103</v>
      </c>
      <c r="P78" s="68" t="s">
        <v>104</v>
      </c>
      <c r="Q78" s="68" t="s">
        <v>105</v>
      </c>
      <c r="R78" s="68" t="s">
        <v>106</v>
      </c>
      <c r="S78" s="68" t="s">
        <v>107</v>
      </c>
      <c r="T78" s="69" t="s">
        <v>108</v>
      </c>
      <c r="U78" s="145"/>
      <c r="V78" s="145"/>
      <c r="W78" s="145"/>
      <c r="X78" s="145"/>
      <c r="Y78" s="145"/>
      <c r="Z78" s="145"/>
      <c r="AA78" s="145"/>
      <c r="AB78" s="145"/>
      <c r="AC78" s="145"/>
      <c r="AD78" s="145"/>
      <c r="AE78" s="145"/>
    </row>
    <row r="79" spans="1:65" s="2" customFormat="1" ht="22.8" customHeight="1">
      <c r="A79" s="33"/>
      <c r="B79" s="34"/>
      <c r="C79" s="74" t="s">
        <v>109</v>
      </c>
      <c r="D79" s="35"/>
      <c r="E79" s="35"/>
      <c r="F79" s="35"/>
      <c r="G79" s="35"/>
      <c r="H79" s="35"/>
      <c r="I79" s="35"/>
      <c r="J79" s="151">
        <f>BK79</f>
        <v>0</v>
      </c>
      <c r="K79" s="35"/>
      <c r="L79" s="38"/>
      <c r="M79" s="70"/>
      <c r="N79" s="152"/>
      <c r="O79" s="71"/>
      <c r="P79" s="153">
        <f>SUM(P80:P82)</f>
        <v>0</v>
      </c>
      <c r="Q79" s="71"/>
      <c r="R79" s="153">
        <f>SUM(R80:R82)</f>
        <v>0</v>
      </c>
      <c r="S79" s="71"/>
      <c r="T79" s="154">
        <f>SUM(T80:T82)</f>
        <v>0</v>
      </c>
      <c r="U79" s="33"/>
      <c r="V79" s="33"/>
      <c r="W79" s="33"/>
      <c r="X79" s="33"/>
      <c r="Y79" s="33"/>
      <c r="Z79" s="33"/>
      <c r="AA79" s="33"/>
      <c r="AB79" s="33"/>
      <c r="AC79" s="33"/>
      <c r="AD79" s="33"/>
      <c r="AE79" s="33"/>
      <c r="AT79" s="16" t="s">
        <v>69</v>
      </c>
      <c r="AU79" s="16" t="s">
        <v>92</v>
      </c>
      <c r="BK79" s="155">
        <f>SUM(BK80:BK82)</f>
        <v>0</v>
      </c>
    </row>
    <row r="80" spans="1:65" s="2" customFormat="1" ht="22.8">
      <c r="A80" s="33"/>
      <c r="B80" s="34"/>
      <c r="C80" s="190" t="s">
        <v>77</v>
      </c>
      <c r="D80" s="220" t="s">
        <v>132</v>
      </c>
      <c r="E80" s="191" t="s">
        <v>383</v>
      </c>
      <c r="F80" s="192" t="s">
        <v>384</v>
      </c>
      <c r="G80" s="193" t="s">
        <v>125</v>
      </c>
      <c r="H80" s="194">
        <v>44.5</v>
      </c>
      <c r="I80" s="195"/>
      <c r="J80" s="194">
        <f>ROUND(I80*H80,15)</f>
        <v>0</v>
      </c>
      <c r="K80" s="192" t="s">
        <v>18</v>
      </c>
      <c r="L80" s="196"/>
      <c r="M80" s="197" t="s">
        <v>18</v>
      </c>
      <c r="N80" s="198" t="s">
        <v>41</v>
      </c>
      <c r="O80" s="63"/>
      <c r="P80" s="180">
        <f>O80*H80</f>
        <v>0</v>
      </c>
      <c r="Q80" s="180">
        <v>0</v>
      </c>
      <c r="R80" s="180">
        <f>Q80*H80</f>
        <v>0</v>
      </c>
      <c r="S80" s="180">
        <v>0</v>
      </c>
      <c r="T80" s="181">
        <f>S80*H80</f>
        <v>0</v>
      </c>
      <c r="U80" s="33"/>
      <c r="V80" s="33"/>
      <c r="W80" s="33"/>
      <c r="X80" s="33"/>
      <c r="Y80" s="33"/>
      <c r="Z80" s="33"/>
      <c r="AA80" s="33"/>
      <c r="AB80" s="33"/>
      <c r="AC80" s="33"/>
      <c r="AD80" s="33"/>
      <c r="AE80" s="33"/>
      <c r="AR80" s="182" t="s">
        <v>385</v>
      </c>
      <c r="AT80" s="182" t="s">
        <v>132</v>
      </c>
      <c r="AU80" s="182" t="s">
        <v>6</v>
      </c>
      <c r="AY80" s="16" t="s">
        <v>112</v>
      </c>
      <c r="BE80" s="183">
        <f>IF(N80="základní",J80,0)</f>
        <v>0</v>
      </c>
      <c r="BF80" s="183">
        <f>IF(N80="snížená",J80,0)</f>
        <v>0</v>
      </c>
      <c r="BG80" s="183">
        <f>IF(N80="zákl. přenesená",J80,0)</f>
        <v>0</v>
      </c>
      <c r="BH80" s="183">
        <f>IF(N80="sníž. přenesená",J80,0)</f>
        <v>0</v>
      </c>
      <c r="BI80" s="183">
        <f>IF(N80="nulová",J80,0)</f>
        <v>0</v>
      </c>
      <c r="BJ80" s="16" t="s">
        <v>77</v>
      </c>
      <c r="BK80" s="184">
        <f>ROUND(I80*H80,15)</f>
        <v>0</v>
      </c>
      <c r="BL80" s="16" t="s">
        <v>261</v>
      </c>
      <c r="BM80" s="182" t="s">
        <v>120</v>
      </c>
    </row>
    <row r="81" spans="1:47" s="2" customFormat="1" ht="19.2">
      <c r="A81" s="33"/>
      <c r="B81" s="34"/>
      <c r="C81" s="35"/>
      <c r="D81" s="185" t="s">
        <v>121</v>
      </c>
      <c r="E81" s="35"/>
      <c r="F81" s="186" t="s">
        <v>384</v>
      </c>
      <c r="G81" s="35"/>
      <c r="H81" s="35"/>
      <c r="I81" s="195" t="s">
        <v>406</v>
      </c>
      <c r="J81" s="35"/>
      <c r="K81" s="35"/>
      <c r="L81" s="38"/>
      <c r="M81" s="188"/>
      <c r="N81" s="189"/>
      <c r="O81" s="63"/>
      <c r="P81" s="63"/>
      <c r="Q81" s="63"/>
      <c r="R81" s="63"/>
      <c r="S81" s="63"/>
      <c r="T81" s="64"/>
      <c r="U81" s="33"/>
      <c r="V81" s="33"/>
      <c r="W81" s="33"/>
      <c r="X81" s="33"/>
      <c r="Y81" s="33"/>
      <c r="Z81" s="33"/>
      <c r="AA81" s="33"/>
      <c r="AB81" s="33"/>
      <c r="AC81" s="33"/>
      <c r="AD81" s="33"/>
      <c r="AE81" s="33"/>
      <c r="AT81" s="16" t="s">
        <v>121</v>
      </c>
      <c r="AU81" s="16" t="s">
        <v>6</v>
      </c>
    </row>
    <row r="82" spans="1:47" s="2" customFormat="1" ht="19.2">
      <c r="A82" s="33"/>
      <c r="B82" s="34"/>
      <c r="C82" s="35"/>
      <c r="D82" s="185" t="s">
        <v>386</v>
      </c>
      <c r="E82" s="35"/>
      <c r="F82" s="221" t="s">
        <v>387</v>
      </c>
      <c r="G82" s="35"/>
      <c r="H82" s="35"/>
      <c r="I82" s="187"/>
      <c r="J82" s="35"/>
      <c r="K82" s="35"/>
      <c r="L82" s="38"/>
      <c r="M82" s="222"/>
      <c r="N82" s="223"/>
      <c r="O82" s="224"/>
      <c r="P82" s="224"/>
      <c r="Q82" s="224"/>
      <c r="R82" s="224"/>
      <c r="S82" s="224"/>
      <c r="T82" s="225"/>
      <c r="U82" s="33"/>
      <c r="V82" s="33"/>
      <c r="W82" s="33"/>
      <c r="X82" s="33"/>
      <c r="Y82" s="33"/>
      <c r="Z82" s="33"/>
      <c r="AA82" s="33"/>
      <c r="AB82" s="33"/>
      <c r="AC82" s="33"/>
      <c r="AD82" s="33"/>
      <c r="AE82" s="33"/>
      <c r="AT82" s="16" t="s">
        <v>386</v>
      </c>
      <c r="AU82" s="16" t="s">
        <v>6</v>
      </c>
    </row>
    <row r="83" spans="1:47" s="2" customFormat="1" ht="6.9" customHeight="1">
      <c r="A83" s="33"/>
      <c r="B83" s="46"/>
      <c r="C83" s="47"/>
      <c r="D83" s="47"/>
      <c r="E83" s="47"/>
      <c r="F83" s="47"/>
      <c r="G83" s="47"/>
      <c r="H83" s="47"/>
      <c r="I83" s="47"/>
      <c r="J83" s="47"/>
      <c r="K83" s="47"/>
      <c r="L83" s="38"/>
      <c r="M83" s="33"/>
      <c r="O83" s="33"/>
      <c r="P83" s="33"/>
      <c r="Q83" s="33"/>
      <c r="R83" s="33"/>
      <c r="S83" s="33"/>
      <c r="T83" s="33"/>
      <c r="U83" s="33"/>
      <c r="V83" s="33"/>
      <c r="W83" s="33"/>
      <c r="X83" s="33"/>
      <c r="Y83" s="33"/>
      <c r="Z83" s="33"/>
      <c r="AA83" s="33"/>
      <c r="AB83" s="33"/>
      <c r="AC83" s="33"/>
      <c r="AD83" s="33"/>
      <c r="AE83" s="33"/>
    </row>
  </sheetData>
  <sheetProtection algorithmName="SHA-512" hashValue="Hu8/ToVMbcpV0eLVB5J0j2iUz3aAaSRMAFK2JxIBiak+jYL1oGzEyJ9rN7BuL/O0Ss7AIvUPQZ3op01QZQqSIQ==" saltValue="H4NHRUQcR94gbtN6pEK8K175y8HEwg+pLWpPKFfx58jRn3+/K1I5u0cHi48PtDFGtVmI5edNiiMOgkv5JGDgWA==" spinCount="100000" sheet="1" objects="1" scenarios="1" formatColumns="0" formatRows="0" autoFilter="0"/>
  <autoFilter ref="C78:K82"/>
  <mergeCells count="9">
    <mergeCell ref="E50:H50"/>
    <mergeCell ref="E69:H69"/>
    <mergeCell ref="E71:H71"/>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4"/>
  <sheetViews>
    <sheetView showGridLines="0" topLeftCell="A62" workbookViewId="0">
      <selection activeCell="I82" sqref="I82"/>
    </sheetView>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1" width="22.28515625" style="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26"/>
      <c r="M2" s="226"/>
      <c r="N2" s="226"/>
      <c r="O2" s="226"/>
      <c r="P2" s="226"/>
      <c r="Q2" s="226"/>
      <c r="R2" s="226"/>
      <c r="S2" s="226"/>
      <c r="T2" s="226"/>
      <c r="U2" s="226"/>
      <c r="V2" s="226"/>
      <c r="AT2" s="16" t="s">
        <v>85</v>
      </c>
    </row>
    <row r="3" spans="1:46" s="1" customFormat="1" ht="6.9" hidden="1" customHeight="1">
      <c r="B3" s="100"/>
      <c r="C3" s="101"/>
      <c r="D3" s="101"/>
      <c r="E3" s="101"/>
      <c r="F3" s="101"/>
      <c r="G3" s="101"/>
      <c r="H3" s="101"/>
      <c r="I3" s="101"/>
      <c r="J3" s="101"/>
      <c r="K3" s="101"/>
      <c r="L3" s="19"/>
      <c r="AT3" s="16" t="s">
        <v>79</v>
      </c>
    </row>
    <row r="4" spans="1:46" s="1" customFormat="1" ht="24.9" hidden="1" customHeight="1">
      <c r="B4" s="19"/>
      <c r="D4" s="102" t="s">
        <v>86</v>
      </c>
      <c r="L4" s="19"/>
      <c r="M4" s="103" t="s">
        <v>10</v>
      </c>
      <c r="AT4" s="16" t="s">
        <v>4</v>
      </c>
    </row>
    <row r="5" spans="1:46" s="1" customFormat="1" ht="6.9" hidden="1" customHeight="1">
      <c r="B5" s="19"/>
      <c r="L5" s="19"/>
    </row>
    <row r="6" spans="1:46" s="1" customFormat="1" ht="12" hidden="1" customHeight="1">
      <c r="B6" s="19"/>
      <c r="D6" s="104" t="s">
        <v>15</v>
      </c>
      <c r="L6" s="19"/>
    </row>
    <row r="7" spans="1:46" s="1" customFormat="1" ht="16.5" hidden="1" customHeight="1">
      <c r="B7" s="19"/>
      <c r="E7" s="269" t="str">
        <f>'Rekapitulace stavby'!K6</f>
        <v>Oprava trati v úseku Pilníkov - Trutnov</v>
      </c>
      <c r="F7" s="270"/>
      <c r="G7" s="270"/>
      <c r="H7" s="270"/>
      <c r="L7" s="19"/>
    </row>
    <row r="8" spans="1:46" s="2" customFormat="1" ht="12" hidden="1" customHeight="1">
      <c r="A8" s="33"/>
      <c r="B8" s="38"/>
      <c r="C8" s="33"/>
      <c r="D8" s="104" t="s">
        <v>87</v>
      </c>
      <c r="E8" s="33"/>
      <c r="F8" s="33"/>
      <c r="G8" s="33"/>
      <c r="H8" s="33"/>
      <c r="I8" s="33"/>
      <c r="J8" s="33"/>
      <c r="K8" s="33"/>
      <c r="L8" s="105"/>
      <c r="S8" s="33"/>
      <c r="T8" s="33"/>
      <c r="U8" s="33"/>
      <c r="V8" s="33"/>
      <c r="W8" s="33"/>
      <c r="X8" s="33"/>
      <c r="Y8" s="33"/>
      <c r="Z8" s="33"/>
      <c r="AA8" s="33"/>
      <c r="AB8" s="33"/>
      <c r="AC8" s="33"/>
      <c r="AD8" s="33"/>
      <c r="AE8" s="33"/>
    </row>
    <row r="9" spans="1:46" s="2" customFormat="1" ht="16.5" hidden="1" customHeight="1">
      <c r="A9" s="33"/>
      <c r="B9" s="38"/>
      <c r="C9" s="33"/>
      <c r="D9" s="33"/>
      <c r="E9" s="271" t="s">
        <v>388</v>
      </c>
      <c r="F9" s="272"/>
      <c r="G9" s="272"/>
      <c r="H9" s="272"/>
      <c r="I9" s="33"/>
      <c r="J9" s="33"/>
      <c r="K9" s="33"/>
      <c r="L9" s="105"/>
      <c r="S9" s="33"/>
      <c r="T9" s="33"/>
      <c r="U9" s="33"/>
      <c r="V9" s="33"/>
      <c r="W9" s="33"/>
      <c r="X9" s="33"/>
      <c r="Y9" s="33"/>
      <c r="Z9" s="33"/>
      <c r="AA9" s="33"/>
      <c r="AB9" s="33"/>
      <c r="AC9" s="33"/>
      <c r="AD9" s="33"/>
      <c r="AE9" s="33"/>
    </row>
    <row r="10" spans="1:46" s="2" customFormat="1" hidden="1">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46" s="2" customFormat="1" ht="12" hidden="1" customHeight="1">
      <c r="A11" s="33"/>
      <c r="B11" s="38"/>
      <c r="C11" s="33"/>
      <c r="D11" s="104" t="s">
        <v>17</v>
      </c>
      <c r="E11" s="33"/>
      <c r="F11" s="106" t="s">
        <v>18</v>
      </c>
      <c r="G11" s="33"/>
      <c r="H11" s="33"/>
      <c r="I11" s="104" t="s">
        <v>19</v>
      </c>
      <c r="J11" s="106" t="s">
        <v>18</v>
      </c>
      <c r="K11" s="33"/>
      <c r="L11" s="105"/>
      <c r="S11" s="33"/>
      <c r="T11" s="33"/>
      <c r="U11" s="33"/>
      <c r="V11" s="33"/>
      <c r="W11" s="33"/>
      <c r="X11" s="33"/>
      <c r="Y11" s="33"/>
      <c r="Z11" s="33"/>
      <c r="AA11" s="33"/>
      <c r="AB11" s="33"/>
      <c r="AC11" s="33"/>
      <c r="AD11" s="33"/>
      <c r="AE11" s="33"/>
    </row>
    <row r="12" spans="1:46" s="2" customFormat="1" ht="12" hidden="1" customHeight="1">
      <c r="A12" s="33"/>
      <c r="B12" s="38"/>
      <c r="C12" s="33"/>
      <c r="D12" s="104" t="s">
        <v>20</v>
      </c>
      <c r="E12" s="33"/>
      <c r="F12" s="106" t="s">
        <v>21</v>
      </c>
      <c r="G12" s="33"/>
      <c r="H12" s="33"/>
      <c r="I12" s="104" t="s">
        <v>22</v>
      </c>
      <c r="J12" s="107" t="str">
        <f>'Rekapitulace stavby'!AN8</f>
        <v>5. 1. 2021</v>
      </c>
      <c r="K12" s="33"/>
      <c r="L12" s="105"/>
      <c r="S12" s="33"/>
      <c r="T12" s="33"/>
      <c r="U12" s="33"/>
      <c r="V12" s="33"/>
      <c r="W12" s="33"/>
      <c r="X12" s="33"/>
      <c r="Y12" s="33"/>
      <c r="Z12" s="33"/>
      <c r="AA12" s="33"/>
      <c r="AB12" s="33"/>
      <c r="AC12" s="33"/>
      <c r="AD12" s="33"/>
      <c r="AE12" s="33"/>
    </row>
    <row r="13" spans="1:46" s="2" customFormat="1" ht="10.8" hidden="1"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46" s="2" customFormat="1" ht="12" hidden="1" customHeight="1">
      <c r="A14" s="33"/>
      <c r="B14" s="38"/>
      <c r="C14" s="33"/>
      <c r="D14" s="104" t="s">
        <v>24</v>
      </c>
      <c r="E14" s="33"/>
      <c r="F14" s="33"/>
      <c r="G14" s="33"/>
      <c r="H14" s="33"/>
      <c r="I14" s="104" t="s">
        <v>25</v>
      </c>
      <c r="J14" s="106" t="s">
        <v>18</v>
      </c>
      <c r="K14" s="33"/>
      <c r="L14" s="105"/>
      <c r="S14" s="33"/>
      <c r="T14" s="33"/>
      <c r="U14" s="33"/>
      <c r="V14" s="33"/>
      <c r="W14" s="33"/>
      <c r="X14" s="33"/>
      <c r="Y14" s="33"/>
      <c r="Z14" s="33"/>
      <c r="AA14" s="33"/>
      <c r="AB14" s="33"/>
      <c r="AC14" s="33"/>
      <c r="AD14" s="33"/>
      <c r="AE14" s="33"/>
    </row>
    <row r="15" spans="1:46" s="2" customFormat="1" ht="18" hidden="1" customHeight="1">
      <c r="A15" s="33"/>
      <c r="B15" s="38"/>
      <c r="C15" s="33"/>
      <c r="D15" s="33"/>
      <c r="E15" s="106" t="s">
        <v>26</v>
      </c>
      <c r="F15" s="33"/>
      <c r="G15" s="33"/>
      <c r="H15" s="33"/>
      <c r="I15" s="104" t="s">
        <v>27</v>
      </c>
      <c r="J15" s="106" t="s">
        <v>18</v>
      </c>
      <c r="K15" s="33"/>
      <c r="L15" s="105"/>
      <c r="S15" s="33"/>
      <c r="T15" s="33"/>
      <c r="U15" s="33"/>
      <c r="V15" s="33"/>
      <c r="W15" s="33"/>
      <c r="X15" s="33"/>
      <c r="Y15" s="33"/>
      <c r="Z15" s="33"/>
      <c r="AA15" s="33"/>
      <c r="AB15" s="33"/>
      <c r="AC15" s="33"/>
      <c r="AD15" s="33"/>
      <c r="AE15" s="33"/>
    </row>
    <row r="16" spans="1:46" s="2" customFormat="1" ht="6.9" hidden="1"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hidden="1" customHeight="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hidden="1" customHeight="1">
      <c r="A18" s="33"/>
      <c r="B18" s="38"/>
      <c r="C18" s="33"/>
      <c r="D18" s="33"/>
      <c r="E18" s="273" t="str">
        <f>'Rekapitulace stavby'!E14</f>
        <v>Vyplň údaj</v>
      </c>
      <c r="F18" s="274"/>
      <c r="G18" s="274"/>
      <c r="H18" s="274"/>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 hidden="1"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hidden="1" customHeight="1">
      <c r="A20" s="33"/>
      <c r="B20" s="38"/>
      <c r="C20" s="33"/>
      <c r="D20" s="104" t="s">
        <v>30</v>
      </c>
      <c r="E20" s="33"/>
      <c r="F20" s="33"/>
      <c r="G20" s="33"/>
      <c r="H20" s="33"/>
      <c r="I20" s="104" t="s">
        <v>25</v>
      </c>
      <c r="J20" s="106" t="s">
        <v>18</v>
      </c>
      <c r="K20" s="33"/>
      <c r="L20" s="105"/>
      <c r="S20" s="33"/>
      <c r="T20" s="33"/>
      <c r="U20" s="33"/>
      <c r="V20" s="33"/>
      <c r="W20" s="33"/>
      <c r="X20" s="33"/>
      <c r="Y20" s="33"/>
      <c r="Z20" s="33"/>
      <c r="AA20" s="33"/>
      <c r="AB20" s="33"/>
      <c r="AC20" s="33"/>
      <c r="AD20" s="33"/>
      <c r="AE20" s="33"/>
    </row>
    <row r="21" spans="1:31" s="2" customFormat="1" ht="18" hidden="1" customHeight="1">
      <c r="A21" s="33"/>
      <c r="B21" s="38"/>
      <c r="C21" s="33"/>
      <c r="D21" s="33"/>
      <c r="E21" s="106" t="s">
        <v>31</v>
      </c>
      <c r="F21" s="33"/>
      <c r="G21" s="33"/>
      <c r="H21" s="33"/>
      <c r="I21" s="104" t="s">
        <v>27</v>
      </c>
      <c r="J21" s="106" t="s">
        <v>18</v>
      </c>
      <c r="K21" s="33"/>
      <c r="L21" s="105"/>
      <c r="S21" s="33"/>
      <c r="T21" s="33"/>
      <c r="U21" s="33"/>
      <c r="V21" s="33"/>
      <c r="W21" s="33"/>
      <c r="X21" s="33"/>
      <c r="Y21" s="33"/>
      <c r="Z21" s="33"/>
      <c r="AA21" s="33"/>
      <c r="AB21" s="33"/>
      <c r="AC21" s="33"/>
      <c r="AD21" s="33"/>
      <c r="AE21" s="33"/>
    </row>
    <row r="22" spans="1:31" s="2" customFormat="1" ht="6.9" hidden="1"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hidden="1" customHeight="1">
      <c r="A23" s="33"/>
      <c r="B23" s="38"/>
      <c r="C23" s="33"/>
      <c r="D23" s="104" t="s">
        <v>33</v>
      </c>
      <c r="E23" s="33"/>
      <c r="F23" s="33"/>
      <c r="G23" s="33"/>
      <c r="H23" s="33"/>
      <c r="I23" s="104" t="s">
        <v>25</v>
      </c>
      <c r="J23" s="106" t="s">
        <v>18</v>
      </c>
      <c r="K23" s="33"/>
      <c r="L23" s="105"/>
      <c r="S23" s="33"/>
      <c r="T23" s="33"/>
      <c r="U23" s="33"/>
      <c r="V23" s="33"/>
      <c r="W23" s="33"/>
      <c r="X23" s="33"/>
      <c r="Y23" s="33"/>
      <c r="Z23" s="33"/>
      <c r="AA23" s="33"/>
      <c r="AB23" s="33"/>
      <c r="AC23" s="33"/>
      <c r="AD23" s="33"/>
      <c r="AE23" s="33"/>
    </row>
    <row r="24" spans="1:31" s="2" customFormat="1" ht="18" hidden="1" customHeight="1">
      <c r="A24" s="33"/>
      <c r="B24" s="38"/>
      <c r="C24" s="33"/>
      <c r="D24" s="33"/>
      <c r="E24" s="106" t="s">
        <v>26</v>
      </c>
      <c r="F24" s="33"/>
      <c r="G24" s="33"/>
      <c r="H24" s="33"/>
      <c r="I24" s="104" t="s">
        <v>27</v>
      </c>
      <c r="J24" s="106" t="s">
        <v>18</v>
      </c>
      <c r="K24" s="33"/>
      <c r="L24" s="105"/>
      <c r="S24" s="33"/>
      <c r="T24" s="33"/>
      <c r="U24" s="33"/>
      <c r="V24" s="33"/>
      <c r="W24" s="33"/>
      <c r="X24" s="33"/>
      <c r="Y24" s="33"/>
      <c r="Z24" s="33"/>
      <c r="AA24" s="33"/>
      <c r="AB24" s="33"/>
      <c r="AC24" s="33"/>
      <c r="AD24" s="33"/>
      <c r="AE24" s="33"/>
    </row>
    <row r="25" spans="1:31" s="2" customFormat="1" ht="6.9" hidden="1"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hidden="1" customHeight="1">
      <c r="A26" s="33"/>
      <c r="B26" s="38"/>
      <c r="C26" s="33"/>
      <c r="D26" s="104" t="s">
        <v>34</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hidden="1" customHeight="1">
      <c r="A27" s="108"/>
      <c r="B27" s="109"/>
      <c r="C27" s="108"/>
      <c r="D27" s="108"/>
      <c r="E27" s="275" t="s">
        <v>35</v>
      </c>
      <c r="F27" s="275"/>
      <c r="G27" s="275"/>
      <c r="H27" s="275"/>
      <c r="I27" s="108"/>
      <c r="J27" s="108"/>
      <c r="K27" s="108"/>
      <c r="L27" s="110"/>
      <c r="S27" s="108"/>
      <c r="T27" s="108"/>
      <c r="U27" s="108"/>
      <c r="V27" s="108"/>
      <c r="W27" s="108"/>
      <c r="X27" s="108"/>
      <c r="Y27" s="108"/>
      <c r="Z27" s="108"/>
      <c r="AA27" s="108"/>
      <c r="AB27" s="108"/>
      <c r="AC27" s="108"/>
      <c r="AD27" s="108"/>
      <c r="AE27" s="108"/>
    </row>
    <row r="28" spans="1:31" s="2" customFormat="1" ht="6.9" hidden="1"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 hidden="1"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hidden="1" customHeight="1">
      <c r="A30" s="33"/>
      <c r="B30" s="38"/>
      <c r="C30" s="33"/>
      <c r="D30" s="112" t="s">
        <v>36</v>
      </c>
      <c r="E30" s="33"/>
      <c r="F30" s="33"/>
      <c r="G30" s="33"/>
      <c r="H30" s="33"/>
      <c r="I30" s="33"/>
      <c r="J30" s="113">
        <f>ROUND(J79, 15)</f>
        <v>0</v>
      </c>
      <c r="K30" s="33"/>
      <c r="L30" s="105"/>
      <c r="S30" s="33"/>
      <c r="T30" s="33"/>
      <c r="U30" s="33"/>
      <c r="V30" s="33"/>
      <c r="W30" s="33"/>
      <c r="X30" s="33"/>
      <c r="Y30" s="33"/>
      <c r="Z30" s="33"/>
      <c r="AA30" s="33"/>
      <c r="AB30" s="33"/>
      <c r="AC30" s="33"/>
      <c r="AD30" s="33"/>
      <c r="AE30" s="33"/>
    </row>
    <row r="31" spans="1:31" s="2" customFormat="1" ht="6.9" hidden="1"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 hidden="1" customHeight="1">
      <c r="A32" s="33"/>
      <c r="B32" s="38"/>
      <c r="C32" s="33"/>
      <c r="D32" s="33"/>
      <c r="E32" s="33"/>
      <c r="F32" s="114" t="s">
        <v>38</v>
      </c>
      <c r="G32" s="33"/>
      <c r="H32" s="33"/>
      <c r="I32" s="114" t="s">
        <v>37</v>
      </c>
      <c r="J32" s="114" t="s">
        <v>39</v>
      </c>
      <c r="K32" s="33"/>
      <c r="L32" s="105"/>
      <c r="S32" s="33"/>
      <c r="T32" s="33"/>
      <c r="U32" s="33"/>
      <c r="V32" s="33"/>
      <c r="W32" s="33"/>
      <c r="X32" s="33"/>
      <c r="Y32" s="33"/>
      <c r="Z32" s="33"/>
      <c r="AA32" s="33"/>
      <c r="AB32" s="33"/>
      <c r="AC32" s="33"/>
      <c r="AD32" s="33"/>
      <c r="AE32" s="33"/>
    </row>
    <row r="33" spans="1:31" s="2" customFormat="1" ht="14.4" hidden="1" customHeight="1">
      <c r="A33" s="33"/>
      <c r="B33" s="38"/>
      <c r="C33" s="33"/>
      <c r="D33" s="115" t="s">
        <v>40</v>
      </c>
      <c r="E33" s="104" t="s">
        <v>41</v>
      </c>
      <c r="F33" s="116">
        <f>ROUND((SUM(BE79:BE93)),  15)</f>
        <v>0</v>
      </c>
      <c r="G33" s="33"/>
      <c r="H33" s="33"/>
      <c r="I33" s="117">
        <v>0.21</v>
      </c>
      <c r="J33" s="116">
        <f>ROUND(((SUM(BE79:BE93))*I33),  15)</f>
        <v>0</v>
      </c>
      <c r="K33" s="33"/>
      <c r="L33" s="105"/>
      <c r="S33" s="33"/>
      <c r="T33" s="33"/>
      <c r="U33" s="33"/>
      <c r="V33" s="33"/>
      <c r="W33" s="33"/>
      <c r="X33" s="33"/>
      <c r="Y33" s="33"/>
      <c r="Z33" s="33"/>
      <c r="AA33" s="33"/>
      <c r="AB33" s="33"/>
      <c r="AC33" s="33"/>
      <c r="AD33" s="33"/>
      <c r="AE33" s="33"/>
    </row>
    <row r="34" spans="1:31" s="2" customFormat="1" ht="14.4" hidden="1" customHeight="1">
      <c r="A34" s="33"/>
      <c r="B34" s="38"/>
      <c r="C34" s="33"/>
      <c r="D34" s="33"/>
      <c r="E34" s="104" t="s">
        <v>42</v>
      </c>
      <c r="F34" s="116">
        <f>ROUND((SUM(BF79:BF93)),  15)</f>
        <v>0</v>
      </c>
      <c r="G34" s="33"/>
      <c r="H34" s="33"/>
      <c r="I34" s="117">
        <v>0.15</v>
      </c>
      <c r="J34" s="116">
        <f>ROUND(((SUM(BF79:BF93))*I34),  15)</f>
        <v>0</v>
      </c>
      <c r="K34" s="33"/>
      <c r="L34" s="105"/>
      <c r="S34" s="33"/>
      <c r="T34" s="33"/>
      <c r="U34" s="33"/>
      <c r="V34" s="33"/>
      <c r="W34" s="33"/>
      <c r="X34" s="33"/>
      <c r="Y34" s="33"/>
      <c r="Z34" s="33"/>
      <c r="AA34" s="33"/>
      <c r="AB34" s="33"/>
      <c r="AC34" s="33"/>
      <c r="AD34" s="33"/>
      <c r="AE34" s="33"/>
    </row>
    <row r="35" spans="1:31" s="2" customFormat="1" ht="14.4" hidden="1" customHeight="1">
      <c r="A35" s="33"/>
      <c r="B35" s="38"/>
      <c r="C35" s="33"/>
      <c r="D35" s="33"/>
      <c r="E35" s="104" t="s">
        <v>43</v>
      </c>
      <c r="F35" s="116">
        <f>ROUND((SUM(BG79:BG93)),  15)</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 hidden="1" customHeight="1">
      <c r="A36" s="33"/>
      <c r="B36" s="38"/>
      <c r="C36" s="33"/>
      <c r="D36" s="33"/>
      <c r="E36" s="104" t="s">
        <v>44</v>
      </c>
      <c r="F36" s="116">
        <f>ROUND((SUM(BH79:BH93)),  15)</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 hidden="1" customHeight="1">
      <c r="A37" s="33"/>
      <c r="B37" s="38"/>
      <c r="C37" s="33"/>
      <c r="D37" s="33"/>
      <c r="E37" s="104" t="s">
        <v>45</v>
      </c>
      <c r="F37" s="116">
        <f>ROUND((SUM(BI79:BI93)),  15)</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 hidden="1"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hidden="1" customHeight="1">
      <c r="A39" s="33"/>
      <c r="B39" s="38"/>
      <c r="C39" s="118"/>
      <c r="D39" s="119" t="s">
        <v>46</v>
      </c>
      <c r="E39" s="120"/>
      <c r="F39" s="120"/>
      <c r="G39" s="121" t="s">
        <v>47</v>
      </c>
      <c r="H39" s="122" t="s">
        <v>48</v>
      </c>
      <c r="I39" s="120"/>
      <c r="J39" s="123">
        <f>SUM(J30:J37)</f>
        <v>0</v>
      </c>
      <c r="K39" s="124"/>
      <c r="L39" s="105"/>
      <c r="S39" s="33"/>
      <c r="T39" s="33"/>
      <c r="U39" s="33"/>
      <c r="V39" s="33"/>
      <c r="W39" s="33"/>
      <c r="X39" s="33"/>
      <c r="Y39" s="33"/>
      <c r="Z39" s="33"/>
      <c r="AA39" s="33"/>
      <c r="AB39" s="33"/>
      <c r="AC39" s="33"/>
      <c r="AD39" s="33"/>
      <c r="AE39" s="33"/>
    </row>
    <row r="40" spans="1:31" s="2" customFormat="1" ht="14.4" hidden="1"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1" spans="1:31" hidden="1"/>
    <row r="42" spans="1:31" hidden="1"/>
    <row r="43" spans="1:31" hidden="1"/>
    <row r="44" spans="1:31" s="2" customFormat="1" ht="6.9"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 customHeight="1">
      <c r="A45" s="33"/>
      <c r="B45" s="34"/>
      <c r="C45" s="22" t="s">
        <v>89</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15</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267" t="str">
        <f>E7</f>
        <v>Oprava trati v úseku Pilníkov - Trutnov</v>
      </c>
      <c r="F48" s="268"/>
      <c r="G48" s="268"/>
      <c r="H48" s="268"/>
      <c r="I48" s="35"/>
      <c r="J48" s="35"/>
      <c r="K48" s="35"/>
      <c r="L48" s="105"/>
      <c r="S48" s="33"/>
      <c r="T48" s="33"/>
      <c r="U48" s="33"/>
      <c r="V48" s="33"/>
      <c r="W48" s="33"/>
      <c r="X48" s="33"/>
      <c r="Y48" s="33"/>
      <c r="Z48" s="33"/>
      <c r="AA48" s="33"/>
      <c r="AB48" s="33"/>
      <c r="AC48" s="33"/>
      <c r="AD48" s="33"/>
      <c r="AE48" s="33"/>
    </row>
    <row r="49" spans="1:47" s="2" customFormat="1" ht="12" customHeight="1">
      <c r="A49" s="33"/>
      <c r="B49" s="34"/>
      <c r="C49" s="28" t="s">
        <v>87</v>
      </c>
      <c r="D49" s="35"/>
      <c r="E49" s="35"/>
      <c r="F49" s="35"/>
      <c r="G49" s="35"/>
      <c r="H49" s="35"/>
      <c r="I49" s="35"/>
      <c r="J49" s="35"/>
      <c r="K49" s="35"/>
      <c r="L49" s="105"/>
      <c r="S49" s="33"/>
      <c r="T49" s="33"/>
      <c r="U49" s="33"/>
      <c r="V49" s="33"/>
      <c r="W49" s="33"/>
      <c r="X49" s="33"/>
      <c r="Y49" s="33"/>
      <c r="Z49" s="33"/>
      <c r="AA49" s="33"/>
      <c r="AB49" s="33"/>
      <c r="AC49" s="33"/>
      <c r="AD49" s="33"/>
      <c r="AE49" s="33"/>
    </row>
    <row r="50" spans="1:47" s="2" customFormat="1" ht="16.5" customHeight="1">
      <c r="A50" s="33"/>
      <c r="B50" s="34"/>
      <c r="C50" s="35"/>
      <c r="D50" s="35"/>
      <c r="E50" s="230" t="str">
        <f>E9</f>
        <v>VON - Vedlejší a ostatní náklady</v>
      </c>
      <c r="F50" s="266"/>
      <c r="G50" s="266"/>
      <c r="H50" s="266"/>
      <c r="I50" s="35"/>
      <c r="J50" s="35"/>
      <c r="K50" s="35"/>
      <c r="L50" s="105"/>
      <c r="S50" s="33"/>
      <c r="T50" s="33"/>
      <c r="U50" s="33"/>
      <c r="V50" s="33"/>
      <c r="W50" s="33"/>
      <c r="X50" s="33"/>
      <c r="Y50" s="33"/>
      <c r="Z50" s="33"/>
      <c r="AA50" s="33"/>
      <c r="AB50" s="33"/>
      <c r="AC50" s="33"/>
      <c r="AD50" s="33"/>
      <c r="AE50" s="33"/>
    </row>
    <row r="51" spans="1:47" s="2" customFormat="1" ht="6.9"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47" s="2" customFormat="1" ht="12" customHeight="1">
      <c r="A52" s="33"/>
      <c r="B52" s="34"/>
      <c r="C52" s="28" t="s">
        <v>20</v>
      </c>
      <c r="D52" s="35"/>
      <c r="E52" s="35"/>
      <c r="F52" s="26" t="str">
        <f>F12</f>
        <v>TÚ Pilníkov - Trutnov</v>
      </c>
      <c r="G52" s="35"/>
      <c r="H52" s="35"/>
      <c r="I52" s="28" t="s">
        <v>22</v>
      </c>
      <c r="J52" s="58" t="str">
        <f>IF(J12="","",J12)</f>
        <v>5. 1. 2021</v>
      </c>
      <c r="K52" s="35"/>
      <c r="L52" s="105"/>
      <c r="S52" s="33"/>
      <c r="T52" s="33"/>
      <c r="U52" s="33"/>
      <c r="V52" s="33"/>
      <c r="W52" s="33"/>
      <c r="X52" s="33"/>
      <c r="Y52" s="33"/>
      <c r="Z52" s="33"/>
      <c r="AA52" s="33"/>
      <c r="AB52" s="33"/>
      <c r="AC52" s="33"/>
      <c r="AD52" s="33"/>
      <c r="AE52" s="33"/>
    </row>
    <row r="53" spans="1:47" s="2" customFormat="1" ht="6.9"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47" s="2" customFormat="1" ht="25.65" customHeight="1">
      <c r="A54" s="33"/>
      <c r="B54" s="34"/>
      <c r="C54" s="28" t="s">
        <v>24</v>
      </c>
      <c r="D54" s="35"/>
      <c r="E54" s="35"/>
      <c r="F54" s="26" t="str">
        <f>E15</f>
        <v>Správa železnic, s.o.</v>
      </c>
      <c r="G54" s="35"/>
      <c r="H54" s="35"/>
      <c r="I54" s="28" t="s">
        <v>30</v>
      </c>
      <c r="J54" s="31" t="str">
        <f>E21</f>
        <v>Bez projektové dokumentace</v>
      </c>
      <c r="K54" s="35"/>
      <c r="L54" s="105"/>
      <c r="S54" s="33"/>
      <c r="T54" s="33"/>
      <c r="U54" s="33"/>
      <c r="V54" s="33"/>
      <c r="W54" s="33"/>
      <c r="X54" s="33"/>
      <c r="Y54" s="33"/>
      <c r="Z54" s="33"/>
      <c r="AA54" s="33"/>
      <c r="AB54" s="33"/>
      <c r="AC54" s="33"/>
      <c r="AD54" s="33"/>
      <c r="AE54" s="33"/>
    </row>
    <row r="55" spans="1:47" s="2" customFormat="1" ht="32.4" customHeight="1">
      <c r="A55" s="33"/>
      <c r="B55" s="34"/>
      <c r="C55" s="28" t="s">
        <v>28</v>
      </c>
      <c r="D55" s="35"/>
      <c r="E55" s="35"/>
      <c r="F55" s="26" t="str">
        <f>IF(E18="","",E18)</f>
        <v>Vyplň údaj</v>
      </c>
      <c r="G55" s="35"/>
      <c r="H55" s="35"/>
      <c r="I55" s="28" t="s">
        <v>33</v>
      </c>
      <c r="J55" s="31" t="str">
        <f>E24</f>
        <v>Správa železnic, s.o.</v>
      </c>
      <c r="K55" s="35"/>
      <c r="L55" s="105"/>
      <c r="S55" s="33"/>
      <c r="T55" s="33"/>
      <c r="U55" s="33"/>
      <c r="V55" s="33"/>
      <c r="W55" s="33"/>
      <c r="X55" s="33"/>
      <c r="Y55" s="33"/>
      <c r="Z55" s="33"/>
      <c r="AA55" s="33"/>
      <c r="AB55" s="33"/>
      <c r="AC55" s="33"/>
      <c r="AD55" s="33"/>
      <c r="AE55" s="33"/>
    </row>
    <row r="56" spans="1:47"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47" s="2" customFormat="1" ht="29.25" customHeight="1">
      <c r="A57" s="33"/>
      <c r="B57" s="34"/>
      <c r="C57" s="129" t="s">
        <v>90</v>
      </c>
      <c r="D57" s="130"/>
      <c r="E57" s="130"/>
      <c r="F57" s="130"/>
      <c r="G57" s="130"/>
      <c r="H57" s="130"/>
      <c r="I57" s="130"/>
      <c r="J57" s="131" t="s">
        <v>91</v>
      </c>
      <c r="K57" s="130"/>
      <c r="L57" s="105"/>
      <c r="S57" s="33"/>
      <c r="T57" s="33"/>
      <c r="U57" s="33"/>
      <c r="V57" s="33"/>
      <c r="W57" s="33"/>
      <c r="X57" s="33"/>
      <c r="Y57" s="33"/>
      <c r="Z57" s="33"/>
      <c r="AA57" s="33"/>
      <c r="AB57" s="33"/>
      <c r="AC57" s="33"/>
      <c r="AD57" s="33"/>
      <c r="AE57" s="33"/>
    </row>
    <row r="58" spans="1:47"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8" customHeight="1">
      <c r="A59" s="33"/>
      <c r="B59" s="34"/>
      <c r="C59" s="132" t="s">
        <v>68</v>
      </c>
      <c r="D59" s="35"/>
      <c r="E59" s="35"/>
      <c r="F59" s="35"/>
      <c r="G59" s="35"/>
      <c r="H59" s="35"/>
      <c r="I59" s="35"/>
      <c r="J59" s="76">
        <f>J79</f>
        <v>0</v>
      </c>
      <c r="K59" s="35"/>
      <c r="L59" s="105"/>
      <c r="S59" s="33"/>
      <c r="T59" s="33"/>
      <c r="U59" s="33"/>
      <c r="V59" s="33"/>
      <c r="W59" s="33"/>
      <c r="X59" s="33"/>
      <c r="Y59" s="33"/>
      <c r="Z59" s="33"/>
      <c r="AA59" s="33"/>
      <c r="AB59" s="33"/>
      <c r="AC59" s="33"/>
      <c r="AD59" s="33"/>
      <c r="AE59" s="33"/>
      <c r="AU59" s="16" t="s">
        <v>92</v>
      </c>
    </row>
    <row r="60" spans="1:47" s="2" customFormat="1" ht="21.75" customHeight="1">
      <c r="A60" s="33"/>
      <c r="B60" s="34"/>
      <c r="C60" s="35"/>
      <c r="D60" s="35"/>
      <c r="E60" s="35"/>
      <c r="F60" s="35"/>
      <c r="G60" s="35"/>
      <c r="H60" s="35"/>
      <c r="I60" s="35"/>
      <c r="J60" s="35"/>
      <c r="K60" s="35"/>
      <c r="L60" s="105"/>
      <c r="S60" s="33"/>
      <c r="T60" s="33"/>
      <c r="U60" s="33"/>
      <c r="V60" s="33"/>
      <c r="W60" s="33"/>
      <c r="X60" s="33"/>
      <c r="Y60" s="33"/>
      <c r="Z60" s="33"/>
      <c r="AA60" s="33"/>
      <c r="AB60" s="33"/>
      <c r="AC60" s="33"/>
      <c r="AD60" s="33"/>
      <c r="AE60" s="33"/>
    </row>
    <row r="61" spans="1:47" s="2" customFormat="1" ht="6.9" customHeight="1">
      <c r="A61" s="33"/>
      <c r="B61" s="46"/>
      <c r="C61" s="47"/>
      <c r="D61" s="47"/>
      <c r="E61" s="47"/>
      <c r="F61" s="47"/>
      <c r="G61" s="47"/>
      <c r="H61" s="47"/>
      <c r="I61" s="47"/>
      <c r="J61" s="47"/>
      <c r="K61" s="47"/>
      <c r="L61" s="105"/>
      <c r="S61" s="33"/>
      <c r="T61" s="33"/>
      <c r="U61" s="33"/>
      <c r="V61" s="33"/>
      <c r="W61" s="33"/>
      <c r="X61" s="33"/>
      <c r="Y61" s="33"/>
      <c r="Z61" s="33"/>
      <c r="AA61" s="33"/>
      <c r="AB61" s="33"/>
      <c r="AC61" s="33"/>
      <c r="AD61" s="33"/>
      <c r="AE61" s="33"/>
    </row>
    <row r="65" spans="1:65" s="2" customFormat="1" ht="6.9" customHeight="1">
      <c r="A65" s="33"/>
      <c r="B65" s="48"/>
      <c r="C65" s="49"/>
      <c r="D65" s="49"/>
      <c r="E65" s="49"/>
      <c r="F65" s="49"/>
      <c r="G65" s="49"/>
      <c r="H65" s="49"/>
      <c r="I65" s="49"/>
      <c r="J65" s="49"/>
      <c r="K65" s="49"/>
      <c r="L65" s="105"/>
      <c r="S65" s="33"/>
      <c r="T65" s="33"/>
      <c r="U65" s="33"/>
      <c r="V65" s="33"/>
      <c r="W65" s="33"/>
      <c r="X65" s="33"/>
      <c r="Y65" s="33"/>
      <c r="Z65" s="33"/>
      <c r="AA65" s="33"/>
      <c r="AB65" s="33"/>
      <c r="AC65" s="33"/>
      <c r="AD65" s="33"/>
      <c r="AE65" s="33"/>
    </row>
    <row r="66" spans="1:65" s="2" customFormat="1" ht="24.9" customHeight="1">
      <c r="A66" s="33"/>
      <c r="B66" s="34"/>
      <c r="C66" s="22" t="s">
        <v>97</v>
      </c>
      <c r="D66" s="35"/>
      <c r="E66" s="35"/>
      <c r="F66" s="35"/>
      <c r="G66" s="35"/>
      <c r="H66" s="35"/>
      <c r="I66" s="35"/>
      <c r="J66" s="35"/>
      <c r="K66" s="35"/>
      <c r="L66" s="105"/>
      <c r="S66" s="33"/>
      <c r="T66" s="33"/>
      <c r="U66" s="33"/>
      <c r="V66" s="33"/>
      <c r="W66" s="33"/>
      <c r="X66" s="33"/>
      <c r="Y66" s="33"/>
      <c r="Z66" s="33"/>
      <c r="AA66" s="33"/>
      <c r="AB66" s="33"/>
      <c r="AC66" s="33"/>
      <c r="AD66" s="33"/>
      <c r="AE66" s="33"/>
    </row>
    <row r="67" spans="1:65" s="2" customFormat="1" ht="6.9" customHeight="1">
      <c r="A67" s="33"/>
      <c r="B67" s="34"/>
      <c r="C67" s="35"/>
      <c r="D67" s="35"/>
      <c r="E67" s="35"/>
      <c r="F67" s="35"/>
      <c r="G67" s="35"/>
      <c r="H67" s="35"/>
      <c r="I67" s="35"/>
      <c r="J67" s="35"/>
      <c r="K67" s="35"/>
      <c r="L67" s="105"/>
      <c r="S67" s="33"/>
      <c r="T67" s="33"/>
      <c r="U67" s="33"/>
      <c r="V67" s="33"/>
      <c r="W67" s="33"/>
      <c r="X67" s="33"/>
      <c r="Y67" s="33"/>
      <c r="Z67" s="33"/>
      <c r="AA67" s="33"/>
      <c r="AB67" s="33"/>
      <c r="AC67" s="33"/>
      <c r="AD67" s="33"/>
      <c r="AE67" s="33"/>
    </row>
    <row r="68" spans="1:65" s="2" customFormat="1" ht="12" customHeight="1">
      <c r="A68" s="33"/>
      <c r="B68" s="34"/>
      <c r="C68" s="28" t="s">
        <v>15</v>
      </c>
      <c r="D68" s="35"/>
      <c r="E68" s="35"/>
      <c r="F68" s="35"/>
      <c r="G68" s="35"/>
      <c r="H68" s="35"/>
      <c r="I68" s="35"/>
      <c r="J68" s="35"/>
      <c r="K68" s="35"/>
      <c r="L68" s="105"/>
      <c r="S68" s="33"/>
      <c r="T68" s="33"/>
      <c r="U68" s="33"/>
      <c r="V68" s="33"/>
      <c r="W68" s="33"/>
      <c r="X68" s="33"/>
      <c r="Y68" s="33"/>
      <c r="Z68" s="33"/>
      <c r="AA68" s="33"/>
      <c r="AB68" s="33"/>
      <c r="AC68" s="33"/>
      <c r="AD68" s="33"/>
      <c r="AE68" s="33"/>
    </row>
    <row r="69" spans="1:65" s="2" customFormat="1" ht="16.5" customHeight="1">
      <c r="A69" s="33"/>
      <c r="B69" s="34"/>
      <c r="C69" s="35"/>
      <c r="D69" s="35"/>
      <c r="E69" s="267" t="str">
        <f>E7</f>
        <v>Oprava trati v úseku Pilníkov - Trutnov</v>
      </c>
      <c r="F69" s="268"/>
      <c r="G69" s="268"/>
      <c r="H69" s="268"/>
      <c r="I69" s="35"/>
      <c r="J69" s="35"/>
      <c r="K69" s="35"/>
      <c r="L69" s="105"/>
      <c r="S69" s="33"/>
      <c r="T69" s="33"/>
      <c r="U69" s="33"/>
      <c r="V69" s="33"/>
      <c r="W69" s="33"/>
      <c r="X69" s="33"/>
      <c r="Y69" s="33"/>
      <c r="Z69" s="33"/>
      <c r="AA69" s="33"/>
      <c r="AB69" s="33"/>
      <c r="AC69" s="33"/>
      <c r="AD69" s="33"/>
      <c r="AE69" s="33"/>
    </row>
    <row r="70" spans="1:65" s="2" customFormat="1" ht="12" customHeight="1">
      <c r="A70" s="33"/>
      <c r="B70" s="34"/>
      <c r="C70" s="28" t="s">
        <v>87</v>
      </c>
      <c r="D70" s="35"/>
      <c r="E70" s="35"/>
      <c r="F70" s="35"/>
      <c r="G70" s="35"/>
      <c r="H70" s="35"/>
      <c r="I70" s="35"/>
      <c r="J70" s="35"/>
      <c r="K70" s="35"/>
      <c r="L70" s="105"/>
      <c r="S70" s="33"/>
      <c r="T70" s="33"/>
      <c r="U70" s="33"/>
      <c r="V70" s="33"/>
      <c r="W70" s="33"/>
      <c r="X70" s="33"/>
      <c r="Y70" s="33"/>
      <c r="Z70" s="33"/>
      <c r="AA70" s="33"/>
      <c r="AB70" s="33"/>
      <c r="AC70" s="33"/>
      <c r="AD70" s="33"/>
      <c r="AE70" s="33"/>
    </row>
    <row r="71" spans="1:65" s="2" customFormat="1" ht="16.5" customHeight="1">
      <c r="A71" s="33"/>
      <c r="B71" s="34"/>
      <c r="C71" s="35"/>
      <c r="D71" s="35"/>
      <c r="E71" s="230" t="str">
        <f>E9</f>
        <v>VON - Vedlejší a ostatní náklady</v>
      </c>
      <c r="F71" s="266"/>
      <c r="G71" s="266"/>
      <c r="H71" s="266"/>
      <c r="I71" s="35"/>
      <c r="J71" s="35"/>
      <c r="K71" s="35"/>
      <c r="L71" s="105"/>
      <c r="S71" s="33"/>
      <c r="T71" s="33"/>
      <c r="U71" s="33"/>
      <c r="V71" s="33"/>
      <c r="W71" s="33"/>
      <c r="X71" s="33"/>
      <c r="Y71" s="33"/>
      <c r="Z71" s="33"/>
      <c r="AA71" s="33"/>
      <c r="AB71" s="33"/>
      <c r="AC71" s="33"/>
      <c r="AD71" s="33"/>
      <c r="AE71" s="33"/>
    </row>
    <row r="72" spans="1:65" s="2" customFormat="1" ht="6.9" customHeight="1">
      <c r="A72" s="33"/>
      <c r="B72" s="34"/>
      <c r="C72" s="35"/>
      <c r="D72" s="35"/>
      <c r="E72" s="35"/>
      <c r="F72" s="35"/>
      <c r="G72" s="35"/>
      <c r="H72" s="35"/>
      <c r="I72" s="35"/>
      <c r="J72" s="35"/>
      <c r="K72" s="35"/>
      <c r="L72" s="105"/>
      <c r="S72" s="33"/>
      <c r="T72" s="33"/>
      <c r="U72" s="33"/>
      <c r="V72" s="33"/>
      <c r="W72" s="33"/>
      <c r="X72" s="33"/>
      <c r="Y72" s="33"/>
      <c r="Z72" s="33"/>
      <c r="AA72" s="33"/>
      <c r="AB72" s="33"/>
      <c r="AC72" s="33"/>
      <c r="AD72" s="33"/>
      <c r="AE72" s="33"/>
    </row>
    <row r="73" spans="1:65" s="2" customFormat="1" ht="12" customHeight="1">
      <c r="A73" s="33"/>
      <c r="B73" s="34"/>
      <c r="C73" s="28" t="s">
        <v>20</v>
      </c>
      <c r="D73" s="35"/>
      <c r="E73" s="35"/>
      <c r="F73" s="26" t="str">
        <f>F12</f>
        <v>TÚ Pilníkov - Trutnov</v>
      </c>
      <c r="G73" s="35"/>
      <c r="H73" s="35"/>
      <c r="I73" s="28" t="s">
        <v>22</v>
      </c>
      <c r="J73" s="58" t="str">
        <f>IF(J12="","",J12)</f>
        <v>5. 1. 2021</v>
      </c>
      <c r="K73" s="35"/>
      <c r="L73" s="105"/>
      <c r="S73" s="33"/>
      <c r="T73" s="33"/>
      <c r="U73" s="33"/>
      <c r="V73" s="33"/>
      <c r="W73" s="33"/>
      <c r="X73" s="33"/>
      <c r="Y73" s="33"/>
      <c r="Z73" s="33"/>
      <c r="AA73" s="33"/>
      <c r="AB73" s="33"/>
      <c r="AC73" s="33"/>
      <c r="AD73" s="33"/>
      <c r="AE73" s="33"/>
    </row>
    <row r="74" spans="1:65" s="2" customFormat="1" ht="6.9" customHeight="1">
      <c r="A74" s="33"/>
      <c r="B74" s="34"/>
      <c r="C74" s="35"/>
      <c r="D74" s="35"/>
      <c r="E74" s="35"/>
      <c r="F74" s="35"/>
      <c r="G74" s="35"/>
      <c r="H74" s="35"/>
      <c r="I74" s="35"/>
      <c r="J74" s="35"/>
      <c r="K74" s="35"/>
      <c r="L74" s="105"/>
      <c r="S74" s="33"/>
      <c r="T74" s="33"/>
      <c r="U74" s="33"/>
      <c r="V74" s="33"/>
      <c r="W74" s="33"/>
      <c r="X74" s="33"/>
      <c r="Y74" s="33"/>
      <c r="Z74" s="33"/>
      <c r="AA74" s="33"/>
      <c r="AB74" s="33"/>
      <c r="AC74" s="33"/>
      <c r="AD74" s="33"/>
      <c r="AE74" s="33"/>
    </row>
    <row r="75" spans="1:65" s="2" customFormat="1" ht="25.65" customHeight="1">
      <c r="A75" s="33"/>
      <c r="B75" s="34"/>
      <c r="C75" s="28" t="s">
        <v>24</v>
      </c>
      <c r="D75" s="35"/>
      <c r="E75" s="35"/>
      <c r="F75" s="26" t="str">
        <f>E15</f>
        <v>Správa železnic, s.o.</v>
      </c>
      <c r="G75" s="35"/>
      <c r="H75" s="35"/>
      <c r="I75" s="28" t="s">
        <v>30</v>
      </c>
      <c r="J75" s="31" t="str">
        <f>E21</f>
        <v>Bez projektové dokumentace</v>
      </c>
      <c r="K75" s="35"/>
      <c r="L75" s="105"/>
      <c r="S75" s="33"/>
      <c r="T75" s="33"/>
      <c r="U75" s="33"/>
      <c r="V75" s="33"/>
      <c r="W75" s="33"/>
      <c r="X75" s="33"/>
      <c r="Y75" s="33"/>
      <c r="Z75" s="33"/>
      <c r="AA75" s="33"/>
      <c r="AB75" s="33"/>
      <c r="AC75" s="33"/>
      <c r="AD75" s="33"/>
      <c r="AE75" s="33"/>
    </row>
    <row r="76" spans="1:65" s="2" customFormat="1" ht="30" customHeight="1">
      <c r="A76" s="33"/>
      <c r="B76" s="34"/>
      <c r="C76" s="28" t="s">
        <v>28</v>
      </c>
      <c r="D76" s="35"/>
      <c r="E76" s="35"/>
      <c r="F76" s="26" t="str">
        <f>IF(E18="","",E18)</f>
        <v>Vyplň údaj</v>
      </c>
      <c r="G76" s="35"/>
      <c r="H76" s="35"/>
      <c r="I76" s="28" t="s">
        <v>33</v>
      </c>
      <c r="J76" s="31" t="str">
        <f>E24</f>
        <v>Správa železnic, s.o.</v>
      </c>
      <c r="K76" s="35"/>
      <c r="L76" s="105"/>
      <c r="S76" s="33"/>
      <c r="T76" s="33"/>
      <c r="U76" s="33"/>
      <c r="V76" s="33"/>
      <c r="W76" s="33"/>
      <c r="X76" s="33"/>
      <c r="Y76" s="33"/>
      <c r="Z76" s="33"/>
      <c r="AA76" s="33"/>
      <c r="AB76" s="33"/>
      <c r="AC76" s="33"/>
      <c r="AD76" s="33"/>
      <c r="AE76" s="33"/>
    </row>
    <row r="77" spans="1:65" s="2" customFormat="1" ht="10.35" customHeight="1">
      <c r="A77" s="33"/>
      <c r="B77" s="34"/>
      <c r="C77" s="35"/>
      <c r="D77" s="35"/>
      <c r="E77" s="35"/>
      <c r="F77" s="35"/>
      <c r="G77" s="35"/>
      <c r="H77" s="35"/>
      <c r="I77" s="35"/>
      <c r="J77" s="35"/>
      <c r="K77" s="35"/>
      <c r="L77" s="105"/>
      <c r="S77" s="33"/>
      <c r="T77" s="33"/>
      <c r="U77" s="33"/>
      <c r="V77" s="33"/>
      <c r="W77" s="33"/>
      <c r="X77" s="33"/>
      <c r="Y77" s="33"/>
      <c r="Z77" s="33"/>
      <c r="AA77" s="33"/>
      <c r="AB77" s="33"/>
      <c r="AC77" s="33"/>
      <c r="AD77" s="33"/>
      <c r="AE77" s="33"/>
    </row>
    <row r="78" spans="1:65" s="11" customFormat="1" ht="29.25" customHeight="1">
      <c r="A78" s="145"/>
      <c r="B78" s="146"/>
      <c r="C78" s="147" t="s">
        <v>98</v>
      </c>
      <c r="D78" s="148" t="s">
        <v>55</v>
      </c>
      <c r="E78" s="148" t="s">
        <v>51</v>
      </c>
      <c r="F78" s="148" t="s">
        <v>52</v>
      </c>
      <c r="G78" s="148" t="s">
        <v>99</v>
      </c>
      <c r="H78" s="148" t="s">
        <v>100</v>
      </c>
      <c r="I78" s="148" t="s">
        <v>101</v>
      </c>
      <c r="J78" s="148" t="s">
        <v>91</v>
      </c>
      <c r="K78" s="149" t="s">
        <v>102</v>
      </c>
      <c r="L78" s="150"/>
      <c r="M78" s="67" t="s">
        <v>18</v>
      </c>
      <c r="N78" s="68" t="s">
        <v>40</v>
      </c>
      <c r="O78" s="68" t="s">
        <v>103</v>
      </c>
      <c r="P78" s="68" t="s">
        <v>104</v>
      </c>
      <c r="Q78" s="68" t="s">
        <v>105</v>
      </c>
      <c r="R78" s="68" t="s">
        <v>106</v>
      </c>
      <c r="S78" s="68" t="s">
        <v>107</v>
      </c>
      <c r="T78" s="69" t="s">
        <v>108</v>
      </c>
      <c r="U78" s="145"/>
      <c r="V78" s="145"/>
      <c r="W78" s="145"/>
      <c r="X78" s="145"/>
      <c r="Y78" s="145"/>
      <c r="Z78" s="145"/>
      <c r="AA78" s="145"/>
      <c r="AB78" s="145"/>
      <c r="AC78" s="145"/>
      <c r="AD78" s="145"/>
      <c r="AE78" s="145"/>
    </row>
    <row r="79" spans="1:65" s="2" customFormat="1" ht="22.8" customHeight="1">
      <c r="A79" s="33"/>
      <c r="B79" s="34"/>
      <c r="C79" s="74" t="s">
        <v>109</v>
      </c>
      <c r="D79" s="35"/>
      <c r="E79" s="35"/>
      <c r="F79" s="35"/>
      <c r="G79" s="35"/>
      <c r="H79" s="35"/>
      <c r="I79" s="35"/>
      <c r="J79" s="151">
        <f>BK79</f>
        <v>0</v>
      </c>
      <c r="K79" s="35"/>
      <c r="L79" s="38"/>
      <c r="M79" s="70"/>
      <c r="N79" s="152"/>
      <c r="O79" s="71"/>
      <c r="P79" s="153">
        <f>SUM(P80:P93)</f>
        <v>0</v>
      </c>
      <c r="Q79" s="71"/>
      <c r="R79" s="153">
        <f>SUM(R80:R93)</f>
        <v>0</v>
      </c>
      <c r="S79" s="71"/>
      <c r="T79" s="154">
        <f>SUM(T80:T93)</f>
        <v>0</v>
      </c>
      <c r="U79" s="33"/>
      <c r="V79" s="33"/>
      <c r="W79" s="33"/>
      <c r="X79" s="33"/>
      <c r="Y79" s="33"/>
      <c r="Z79" s="33"/>
      <c r="AA79" s="33"/>
      <c r="AB79" s="33"/>
      <c r="AC79" s="33"/>
      <c r="AD79" s="33"/>
      <c r="AE79" s="33"/>
      <c r="AT79" s="16" t="s">
        <v>69</v>
      </c>
      <c r="AU79" s="16" t="s">
        <v>92</v>
      </c>
      <c r="BK79" s="155">
        <f>SUM(BK80:BK93)</f>
        <v>0</v>
      </c>
    </row>
    <row r="80" spans="1:65" s="2" customFormat="1" ht="21.75" customHeight="1">
      <c r="A80" s="33"/>
      <c r="B80" s="34"/>
      <c r="C80" s="172" t="s">
        <v>77</v>
      </c>
      <c r="D80" s="172" t="s">
        <v>115</v>
      </c>
      <c r="E80" s="173" t="s">
        <v>389</v>
      </c>
      <c r="F80" s="174" t="s">
        <v>390</v>
      </c>
      <c r="G80" s="175" t="s">
        <v>391</v>
      </c>
      <c r="H80" s="177"/>
      <c r="I80" s="177"/>
      <c r="J80" s="176">
        <f>ROUND(I80*H80,15)</f>
        <v>0</v>
      </c>
      <c r="K80" s="174" t="s">
        <v>119</v>
      </c>
      <c r="L80" s="38"/>
      <c r="M80" s="178" t="s">
        <v>18</v>
      </c>
      <c r="N80" s="179" t="s">
        <v>41</v>
      </c>
      <c r="O80" s="63"/>
      <c r="P80" s="180">
        <f>O80*H80</f>
        <v>0</v>
      </c>
      <c r="Q80" s="180">
        <v>0</v>
      </c>
      <c r="R80" s="180">
        <f>Q80*H80</f>
        <v>0</v>
      </c>
      <c r="S80" s="180">
        <v>0</v>
      </c>
      <c r="T80" s="181">
        <f>S80*H80</f>
        <v>0</v>
      </c>
      <c r="U80" s="33"/>
      <c r="V80" s="33"/>
      <c r="W80" s="33"/>
      <c r="X80" s="33"/>
      <c r="Y80" s="33"/>
      <c r="Z80" s="33"/>
      <c r="AA80" s="33"/>
      <c r="AB80" s="33"/>
      <c r="AC80" s="33"/>
      <c r="AD80" s="33"/>
      <c r="AE80" s="33"/>
      <c r="AR80" s="182" t="s">
        <v>392</v>
      </c>
      <c r="AT80" s="182" t="s">
        <v>115</v>
      </c>
      <c r="AU80" s="182" t="s">
        <v>6</v>
      </c>
      <c r="AY80" s="16" t="s">
        <v>112</v>
      </c>
      <c r="BE80" s="183">
        <f>IF(N80="základní",J80,0)</f>
        <v>0</v>
      </c>
      <c r="BF80" s="183">
        <f>IF(N80="snížená",J80,0)</f>
        <v>0</v>
      </c>
      <c r="BG80" s="183">
        <f>IF(N80="zákl. přenesená",J80,0)</f>
        <v>0</v>
      </c>
      <c r="BH80" s="183">
        <f>IF(N80="sníž. přenesená",J80,0)</f>
        <v>0</v>
      </c>
      <c r="BI80" s="183">
        <f>IF(N80="nulová",J80,0)</f>
        <v>0</v>
      </c>
      <c r="BJ80" s="16" t="s">
        <v>77</v>
      </c>
      <c r="BK80" s="184">
        <f>ROUND(I80*H80,15)</f>
        <v>0</v>
      </c>
      <c r="BL80" s="16" t="s">
        <v>392</v>
      </c>
      <c r="BM80" s="182" t="s">
        <v>79</v>
      </c>
    </row>
    <row r="81" spans="1:65" s="2" customFormat="1">
      <c r="A81" s="33"/>
      <c r="B81" s="34"/>
      <c r="C81" s="35"/>
      <c r="D81" s="185" t="s">
        <v>121</v>
      </c>
      <c r="E81" s="35"/>
      <c r="F81" s="186" t="s">
        <v>390</v>
      </c>
      <c r="G81" s="35"/>
      <c r="H81" s="35"/>
      <c r="I81" s="187"/>
      <c r="J81" s="35"/>
      <c r="K81" s="35"/>
      <c r="L81" s="38"/>
      <c r="M81" s="188"/>
      <c r="N81" s="189"/>
      <c r="O81" s="63"/>
      <c r="P81" s="63"/>
      <c r="Q81" s="63"/>
      <c r="R81" s="63"/>
      <c r="S81" s="63"/>
      <c r="T81" s="64"/>
      <c r="U81" s="33"/>
      <c r="V81" s="33"/>
      <c r="W81" s="33"/>
      <c r="X81" s="33"/>
      <c r="Y81" s="33"/>
      <c r="Z81" s="33"/>
      <c r="AA81" s="33"/>
      <c r="AB81" s="33"/>
      <c r="AC81" s="33"/>
      <c r="AD81" s="33"/>
      <c r="AE81" s="33"/>
      <c r="AT81" s="16" t="s">
        <v>121</v>
      </c>
      <c r="AU81" s="16" t="s">
        <v>6</v>
      </c>
    </row>
    <row r="82" spans="1:65" s="2" customFormat="1" ht="22.8">
      <c r="A82" s="33"/>
      <c r="B82" s="34"/>
      <c r="C82" s="172" t="s">
        <v>79</v>
      </c>
      <c r="D82" s="172" t="s">
        <v>115</v>
      </c>
      <c r="E82" s="173" t="s">
        <v>393</v>
      </c>
      <c r="F82" s="174" t="s">
        <v>394</v>
      </c>
      <c r="G82" s="175" t="s">
        <v>391</v>
      </c>
      <c r="H82" s="177"/>
      <c r="I82" s="177"/>
      <c r="J82" s="176">
        <f>ROUND(I82*H82,15)</f>
        <v>0</v>
      </c>
      <c r="K82" s="174" t="s">
        <v>119</v>
      </c>
      <c r="L82" s="38"/>
      <c r="M82" s="178" t="s">
        <v>18</v>
      </c>
      <c r="N82" s="179" t="s">
        <v>41</v>
      </c>
      <c r="O82" s="63"/>
      <c r="P82" s="180">
        <f>O82*H82</f>
        <v>0</v>
      </c>
      <c r="Q82" s="180">
        <v>0</v>
      </c>
      <c r="R82" s="180">
        <f>Q82*H82</f>
        <v>0</v>
      </c>
      <c r="S82" s="180">
        <v>0</v>
      </c>
      <c r="T82" s="181">
        <f>S82*H82</f>
        <v>0</v>
      </c>
      <c r="U82" s="33"/>
      <c r="V82" s="33"/>
      <c r="W82" s="33"/>
      <c r="X82" s="33"/>
      <c r="Y82" s="33"/>
      <c r="Z82" s="33"/>
      <c r="AA82" s="33"/>
      <c r="AB82" s="33"/>
      <c r="AC82" s="33"/>
      <c r="AD82" s="33"/>
      <c r="AE82" s="33"/>
      <c r="AR82" s="182" t="s">
        <v>392</v>
      </c>
      <c r="AT82" s="182" t="s">
        <v>115</v>
      </c>
      <c r="AU82" s="182" t="s">
        <v>6</v>
      </c>
      <c r="AY82" s="16" t="s">
        <v>112</v>
      </c>
      <c r="BE82" s="183">
        <f>IF(N82="základní",J82,0)</f>
        <v>0</v>
      </c>
      <c r="BF82" s="183">
        <f>IF(N82="snížená",J82,0)</f>
        <v>0</v>
      </c>
      <c r="BG82" s="183">
        <f>IF(N82="zákl. přenesená",J82,0)</f>
        <v>0</v>
      </c>
      <c r="BH82" s="183">
        <f>IF(N82="sníž. přenesená",J82,0)</f>
        <v>0</v>
      </c>
      <c r="BI82" s="183">
        <f>IF(N82="nulová",J82,0)</f>
        <v>0</v>
      </c>
      <c r="BJ82" s="16" t="s">
        <v>77</v>
      </c>
      <c r="BK82" s="184">
        <f>ROUND(I82*H82,15)</f>
        <v>0</v>
      </c>
      <c r="BL82" s="16" t="s">
        <v>392</v>
      </c>
      <c r="BM82" s="182" t="s">
        <v>120</v>
      </c>
    </row>
    <row r="83" spans="1:65" s="2" customFormat="1" ht="19.2">
      <c r="A83" s="33"/>
      <c r="B83" s="34"/>
      <c r="C83" s="35"/>
      <c r="D83" s="185" t="s">
        <v>121</v>
      </c>
      <c r="E83" s="35"/>
      <c r="F83" s="186" t="s">
        <v>394</v>
      </c>
      <c r="G83" s="35"/>
      <c r="H83" s="35"/>
      <c r="I83" s="187"/>
      <c r="J83" s="35"/>
      <c r="K83" s="35"/>
      <c r="L83" s="38"/>
      <c r="M83" s="188"/>
      <c r="N83" s="189"/>
      <c r="O83" s="63"/>
      <c r="P83" s="63"/>
      <c r="Q83" s="63"/>
      <c r="R83" s="63"/>
      <c r="S83" s="63"/>
      <c r="T83" s="64"/>
      <c r="U83" s="33"/>
      <c r="V83" s="33"/>
      <c r="W83" s="33"/>
      <c r="X83" s="33"/>
      <c r="Y83" s="33"/>
      <c r="Z83" s="33"/>
      <c r="AA83" s="33"/>
      <c r="AB83" s="33"/>
      <c r="AC83" s="33"/>
      <c r="AD83" s="33"/>
      <c r="AE83" s="33"/>
      <c r="AT83" s="16" t="s">
        <v>121</v>
      </c>
      <c r="AU83" s="16" t="s">
        <v>6</v>
      </c>
    </row>
    <row r="84" spans="1:65" s="2" customFormat="1" ht="16.5" customHeight="1">
      <c r="A84" s="33"/>
      <c r="B84" s="34"/>
      <c r="C84" s="172" t="s">
        <v>127</v>
      </c>
      <c r="D84" s="172" t="s">
        <v>115</v>
      </c>
      <c r="E84" s="173" t="s">
        <v>395</v>
      </c>
      <c r="F84" s="174" t="s">
        <v>396</v>
      </c>
      <c r="G84" s="175" t="s">
        <v>391</v>
      </c>
      <c r="H84" s="177"/>
      <c r="I84" s="177"/>
      <c r="J84" s="176">
        <f>ROUND(I84*H84,15)</f>
        <v>0</v>
      </c>
      <c r="K84" s="174" t="s">
        <v>119</v>
      </c>
      <c r="L84" s="38"/>
      <c r="M84" s="178" t="s">
        <v>18</v>
      </c>
      <c r="N84" s="179" t="s">
        <v>41</v>
      </c>
      <c r="O84" s="63"/>
      <c r="P84" s="180">
        <f>O84*H84</f>
        <v>0</v>
      </c>
      <c r="Q84" s="180">
        <v>0</v>
      </c>
      <c r="R84" s="180">
        <f>Q84*H84</f>
        <v>0</v>
      </c>
      <c r="S84" s="180">
        <v>0</v>
      </c>
      <c r="T84" s="181">
        <f>S84*H84</f>
        <v>0</v>
      </c>
      <c r="U84" s="33"/>
      <c r="V84" s="33"/>
      <c r="W84" s="33"/>
      <c r="X84" s="33"/>
      <c r="Y84" s="33"/>
      <c r="Z84" s="33"/>
      <c r="AA84" s="33"/>
      <c r="AB84" s="33"/>
      <c r="AC84" s="33"/>
      <c r="AD84" s="33"/>
      <c r="AE84" s="33"/>
      <c r="AR84" s="182" t="s">
        <v>392</v>
      </c>
      <c r="AT84" s="182" t="s">
        <v>115</v>
      </c>
      <c r="AU84" s="182" t="s">
        <v>6</v>
      </c>
      <c r="AY84" s="16" t="s">
        <v>112</v>
      </c>
      <c r="BE84" s="183">
        <f>IF(N84="základní",J84,0)</f>
        <v>0</v>
      </c>
      <c r="BF84" s="183">
        <f>IF(N84="snížená",J84,0)</f>
        <v>0</v>
      </c>
      <c r="BG84" s="183">
        <f>IF(N84="zákl. přenesená",J84,0)</f>
        <v>0</v>
      </c>
      <c r="BH84" s="183">
        <f>IF(N84="sníž. přenesená",J84,0)</f>
        <v>0</v>
      </c>
      <c r="BI84" s="183">
        <f>IF(N84="nulová",J84,0)</f>
        <v>0</v>
      </c>
      <c r="BJ84" s="16" t="s">
        <v>77</v>
      </c>
      <c r="BK84" s="184">
        <f>ROUND(I84*H84,15)</f>
        <v>0</v>
      </c>
      <c r="BL84" s="16" t="s">
        <v>392</v>
      </c>
      <c r="BM84" s="182" t="s">
        <v>130</v>
      </c>
    </row>
    <row r="85" spans="1:65" s="2" customFormat="1">
      <c r="A85" s="33"/>
      <c r="B85" s="34"/>
      <c r="C85" s="35"/>
      <c r="D85" s="185" t="s">
        <v>121</v>
      </c>
      <c r="E85" s="35"/>
      <c r="F85" s="186" t="s">
        <v>396</v>
      </c>
      <c r="G85" s="35"/>
      <c r="H85" s="35"/>
      <c r="I85" s="187"/>
      <c r="J85" s="35"/>
      <c r="K85" s="35"/>
      <c r="L85" s="38"/>
      <c r="M85" s="188"/>
      <c r="N85" s="189"/>
      <c r="O85" s="63"/>
      <c r="P85" s="63"/>
      <c r="Q85" s="63"/>
      <c r="R85" s="63"/>
      <c r="S85" s="63"/>
      <c r="T85" s="64"/>
      <c r="U85" s="33"/>
      <c r="V85" s="33"/>
      <c r="W85" s="33"/>
      <c r="X85" s="33"/>
      <c r="Y85" s="33"/>
      <c r="Z85" s="33"/>
      <c r="AA85" s="33"/>
      <c r="AB85" s="33"/>
      <c r="AC85" s="33"/>
      <c r="AD85" s="33"/>
      <c r="AE85" s="33"/>
      <c r="AT85" s="16" t="s">
        <v>121</v>
      </c>
      <c r="AU85" s="16" t="s">
        <v>6</v>
      </c>
    </row>
    <row r="86" spans="1:65" s="2" customFormat="1" ht="22.8">
      <c r="A86" s="33"/>
      <c r="B86" s="34"/>
      <c r="C86" s="172" t="s">
        <v>120</v>
      </c>
      <c r="D86" s="172" t="s">
        <v>115</v>
      </c>
      <c r="E86" s="173" t="s">
        <v>397</v>
      </c>
      <c r="F86" s="174" t="s">
        <v>398</v>
      </c>
      <c r="G86" s="175" t="s">
        <v>391</v>
      </c>
      <c r="H86" s="177"/>
      <c r="I86" s="177"/>
      <c r="J86" s="176">
        <f>ROUND(I86*H86,15)</f>
        <v>0</v>
      </c>
      <c r="K86" s="174" t="s">
        <v>119</v>
      </c>
      <c r="L86" s="38"/>
      <c r="M86" s="178" t="s">
        <v>18</v>
      </c>
      <c r="N86" s="179" t="s">
        <v>41</v>
      </c>
      <c r="O86" s="63"/>
      <c r="P86" s="180">
        <f>O86*H86</f>
        <v>0</v>
      </c>
      <c r="Q86" s="180">
        <v>0</v>
      </c>
      <c r="R86" s="180">
        <f>Q86*H86</f>
        <v>0</v>
      </c>
      <c r="S86" s="180">
        <v>0</v>
      </c>
      <c r="T86" s="181">
        <f>S86*H86</f>
        <v>0</v>
      </c>
      <c r="U86" s="33"/>
      <c r="V86" s="33"/>
      <c r="W86" s="33"/>
      <c r="X86" s="33"/>
      <c r="Y86" s="33"/>
      <c r="Z86" s="33"/>
      <c r="AA86" s="33"/>
      <c r="AB86" s="33"/>
      <c r="AC86" s="33"/>
      <c r="AD86" s="33"/>
      <c r="AE86" s="33"/>
      <c r="AR86" s="182" t="s">
        <v>392</v>
      </c>
      <c r="AT86" s="182" t="s">
        <v>115</v>
      </c>
      <c r="AU86" s="182" t="s">
        <v>6</v>
      </c>
      <c r="AY86" s="16" t="s">
        <v>112</v>
      </c>
      <c r="BE86" s="183">
        <f>IF(N86="základní",J86,0)</f>
        <v>0</v>
      </c>
      <c r="BF86" s="183">
        <f>IF(N86="snížená",J86,0)</f>
        <v>0</v>
      </c>
      <c r="BG86" s="183">
        <f>IF(N86="zákl. přenesená",J86,0)</f>
        <v>0</v>
      </c>
      <c r="BH86" s="183">
        <f>IF(N86="sníž. přenesená",J86,0)</f>
        <v>0</v>
      </c>
      <c r="BI86" s="183">
        <f>IF(N86="nulová",J86,0)</f>
        <v>0</v>
      </c>
      <c r="BJ86" s="16" t="s">
        <v>77</v>
      </c>
      <c r="BK86" s="184">
        <f>ROUND(I86*H86,15)</f>
        <v>0</v>
      </c>
      <c r="BL86" s="16" t="s">
        <v>392</v>
      </c>
      <c r="BM86" s="182" t="s">
        <v>135</v>
      </c>
    </row>
    <row r="87" spans="1:65" s="2" customFormat="1" ht="19.2">
      <c r="A87" s="33"/>
      <c r="B87" s="34"/>
      <c r="C87" s="35"/>
      <c r="D87" s="185" t="s">
        <v>121</v>
      </c>
      <c r="E87" s="35"/>
      <c r="F87" s="186" t="s">
        <v>399</v>
      </c>
      <c r="G87" s="35"/>
      <c r="H87" s="35"/>
      <c r="I87" s="187"/>
      <c r="J87" s="35"/>
      <c r="K87" s="35"/>
      <c r="L87" s="38"/>
      <c r="M87" s="188"/>
      <c r="N87" s="189"/>
      <c r="O87" s="63"/>
      <c r="P87" s="63"/>
      <c r="Q87" s="63"/>
      <c r="R87" s="63"/>
      <c r="S87" s="63"/>
      <c r="T87" s="64"/>
      <c r="U87" s="33"/>
      <c r="V87" s="33"/>
      <c r="W87" s="33"/>
      <c r="X87" s="33"/>
      <c r="Y87" s="33"/>
      <c r="Z87" s="33"/>
      <c r="AA87" s="33"/>
      <c r="AB87" s="33"/>
      <c r="AC87" s="33"/>
      <c r="AD87" s="33"/>
      <c r="AE87" s="33"/>
      <c r="AT87" s="16" t="s">
        <v>121</v>
      </c>
      <c r="AU87" s="16" t="s">
        <v>6</v>
      </c>
    </row>
    <row r="88" spans="1:65" s="2" customFormat="1" ht="66.75" customHeight="1">
      <c r="A88" s="33"/>
      <c r="B88" s="34"/>
      <c r="C88" s="172" t="s">
        <v>113</v>
      </c>
      <c r="D88" s="172" t="s">
        <v>115</v>
      </c>
      <c r="E88" s="173" t="s">
        <v>400</v>
      </c>
      <c r="F88" s="174" t="s">
        <v>401</v>
      </c>
      <c r="G88" s="175" t="s">
        <v>391</v>
      </c>
      <c r="H88" s="177"/>
      <c r="I88" s="177"/>
      <c r="J88" s="176">
        <f>ROUND(I88*H88,15)</f>
        <v>0</v>
      </c>
      <c r="K88" s="174" t="s">
        <v>119</v>
      </c>
      <c r="L88" s="38"/>
      <c r="M88" s="178" t="s">
        <v>18</v>
      </c>
      <c r="N88" s="179" t="s">
        <v>41</v>
      </c>
      <c r="O88" s="63"/>
      <c r="P88" s="180">
        <f>O88*H88</f>
        <v>0</v>
      </c>
      <c r="Q88" s="180">
        <v>0</v>
      </c>
      <c r="R88" s="180">
        <f>Q88*H88</f>
        <v>0</v>
      </c>
      <c r="S88" s="180">
        <v>0</v>
      </c>
      <c r="T88" s="181">
        <f>S88*H88</f>
        <v>0</v>
      </c>
      <c r="U88" s="33"/>
      <c r="V88" s="33"/>
      <c r="W88" s="33"/>
      <c r="X88" s="33"/>
      <c r="Y88" s="33"/>
      <c r="Z88" s="33"/>
      <c r="AA88" s="33"/>
      <c r="AB88" s="33"/>
      <c r="AC88" s="33"/>
      <c r="AD88" s="33"/>
      <c r="AE88" s="33"/>
      <c r="AR88" s="182" t="s">
        <v>392</v>
      </c>
      <c r="AT88" s="182" t="s">
        <v>115</v>
      </c>
      <c r="AU88" s="182" t="s">
        <v>6</v>
      </c>
      <c r="AY88" s="16" t="s">
        <v>112</v>
      </c>
      <c r="BE88" s="183">
        <f>IF(N88="základní",J88,0)</f>
        <v>0</v>
      </c>
      <c r="BF88" s="183">
        <f>IF(N88="snížená",J88,0)</f>
        <v>0</v>
      </c>
      <c r="BG88" s="183">
        <f>IF(N88="zákl. přenesená",J88,0)</f>
        <v>0</v>
      </c>
      <c r="BH88" s="183">
        <f>IF(N88="sníž. přenesená",J88,0)</f>
        <v>0</v>
      </c>
      <c r="BI88" s="183">
        <f>IF(N88="nulová",J88,0)</f>
        <v>0</v>
      </c>
      <c r="BJ88" s="16" t="s">
        <v>77</v>
      </c>
      <c r="BK88" s="184">
        <f>ROUND(I88*H88,15)</f>
        <v>0</v>
      </c>
      <c r="BL88" s="16" t="s">
        <v>392</v>
      </c>
      <c r="BM88" s="182" t="s">
        <v>143</v>
      </c>
    </row>
    <row r="89" spans="1:65" s="2" customFormat="1" ht="48">
      <c r="A89" s="33"/>
      <c r="B89" s="34"/>
      <c r="C89" s="35"/>
      <c r="D89" s="185" t="s">
        <v>121</v>
      </c>
      <c r="E89" s="35"/>
      <c r="F89" s="186" t="s">
        <v>401</v>
      </c>
      <c r="G89" s="35"/>
      <c r="H89" s="35"/>
      <c r="I89" s="187"/>
      <c r="J89" s="35"/>
      <c r="K89" s="35"/>
      <c r="L89" s="38"/>
      <c r="M89" s="188"/>
      <c r="N89" s="189"/>
      <c r="O89" s="63"/>
      <c r="P89" s="63"/>
      <c r="Q89" s="63"/>
      <c r="R89" s="63"/>
      <c r="S89" s="63"/>
      <c r="T89" s="64"/>
      <c r="U89" s="33"/>
      <c r="V89" s="33"/>
      <c r="W89" s="33"/>
      <c r="X89" s="33"/>
      <c r="Y89" s="33"/>
      <c r="Z89" s="33"/>
      <c r="AA89" s="33"/>
      <c r="AB89" s="33"/>
      <c r="AC89" s="33"/>
      <c r="AD89" s="33"/>
      <c r="AE89" s="33"/>
      <c r="AT89" s="16" t="s">
        <v>121</v>
      </c>
      <c r="AU89" s="16" t="s">
        <v>6</v>
      </c>
    </row>
    <row r="90" spans="1:65" s="2" customFormat="1" ht="21.75" customHeight="1">
      <c r="A90" s="33"/>
      <c r="B90" s="34"/>
      <c r="C90" s="172" t="s">
        <v>130</v>
      </c>
      <c r="D90" s="172" t="s">
        <v>115</v>
      </c>
      <c r="E90" s="173" t="s">
        <v>402</v>
      </c>
      <c r="F90" s="174" t="s">
        <v>403</v>
      </c>
      <c r="G90" s="175" t="s">
        <v>391</v>
      </c>
      <c r="H90" s="177"/>
      <c r="I90" s="177"/>
      <c r="J90" s="176">
        <f>ROUND(I90*H90,15)</f>
        <v>0</v>
      </c>
      <c r="K90" s="174" t="s">
        <v>119</v>
      </c>
      <c r="L90" s="38"/>
      <c r="M90" s="178" t="s">
        <v>18</v>
      </c>
      <c r="N90" s="179" t="s">
        <v>41</v>
      </c>
      <c r="O90" s="63"/>
      <c r="P90" s="180">
        <f>O90*H90</f>
        <v>0</v>
      </c>
      <c r="Q90" s="180">
        <v>0</v>
      </c>
      <c r="R90" s="180">
        <f>Q90*H90</f>
        <v>0</v>
      </c>
      <c r="S90" s="180">
        <v>0</v>
      </c>
      <c r="T90" s="181">
        <f>S90*H90</f>
        <v>0</v>
      </c>
      <c r="U90" s="33"/>
      <c r="V90" s="33"/>
      <c r="W90" s="33"/>
      <c r="X90" s="33"/>
      <c r="Y90" s="33"/>
      <c r="Z90" s="33"/>
      <c r="AA90" s="33"/>
      <c r="AB90" s="33"/>
      <c r="AC90" s="33"/>
      <c r="AD90" s="33"/>
      <c r="AE90" s="33"/>
      <c r="AR90" s="182" t="s">
        <v>392</v>
      </c>
      <c r="AT90" s="182" t="s">
        <v>115</v>
      </c>
      <c r="AU90" s="182" t="s">
        <v>6</v>
      </c>
      <c r="AY90" s="16" t="s">
        <v>112</v>
      </c>
      <c r="BE90" s="183">
        <f>IF(N90="základní",J90,0)</f>
        <v>0</v>
      </c>
      <c r="BF90" s="183">
        <f>IF(N90="snížená",J90,0)</f>
        <v>0</v>
      </c>
      <c r="BG90" s="183">
        <f>IF(N90="zákl. přenesená",J90,0)</f>
        <v>0</v>
      </c>
      <c r="BH90" s="183">
        <f>IF(N90="sníž. přenesená",J90,0)</f>
        <v>0</v>
      </c>
      <c r="BI90" s="183">
        <f>IF(N90="nulová",J90,0)</f>
        <v>0</v>
      </c>
      <c r="BJ90" s="16" t="s">
        <v>77</v>
      </c>
      <c r="BK90" s="184">
        <f>ROUND(I90*H90,15)</f>
        <v>0</v>
      </c>
      <c r="BL90" s="16" t="s">
        <v>392</v>
      </c>
      <c r="BM90" s="182" t="s">
        <v>149</v>
      </c>
    </row>
    <row r="91" spans="1:65" s="2" customFormat="1">
      <c r="A91" s="33"/>
      <c r="B91" s="34"/>
      <c r="C91" s="35"/>
      <c r="D91" s="185" t="s">
        <v>121</v>
      </c>
      <c r="E91" s="35"/>
      <c r="F91" s="186" t="s">
        <v>403</v>
      </c>
      <c r="G91" s="35"/>
      <c r="H91" s="35"/>
      <c r="I91" s="187"/>
      <c r="J91" s="35"/>
      <c r="K91" s="35"/>
      <c r="L91" s="38"/>
      <c r="M91" s="188"/>
      <c r="N91" s="189"/>
      <c r="O91" s="63"/>
      <c r="P91" s="63"/>
      <c r="Q91" s="63"/>
      <c r="R91" s="63"/>
      <c r="S91" s="63"/>
      <c r="T91" s="64"/>
      <c r="U91" s="33"/>
      <c r="V91" s="33"/>
      <c r="W91" s="33"/>
      <c r="X91" s="33"/>
      <c r="Y91" s="33"/>
      <c r="Z91" s="33"/>
      <c r="AA91" s="33"/>
      <c r="AB91" s="33"/>
      <c r="AC91" s="33"/>
      <c r="AD91" s="33"/>
      <c r="AE91" s="33"/>
      <c r="AT91" s="16" t="s">
        <v>121</v>
      </c>
      <c r="AU91" s="16" t="s">
        <v>6</v>
      </c>
    </row>
    <row r="92" spans="1:65" s="2" customFormat="1" ht="16.5" customHeight="1">
      <c r="A92" s="33"/>
      <c r="B92" s="34"/>
      <c r="C92" s="172" t="s">
        <v>145</v>
      </c>
      <c r="D92" s="172" t="s">
        <v>115</v>
      </c>
      <c r="E92" s="173" t="s">
        <v>404</v>
      </c>
      <c r="F92" s="174" t="s">
        <v>405</v>
      </c>
      <c r="G92" s="175" t="s">
        <v>391</v>
      </c>
      <c r="H92" s="177"/>
      <c r="I92" s="177"/>
      <c r="J92" s="176">
        <f>ROUND(I92*H92,15)</f>
        <v>0</v>
      </c>
      <c r="K92" s="174" t="s">
        <v>119</v>
      </c>
      <c r="L92" s="38"/>
      <c r="M92" s="178" t="s">
        <v>18</v>
      </c>
      <c r="N92" s="179" t="s">
        <v>41</v>
      </c>
      <c r="O92" s="63"/>
      <c r="P92" s="180">
        <f>O92*H92</f>
        <v>0</v>
      </c>
      <c r="Q92" s="180">
        <v>0</v>
      </c>
      <c r="R92" s="180">
        <f>Q92*H92</f>
        <v>0</v>
      </c>
      <c r="S92" s="180">
        <v>0</v>
      </c>
      <c r="T92" s="181">
        <f>S92*H92</f>
        <v>0</v>
      </c>
      <c r="U92" s="33"/>
      <c r="V92" s="33"/>
      <c r="W92" s="33"/>
      <c r="X92" s="33"/>
      <c r="Y92" s="33"/>
      <c r="Z92" s="33"/>
      <c r="AA92" s="33"/>
      <c r="AB92" s="33"/>
      <c r="AC92" s="33"/>
      <c r="AD92" s="33"/>
      <c r="AE92" s="33"/>
      <c r="AR92" s="182" t="s">
        <v>392</v>
      </c>
      <c r="AT92" s="182" t="s">
        <v>115</v>
      </c>
      <c r="AU92" s="182" t="s">
        <v>6</v>
      </c>
      <c r="AY92" s="16" t="s">
        <v>112</v>
      </c>
      <c r="BE92" s="183">
        <f>IF(N92="základní",J92,0)</f>
        <v>0</v>
      </c>
      <c r="BF92" s="183">
        <f>IF(N92="snížená",J92,0)</f>
        <v>0</v>
      </c>
      <c r="BG92" s="183">
        <f>IF(N92="zákl. přenesená",J92,0)</f>
        <v>0</v>
      </c>
      <c r="BH92" s="183">
        <f>IF(N92="sníž. přenesená",J92,0)</f>
        <v>0</v>
      </c>
      <c r="BI92" s="183">
        <f>IF(N92="nulová",J92,0)</f>
        <v>0</v>
      </c>
      <c r="BJ92" s="16" t="s">
        <v>77</v>
      </c>
      <c r="BK92" s="184">
        <f>ROUND(I92*H92,15)</f>
        <v>0</v>
      </c>
      <c r="BL92" s="16" t="s">
        <v>392</v>
      </c>
      <c r="BM92" s="182" t="s">
        <v>154</v>
      </c>
    </row>
    <row r="93" spans="1:65" s="2" customFormat="1">
      <c r="A93" s="33"/>
      <c r="B93" s="34"/>
      <c r="C93" s="35"/>
      <c r="D93" s="185" t="s">
        <v>121</v>
      </c>
      <c r="E93" s="35"/>
      <c r="F93" s="186" t="s">
        <v>405</v>
      </c>
      <c r="G93" s="35"/>
      <c r="H93" s="35"/>
      <c r="I93" s="187"/>
      <c r="J93" s="35"/>
      <c r="K93" s="35"/>
      <c r="L93" s="38"/>
      <c r="M93" s="222"/>
      <c r="N93" s="223"/>
      <c r="O93" s="224"/>
      <c r="P93" s="224"/>
      <c r="Q93" s="224"/>
      <c r="R93" s="224"/>
      <c r="S93" s="224"/>
      <c r="T93" s="225"/>
      <c r="U93" s="33"/>
      <c r="V93" s="33"/>
      <c r="W93" s="33"/>
      <c r="X93" s="33"/>
      <c r="Y93" s="33"/>
      <c r="Z93" s="33"/>
      <c r="AA93" s="33"/>
      <c r="AB93" s="33"/>
      <c r="AC93" s="33"/>
      <c r="AD93" s="33"/>
      <c r="AE93" s="33"/>
      <c r="AT93" s="16" t="s">
        <v>121</v>
      </c>
      <c r="AU93" s="16" t="s">
        <v>6</v>
      </c>
    </row>
    <row r="94" spans="1:65" s="2" customFormat="1" ht="6.9" customHeight="1">
      <c r="A94" s="33"/>
      <c r="B94" s="46"/>
      <c r="C94" s="47"/>
      <c r="D94" s="47"/>
      <c r="E94" s="47"/>
      <c r="F94" s="47"/>
      <c r="G94" s="47"/>
      <c r="H94" s="47"/>
      <c r="I94" s="47"/>
      <c r="J94" s="47"/>
      <c r="K94" s="47"/>
      <c r="L94" s="38"/>
      <c r="M94" s="33"/>
      <c r="O94" s="33"/>
      <c r="P94" s="33"/>
      <c r="Q94" s="33"/>
      <c r="R94" s="33"/>
      <c r="S94" s="33"/>
      <c r="T94" s="33"/>
      <c r="U94" s="33"/>
      <c r="V94" s="33"/>
      <c r="W94" s="33"/>
      <c r="X94" s="33"/>
      <c r="Y94" s="33"/>
      <c r="Z94" s="33"/>
      <c r="AA94" s="33"/>
      <c r="AB94" s="33"/>
      <c r="AC94" s="33"/>
      <c r="AD94" s="33"/>
      <c r="AE94" s="33"/>
    </row>
  </sheetData>
  <sheetProtection algorithmName="SHA-512" hashValue="tFjpkYOVvFz+kQtSZ20oMi9oYnNSDz9IdKxV7caNQzsJPuqx2l50Lv1CjRV8VN1/1riBhG+V2bE48X7Pu5V/8A==" saltValue="tOo5Z0dHn8n7YvTFD8JEueQ57YnOdVOQW8RrrZgiVlQ6BMoRQLJpTk39VOwL4lSz63A0qTZOSBaeWDXl/CWfOw==" spinCount="100000" sheet="1" objects="1" scenarios="1" formatColumns="0" formatRows="0" autoFilter="0"/>
  <autoFilter ref="C78:K93"/>
  <mergeCells count="9">
    <mergeCell ref="E50:H50"/>
    <mergeCell ref="E69:H69"/>
    <mergeCell ref="E71:H71"/>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8</vt:i4>
      </vt:variant>
    </vt:vector>
  </HeadingPairs>
  <TitlesOfParts>
    <vt:vector size="12" baseType="lpstr">
      <vt:lpstr>Rekapitulace stavby</vt:lpstr>
      <vt:lpstr>SO 01 - Oprava železniční...</vt:lpstr>
      <vt:lpstr>SO 02 - NEOCEŇOVAT- Mater...</vt:lpstr>
      <vt:lpstr>VON - Vedlejší a ostatní ...</vt:lpstr>
      <vt:lpstr>'Rekapitulace stavby'!Názvy_tisku</vt:lpstr>
      <vt:lpstr>'SO 01 - Oprava železniční...'!Názvy_tisku</vt:lpstr>
      <vt:lpstr>'SO 02 - NEOCEŇOVAT- Mater...'!Názvy_tisku</vt:lpstr>
      <vt:lpstr>'VON - Vedlejší a ostatní ...'!Názvy_tisku</vt:lpstr>
      <vt:lpstr>'Rekapitulace stavby'!Oblast_tisku</vt:lpstr>
      <vt:lpstr>'SO 01 - Oprava železniční...'!Oblast_tisku</vt:lpstr>
      <vt:lpstr>'SO 02 - NEOCEŇOVAT- Mater...'!Oblast_tisku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Zaplatílek Radek, Ing.</dc:creator>
  <cp:lastModifiedBy>Zaplatílek Radek, Ing.</cp:lastModifiedBy>
  <dcterms:created xsi:type="dcterms:W3CDTF">2021-02-08T05:20:07Z</dcterms:created>
  <dcterms:modified xsi:type="dcterms:W3CDTF">2021-02-08T05:27:10Z</dcterms:modified>
</cp:coreProperties>
</file>