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48" activeTab="0"/>
  </bookViews>
  <sheets>
    <sheet name="Rekapitulace stavby" sheetId="1" r:id="rId1"/>
    <sheet name="část 01.1 - Železniční sv..." sheetId="2" r:id="rId2"/>
    <sheet name="část 01.2 - Železniční sp..." sheetId="3" r:id="rId3"/>
    <sheet name="část 01.3 - Následná úpra..." sheetId="4" r:id="rId4"/>
    <sheet name="SO 02 - Železniční přejez..." sheetId="5" r:id="rId5"/>
    <sheet name="SO 06 - Přejezdy v ev. km..." sheetId="6" r:id="rId6"/>
    <sheet name="VON - Vedlejší a ostatní ..." sheetId="7" r:id="rId7"/>
    <sheet name="ON - Materiál objednatele" sheetId="8" r:id="rId8"/>
  </sheets>
  <definedNames>
    <definedName name="_xlnm._FilterDatabase" localSheetId="1" hidden="1">'část 01.1 - Železniční sv...'!$C$88:$K$317</definedName>
    <definedName name="_xlnm._FilterDatabase" localSheetId="2" hidden="1">'část 01.2 - Železniční sp...'!$C$88:$K$127</definedName>
    <definedName name="_xlnm._FilterDatabase" localSheetId="3" hidden="1">'část 01.3 - Následná úpra...'!$C$87:$K$117</definedName>
    <definedName name="_xlnm._FilterDatabase" localSheetId="7" hidden="1">'ON - Materiál objednatele'!$C$80:$K$125</definedName>
    <definedName name="_xlnm._FilterDatabase" localSheetId="4" hidden="1">'SO 02 - Železniční přejez...'!$C$82:$K$123</definedName>
    <definedName name="_xlnm._FilterDatabase" localSheetId="5" hidden="1">'SO 06 - Přejezdy v ev. km...'!$C$81:$K$279</definedName>
    <definedName name="_xlnm._FilterDatabase" localSheetId="6" hidden="1">'VON - Vedlejší a ostatní ...'!$C$80:$K$114</definedName>
    <definedName name="_xlnm.Print_Area" localSheetId="1">'část 01.1 - Železniční sv...'!$C$47:$J$68,'část 01.1 - Železniční sv...'!$C$74:$K$317</definedName>
    <definedName name="_xlnm.Print_Area" localSheetId="2">'část 01.2 - Železniční sp...'!$C$47:$J$68,'část 01.2 - Železniční sp...'!$C$74:$K$127</definedName>
    <definedName name="_xlnm.Print_Area" localSheetId="3">'část 01.3 - Následná úpra...'!$C$47:$J$67,'část 01.3 - Následná úpra...'!$C$73:$K$117</definedName>
    <definedName name="_xlnm.Print_Area" localSheetId="7">'ON - Materiál objednatele'!$C$45:$J$62,'ON - Materiál objednatele'!$C$68:$K$125</definedName>
    <definedName name="_xlnm.Print_Area" localSheetId="0">'Rekapitulace stavby'!$D$4:$AO$36,'Rekapitulace stavby'!$C$42:$AQ$63</definedName>
    <definedName name="_xlnm.Print_Area" localSheetId="4">'SO 02 - Železniční přejez...'!$C$45:$J$64,'SO 02 - Železniční přejez...'!$C$70:$K$123</definedName>
    <definedName name="_xlnm.Print_Area" localSheetId="5">'SO 06 - Přejezdy v ev. km...'!$C$45:$J$63,'SO 06 - Přejezdy v ev. km...'!$C$69:$K$279</definedName>
    <definedName name="_xlnm.Print_Area" localSheetId="6">'VON - Vedlejší a ostatní ...'!$C$45:$J$62,'VON - Vedlejší a ostatní ...'!$C$68:$K$114</definedName>
    <definedName name="_xlnm.Print_Titles" localSheetId="0">'Rekapitulace stavby'!$52:$52</definedName>
    <definedName name="_xlnm.Print_Titles" localSheetId="1">'část 01.1 - Železniční sv...'!$88:$88</definedName>
    <definedName name="_xlnm.Print_Titles" localSheetId="2">'část 01.2 - Železniční sp...'!$88:$88</definedName>
    <definedName name="_xlnm.Print_Titles" localSheetId="3">'část 01.3 - Následná úpra...'!$87:$87</definedName>
    <definedName name="_xlnm.Print_Titles" localSheetId="4">'SO 02 - Železniční přejez...'!$82:$82</definedName>
    <definedName name="_xlnm.Print_Titles" localSheetId="5">'SO 06 - Přejezdy v ev. km...'!$81:$81</definedName>
    <definedName name="_xlnm.Print_Titles" localSheetId="6">'VON - Vedlejší a ostatní ...'!$80:$80</definedName>
    <definedName name="_xlnm.Print_Titles" localSheetId="7">'ON - Materiál objednatele'!$80:$80</definedName>
  </definedNames>
  <calcPr calcId="162913"/>
</workbook>
</file>

<file path=xl/sharedStrings.xml><?xml version="1.0" encoding="utf-8"?>
<sst xmlns="http://schemas.openxmlformats.org/spreadsheetml/2006/main" count="6512" uniqueCount="910">
  <si>
    <t>Export Komplet</t>
  </si>
  <si>
    <t>VZ</t>
  </si>
  <si>
    <t>2.0</t>
  </si>
  <si>
    <t>ZAMOK</t>
  </si>
  <si>
    <t>False</t>
  </si>
  <si>
    <t>{0c8cc7ed-5940-4b19-8cc7-7cbc8cc9df23}</t>
  </si>
  <si>
    <t>0,01</t>
  </si>
  <si>
    <t>21</t>
  </si>
  <si>
    <t>15</t>
  </si>
  <si>
    <t>REKAPITULACE STAVBY</t>
  </si>
  <si>
    <t>v ---  níže se nacházejí doplnkové a pomocné údaje k sestavám  --- v</t>
  </si>
  <si>
    <t>Návod na vyplnění</t>
  </si>
  <si>
    <t>0,001</t>
  </si>
  <si>
    <t>Kód:</t>
  </si>
  <si>
    <t>64021009</t>
  </si>
  <si>
    <t>Měnit lze pouze buňky se žlutým podbarvením!
1) v Rekapitulaci stavby vyplňte údaje o Uchazeči (přenesou se do ostatních sestav i v jiných listech)
2) na vybraných listech vyplňte v sestavě Soupis prací ceny u položek</t>
  </si>
  <si>
    <t>Stavba:</t>
  </si>
  <si>
    <t>Oprava trati v úseku Hněvčeves - Hořice v P.</t>
  </si>
  <si>
    <t>KSO:</t>
  </si>
  <si>
    <t/>
  </si>
  <si>
    <t>CC-CZ:</t>
  </si>
  <si>
    <t>Místo:</t>
  </si>
  <si>
    <t xml:space="preserve"> Hněvčeves - Hořice</t>
  </si>
  <si>
    <t>Datum:</t>
  </si>
  <si>
    <t>27. 12. 2020</t>
  </si>
  <si>
    <t>Zadavatel:</t>
  </si>
  <si>
    <t>IČ:</t>
  </si>
  <si>
    <t xml:space="preserve"> Správa železnic, s.o.</t>
  </si>
  <si>
    <t>DIČ:</t>
  </si>
  <si>
    <t>Uchazeč:</t>
  </si>
  <si>
    <t>Vyplň údaj</t>
  </si>
  <si>
    <t>Projektant:</t>
  </si>
  <si>
    <t xml:space="preserve"> Prodin, a.s.</t>
  </si>
  <si>
    <t>True</t>
  </si>
  <si>
    <t>Zpracovatel:</t>
  </si>
  <si>
    <t>252 92 161</t>
  </si>
  <si>
    <t>PRODIN, 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</si>
  <si>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</si>
  <si>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</si>
  <si>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</si>
  <si>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</si>
  <si>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</si>
  <si>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</si>
  <si>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</si>
  <si>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</si>
  <si>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</si>
  <si>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</si>
  <si>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</si>
  <si>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</si>
  <si>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</si>
  <si>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</si>
  <si>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</si>
  <si>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</si>
  <si>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</si>
  <si>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</si>
  <si>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</si>
  <si>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</si>
  <si>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</si>
  <si>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</si>
  <si>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</si>
  <si>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</si>
  <si>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</si>
  <si>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</si>
  <si>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</si>
  <si>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</si>
  <si>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</si>
  <si>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</si>
  <si>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</si>
  <si>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</si>
  <si>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</si>
  <si>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</si>
  <si>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</si>
  <si>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</si>
  <si>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</si>
  <si>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</si>
  <si>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</si>
  <si>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</si>
  <si>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</si>
  <si>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Železniční svršek a spodek</t>
  </si>
  <si>
    <t>STA</t>
  </si>
  <si>
    <t>1</t>
  </si>
  <si>
    <t>{a61c3ea7-cd62-4f76-9257-7cc146953759}</t>
  </si>
  <si>
    <t>2</t>
  </si>
  <si>
    <t>/</t>
  </si>
  <si>
    <t>část 01.1</t>
  </si>
  <si>
    <t>Železniční svršek</t>
  </si>
  <si>
    <t>Soupis</t>
  </si>
  <si>
    <t>{44a97fd6-e4fb-4cb6-8f53-e735156db512}</t>
  </si>
  <si>
    <t>část 01.2</t>
  </si>
  <si>
    <t>Železniční spodek</t>
  </si>
  <si>
    <t>{05505beb-ecec-4991-9d57-dd33caa576a2}</t>
  </si>
  <si>
    <t>část 01.3</t>
  </si>
  <si>
    <t>Následná úprava GPK</t>
  </si>
  <si>
    <t>{522461bf-daf8-43eb-8358-1cd64c188573}</t>
  </si>
  <si>
    <t>SO 02</t>
  </si>
  <si>
    <t>Železniční přejezd v km 20,449</t>
  </si>
  <si>
    <t>{609f8cb4-c991-426d-ae87-265c51d32727}</t>
  </si>
  <si>
    <t>SO 06</t>
  </si>
  <si>
    <t>Přejezdy v ev. km 18,810 a 20,026</t>
  </si>
  <si>
    <t>{f715c352-a064-4789-88cf-d62f7c316204}</t>
  </si>
  <si>
    <t>VON</t>
  </si>
  <si>
    <t>Vedlejší a ostatní náklady</t>
  </si>
  <si>
    <t>{747568d7-80ea-47a2-b0e1-d8840a62bea8}</t>
  </si>
  <si>
    <t>ON</t>
  </si>
  <si>
    <t>Materiál objednatele</t>
  </si>
  <si>
    <t>{971bd714-b007-4cb4-9b54-44054e82d745}</t>
  </si>
  <si>
    <t>KRYCÍ LIST SOUPISU PRACÍ</t>
  </si>
  <si>
    <t>Objekt:</t>
  </si>
  <si>
    <t>SO 01 - Železniční svršek a spodek</t>
  </si>
  <si>
    <t>Soupis:</t>
  </si>
  <si>
    <t>část 01.1 - Železniční svršek</t>
  </si>
  <si>
    <t>REKAPITULACE ČLENĚNÍ SOUPISU PRACÍ</t>
  </si>
  <si>
    <t>Kód dílu - Popis</t>
  </si>
  <si>
    <t>Cena celkem [CZK]</t>
  </si>
  <si>
    <t>-1</t>
  </si>
  <si>
    <t>HSV - Práce a dodávky HSV</t>
  </si>
  <si>
    <t xml:space="preserve">    5 - Komunikace pozemní</t>
  </si>
  <si>
    <t>OST - Ostatní</t>
  </si>
  <si>
    <t xml:space="preserve">    PŘEP - Doprava mat. objednatele na místo stavby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</si>
  <si>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</si>
  <si>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</si>
  <si>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</si>
  <si>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</si>
  <si>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</si>
  <si>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</si>
  <si>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</si>
  <si>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</si>
  <si>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</si>
  <si>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</si>
  <si>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</si>
  <si>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</si>
  <si>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</si>
  <si>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</si>
  <si>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</si>
  <si>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</si>
  <si>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</si>
  <si>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</si>
  <si>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</si>
  <si>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5905020020</t>
  </si>
  <si>
    <t>Oprava stezky strojně s odstraněním drnu a nánosu přes 10 cm do 20 cm</t>
  </si>
  <si>
    <t>m2</t>
  </si>
  <si>
    <t>Sborník UOŽI 01 2021</t>
  </si>
  <si>
    <t>4</t>
  </si>
  <si>
    <t>1777172516</t>
  </si>
  <si>
    <t>PP</t>
  </si>
  <si>
    <t>VV</t>
  </si>
  <si>
    <t>2402*0,4</t>
  </si>
  <si>
    <t>5905085050</t>
  </si>
  <si>
    <t>Souvislé čištění KL strojně koleje pražce betonové rozdělení "d"</t>
  </si>
  <si>
    <t>km</t>
  </si>
  <si>
    <t>251329200</t>
  </si>
  <si>
    <t>3</t>
  </si>
  <si>
    <t>5905105030</t>
  </si>
  <si>
    <t>Doplnění KL kamenivem souvisle strojně v koleji</t>
  </si>
  <si>
    <t>m3</t>
  </si>
  <si>
    <t>-2002611279</t>
  </si>
  <si>
    <t>1758,5+137+24,5</t>
  </si>
  <si>
    <t>M</t>
  </si>
  <si>
    <t>5955101000</t>
  </si>
  <si>
    <t>Kamenivo drcené štěrk frakce 31,5/63 třídy BI</t>
  </si>
  <si>
    <t>t</t>
  </si>
  <si>
    <t>8</t>
  </si>
  <si>
    <t>-582151132</t>
  </si>
  <si>
    <t>5905115010</t>
  </si>
  <si>
    <t>Příplatek za úpravu nadvýšení KL v oblouku o malém poloměru</t>
  </si>
  <si>
    <t>m</t>
  </si>
  <si>
    <t>-146184421</t>
  </si>
  <si>
    <t>(20,605182-20,343412)*1000</t>
  </si>
  <si>
    <t>(21,011337-20,774055)*1000</t>
  </si>
  <si>
    <t>(21,219107-21,073128)*1000</t>
  </si>
  <si>
    <t>Součet</t>
  </si>
  <si>
    <t>6</t>
  </si>
  <si>
    <t>5906035120</t>
  </si>
  <si>
    <t>Souvislá výměna pražců současně s výměnou nebo čištěním KL pražce betonové příčné vystrojené</t>
  </si>
  <si>
    <t>kus</t>
  </si>
  <si>
    <t>-252125817</t>
  </si>
  <si>
    <t xml:space="preserve">1186,3*1,64+"zaokrouhlení a rezerva" +1,468 </t>
  </si>
  <si>
    <t>7</t>
  </si>
  <si>
    <t>5906055020</t>
  </si>
  <si>
    <t>Příplatek za současnou výměnu pražce s podkladnicovým upevněním a kompletů a pryžových podložek</t>
  </si>
  <si>
    <t>-509778206</t>
  </si>
  <si>
    <t>5958158005</t>
  </si>
  <si>
    <t>Podložka pryžová pod patu kolejnice S49  183/126/6</t>
  </si>
  <si>
    <t>1812713891</t>
  </si>
  <si>
    <t>1947,000*2</t>
  </si>
  <si>
    <t>9</t>
  </si>
  <si>
    <t>5958128010</t>
  </si>
  <si>
    <t>Komplety ŽS 4 (šroub RS 1, matice M 24, podložka Fe6, svěrka ŽS4)</t>
  </si>
  <si>
    <t>-84213277</t>
  </si>
  <si>
    <t>(1947-10)*4</t>
  </si>
  <si>
    <t>10</t>
  </si>
  <si>
    <t>5958125010</t>
  </si>
  <si>
    <t>Komplety s antikorozní úpravou ŽS 4 (svěrka ŽS4, šroub RS 1, matice M24, podložka Fe6)</t>
  </si>
  <si>
    <t>-798519755</t>
  </si>
  <si>
    <t>10*4</t>
  </si>
  <si>
    <t>11</t>
  </si>
  <si>
    <t>5906105010</t>
  </si>
  <si>
    <t>Demontáž pražce dřevěný</t>
  </si>
  <si>
    <t>-559588143</t>
  </si>
  <si>
    <t>12</t>
  </si>
  <si>
    <t>5906105020</t>
  </si>
  <si>
    <t>Demontáž pražce betonový</t>
  </si>
  <si>
    <t>1646113881</t>
  </si>
  <si>
    <t>13</t>
  </si>
  <si>
    <t>5907015115</t>
  </si>
  <si>
    <t>Ojedinělá výměna kolejnic současně s výměnou pražců tv. S49 rozdělení "d"</t>
  </si>
  <si>
    <t>-795007400</t>
  </si>
  <si>
    <t>vložky po posunu kolejnic - viz výkaz výměr</t>
  </si>
  <si>
    <t>53</t>
  </si>
  <si>
    <t>14</t>
  </si>
  <si>
    <t>5907020115</t>
  </si>
  <si>
    <t>Souvislá výměna kolejnic současně s výměnou pražců tv. S49 rozdělení "d"</t>
  </si>
  <si>
    <t>-320074627</t>
  </si>
  <si>
    <t>viz výkaz výměr</t>
  </si>
  <si>
    <t>608,3*2</t>
  </si>
  <si>
    <t>5907020120</t>
  </si>
  <si>
    <t>Souvislá výměna kolejnic současně s výměnou pražců tv. S49 rozdělení "u"</t>
  </si>
  <si>
    <t>1647316582</t>
  </si>
  <si>
    <t>5,4*2</t>
  </si>
  <si>
    <t>16</t>
  </si>
  <si>
    <t>5907035220</t>
  </si>
  <si>
    <t>Úprava dilatačních spár kolejnic tv. S49 rozdělení "d"</t>
  </si>
  <si>
    <t>-1822400774</t>
  </si>
  <si>
    <t>(173+200)*2+200 "oba pásy + levý samostatně"</t>
  </si>
  <si>
    <t>17</t>
  </si>
  <si>
    <t>5907040030</t>
  </si>
  <si>
    <t>Posun kolejnic před svařováním tv. S49</t>
  </si>
  <si>
    <t>-1401539089</t>
  </si>
  <si>
    <t>18</t>
  </si>
  <si>
    <t>5907050020</t>
  </si>
  <si>
    <t>Dělení kolejnic řezáním nebo rozbroušením tv. S49</t>
  </si>
  <si>
    <t>228526081</t>
  </si>
  <si>
    <t>19</t>
  </si>
  <si>
    <t>5909032020</t>
  </si>
  <si>
    <t>Přesná úprava GPK koleje směrové a výškové uspořádání pražce betonové</t>
  </si>
  <si>
    <t>-1883513209</t>
  </si>
  <si>
    <t xml:space="preserve">výběhy nad rámec čištění a VP </t>
  </si>
  <si>
    <t>21,325-21,236459</t>
  </si>
  <si>
    <t>19,975-19,945741</t>
  </si>
  <si>
    <t>Mezisoučet</t>
  </si>
  <si>
    <t>20</t>
  </si>
  <si>
    <t>5910020030</t>
  </si>
  <si>
    <t>Svařování kolejnic termitem plný předehřev standardní spára svar sériový tv. S49</t>
  </si>
  <si>
    <t>svar</t>
  </si>
  <si>
    <t>-1990359018</t>
  </si>
  <si>
    <t>5910020130</t>
  </si>
  <si>
    <t>Svařování kolejnic termitem plný předehřev standardní spára svar jednotlivý tv. S49</t>
  </si>
  <si>
    <t>2003187142</t>
  </si>
  <si>
    <t>"závěrné svary" (1379,9/250+"zaokrouhlení a rezerva" 0,4802)*2</t>
  </si>
  <si>
    <t>22</t>
  </si>
  <si>
    <t>5910030310</t>
  </si>
  <si>
    <t>Příplatek za směrové vyrovnání kolejnic v obloucích o poloměru 300 m a menším</t>
  </si>
  <si>
    <t>1862889747</t>
  </si>
  <si>
    <t>23</t>
  </si>
  <si>
    <t>5910035030</t>
  </si>
  <si>
    <t>Dosažení dovolené upínací teploty v BK prodloužením kolejnicového pásu v koleji tv. S49</t>
  </si>
  <si>
    <t>-1950143641</t>
  </si>
  <si>
    <t>24</t>
  </si>
  <si>
    <t>5910040320</t>
  </si>
  <si>
    <t>Umožnění volné dilatace kolejnice demontáž upevňovadel s osazením kluzných podložek rozdělení pražců "d"</t>
  </si>
  <si>
    <t>-407434743</t>
  </si>
  <si>
    <t>1379,9*2</t>
  </si>
  <si>
    <t>25</t>
  </si>
  <si>
    <t>5910040420</t>
  </si>
  <si>
    <t>Umožnění volné dilatace kolejnice montáž upevňovadel s odstraněním kluzných podložek rozdělení pražců "d"</t>
  </si>
  <si>
    <t>-1668366790</t>
  </si>
  <si>
    <t>26</t>
  </si>
  <si>
    <t>5910045020</t>
  </si>
  <si>
    <t>Zajištění polohy kolejnice bočními válečkovými opěrkami rozdělení pražců "d"</t>
  </si>
  <si>
    <t>254746493</t>
  </si>
  <si>
    <t>27</t>
  </si>
  <si>
    <t>5910136010</t>
  </si>
  <si>
    <t>Montáž pražcové kotvy v koleji</t>
  </si>
  <si>
    <t>1384724603</t>
  </si>
  <si>
    <t>28</t>
  </si>
  <si>
    <t>5960101005</t>
  </si>
  <si>
    <t>Pražcové kotvy TDHB pro pražec betonový SB 8</t>
  </si>
  <si>
    <t>-1201806969</t>
  </si>
  <si>
    <t>29</t>
  </si>
  <si>
    <t>5912005090</t>
  </si>
  <si>
    <t>Výměna návěstidla staničníku</t>
  </si>
  <si>
    <t>-1752993549</t>
  </si>
  <si>
    <t>30</t>
  </si>
  <si>
    <t>5962101105</t>
  </si>
  <si>
    <t>Návěstidlo staničník 480x610 pozink dvoumístný</t>
  </si>
  <si>
    <t>2091197979</t>
  </si>
  <si>
    <t>31</t>
  </si>
  <si>
    <t>5912015080</t>
  </si>
  <si>
    <t>Výměna návěstidla včetně sloupku a patky výstražného kolíku</t>
  </si>
  <si>
    <t>-1757244002</t>
  </si>
  <si>
    <t>32</t>
  </si>
  <si>
    <t>5912015100</t>
  </si>
  <si>
    <t>Výměna návěstidla včetně sloupku a patky tabule před zastávkou</t>
  </si>
  <si>
    <t>224136320</t>
  </si>
  <si>
    <t>33</t>
  </si>
  <si>
    <t>5962101050</t>
  </si>
  <si>
    <t>Návěstidlo tabule před zastávkou</t>
  </si>
  <si>
    <t>1243234588</t>
  </si>
  <si>
    <t>34</t>
  </si>
  <si>
    <t>5962113005R</t>
  </si>
  <si>
    <t>Sloupek ocelový pozinkovaný 60 mm</t>
  </si>
  <si>
    <t>228106634</t>
  </si>
  <si>
    <t>4,5*2</t>
  </si>
  <si>
    <t>35</t>
  </si>
  <si>
    <t>5962114000</t>
  </si>
  <si>
    <t>Výstroj sloupku objímka 50 až 100 mm kompletní</t>
  </si>
  <si>
    <t>1578774857</t>
  </si>
  <si>
    <t>36</t>
  </si>
  <si>
    <t>5962114020</t>
  </si>
  <si>
    <t>Výstroj sloupku víčko plast 60 mm</t>
  </si>
  <si>
    <t>1618695468</t>
  </si>
  <si>
    <t>"vlak se blíží k zastávce" 2</t>
  </si>
  <si>
    <t>"pískej" 3</t>
  </si>
  <si>
    <t>37</t>
  </si>
  <si>
    <t>5964165000</t>
  </si>
  <si>
    <t>Betonová patka sloupku malá prefabrikát</t>
  </si>
  <si>
    <t>-22715838</t>
  </si>
  <si>
    <t>38</t>
  </si>
  <si>
    <t>5912030020</t>
  </si>
  <si>
    <t>Demontáž návěstidla včetně sloupku a patky označníku</t>
  </si>
  <si>
    <t>1779121622</t>
  </si>
  <si>
    <t>39</t>
  </si>
  <si>
    <t>5912030050</t>
  </si>
  <si>
    <t>Demontáž návěstidla včetně sloupku a patky sklonovníku</t>
  </si>
  <si>
    <t>1145915629</t>
  </si>
  <si>
    <t>40</t>
  </si>
  <si>
    <t>591203007R</t>
  </si>
  <si>
    <t>Demontáž návěstidla včetně sloupku a patky zapněte/vypněte proud</t>
  </si>
  <si>
    <t>777787619</t>
  </si>
  <si>
    <t>41</t>
  </si>
  <si>
    <t>5912050120</t>
  </si>
  <si>
    <t>Staničení demontáž hektometrovníku</t>
  </si>
  <si>
    <t>1398396929</t>
  </si>
  <si>
    <t>42</t>
  </si>
  <si>
    <t>5912050220</t>
  </si>
  <si>
    <t>Staničení montáž hektometrovníku</t>
  </si>
  <si>
    <t>-1789488554</t>
  </si>
  <si>
    <t>43</t>
  </si>
  <si>
    <t>5962101120</t>
  </si>
  <si>
    <t>Návěstidlo hektometrovník železobetonový se znaky</t>
  </si>
  <si>
    <t>-486716802</t>
  </si>
  <si>
    <t>44</t>
  </si>
  <si>
    <t>5912060210</t>
  </si>
  <si>
    <t>Demontáž zajišťovací značky včetně sloupku a základu konzolové</t>
  </si>
  <si>
    <t>-272632453</t>
  </si>
  <si>
    <t>45</t>
  </si>
  <si>
    <t>5912065210</t>
  </si>
  <si>
    <t>Montáž zajišťovací značky včetně sloupku a základu konzolové</t>
  </si>
  <si>
    <t>-414756095</t>
  </si>
  <si>
    <t>46</t>
  </si>
  <si>
    <t>5962119000</t>
  </si>
  <si>
    <t>Zajištění PPK sloupek zajišťovací značka</t>
  </si>
  <si>
    <t>-492699947</t>
  </si>
  <si>
    <t>47</t>
  </si>
  <si>
    <t>5962119020</t>
  </si>
  <si>
    <t>Zajištění PPK štítek konzolové a hřebové značky</t>
  </si>
  <si>
    <t>-459194357</t>
  </si>
  <si>
    <t>48</t>
  </si>
  <si>
    <t>5999005010</t>
  </si>
  <si>
    <t>Třídění spojovacích a upevňovacích součástí</t>
  </si>
  <si>
    <t>-1624689970</t>
  </si>
  <si>
    <t>0,35+0,72+8,5</t>
  </si>
  <si>
    <t>49</t>
  </si>
  <si>
    <t>5999005030</t>
  </si>
  <si>
    <t>Třídění kolejnic</t>
  </si>
  <si>
    <t>1754937233</t>
  </si>
  <si>
    <t>(5,4+608,3)*2*0,04939</t>
  </si>
  <si>
    <t>OST</t>
  </si>
  <si>
    <t>Ostatní</t>
  </si>
  <si>
    <t>50</t>
  </si>
  <si>
    <t>7594305010</t>
  </si>
  <si>
    <t>Montáž součástí počítače náprav vyhodnocovací části</t>
  </si>
  <si>
    <t>512</t>
  </si>
  <si>
    <t>393318695</t>
  </si>
  <si>
    <t>51</t>
  </si>
  <si>
    <t>7594305030</t>
  </si>
  <si>
    <t>Montáž součástí počítače náprav kabelového závěru KSL-F pro RSR</t>
  </si>
  <si>
    <t>1056399051</t>
  </si>
  <si>
    <t>52</t>
  </si>
  <si>
    <t>7594307010</t>
  </si>
  <si>
    <t>Demontáž součástí počítače náprav vyhodnocovací části</t>
  </si>
  <si>
    <t>-827456278</t>
  </si>
  <si>
    <t>7594307030</t>
  </si>
  <si>
    <t>Demontáž součástí počítače náprav kabelového závěru KSL-F pro RSR</t>
  </si>
  <si>
    <t>2033890534</t>
  </si>
  <si>
    <t>54</t>
  </si>
  <si>
    <t>9901000700</t>
  </si>
  <si>
    <t>Doprava obousměrná (např. dodávek z vlastních zásob zhotovitele nebo objednatele nebo výzisku) mechanizací o nosnosti do 3,5 t elektrosoučástek, montážního materiálu, kameniva, písku, dlažebních kostek, suti, atd. do 100 km</t>
  </si>
  <si>
    <t>-2017203772</t>
  </si>
  <si>
    <t>"návěstidla" 1</t>
  </si>
  <si>
    <t>55</t>
  </si>
  <si>
    <t>9902100300</t>
  </si>
  <si>
    <t>Doprava obousměrná (např. dodávek z vlastních zásob zhotovitele nebo objednatele nebo výzisku) mechanizací o nosnosti přes 3,5 t sypanin (kameniva, písku, suti, dlažebních kostek, atd.) do 30 km</t>
  </si>
  <si>
    <t>731031354</t>
  </si>
  <si>
    <t>"PE a pryž. podložky" 0,35+0,72</t>
  </si>
  <si>
    <t>"výzisk ze SČ z mezideponiie na skládku" 440*1,9</t>
  </si>
  <si>
    <t>56</t>
  </si>
  <si>
    <t>9902100500</t>
  </si>
  <si>
    <t>Doprava obousměrná (např. dodávek z vlastních zásob zhotovitele nebo objednatele nebo výzisku) mechanizací o nosnosti přes 3,5 t sypanin (kameniva, písku, suti, dlažebních kostek, atd.) do 60 km</t>
  </si>
  <si>
    <t>-1364641467</t>
  </si>
  <si>
    <t>"nové 32/63" 3907,201</t>
  </si>
  <si>
    <t>57</t>
  </si>
  <si>
    <t>9902100700</t>
  </si>
  <si>
    <t>Doprava obousměrná (např. dodávek z vlastních zásob zhotovitele nebo objednatele nebo výzisku) mechanizací o nosnosti přes 3,5 t sypanin (kameniva, písku, suti, dlažebních kostek, atd.) do 100 km</t>
  </si>
  <si>
    <t>640675453</t>
  </si>
  <si>
    <t xml:space="preserve">dodávka drobného svrškového mat. </t>
  </si>
  <si>
    <t>0,701+9,53+0,049</t>
  </si>
  <si>
    <t>58</t>
  </si>
  <si>
    <t>9902100800</t>
  </si>
  <si>
    <t>Doprava obousměrná (např. dodávek z vlastních zásob zhotovitele nebo objednatele nebo výzisku) mechanizací o nosnosti přes 3,5 t sypanin (kameniva, písku, suti, dlažebních kostek, atd.) do 150 km</t>
  </si>
  <si>
    <t>184638371</t>
  </si>
  <si>
    <t>"nové praž. kotvy z HB" 1,157</t>
  </si>
  <si>
    <t>59</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</si>
  <si>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</si>
  <si>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</si>
  <si>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-656696968</t>
  </si>
  <si>
    <t>svoz vyzískaných kolejnic a pražců po výměně na mezideponii (předpokládají se Hořice)</t>
  </si>
  <si>
    <t>"S49" (5,4+608,3)*2*0,04939</t>
  </si>
  <si>
    <t>"SB5" 492*0,296</t>
  </si>
  <si>
    <t>"dř." 1476*0,106</t>
  </si>
  <si>
    <t>staré hekťáky a zaj. značky na mezideponii</t>
  </si>
  <si>
    <t>0,062*57+1,884</t>
  </si>
  <si>
    <t>60</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</si>
  <si>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</si>
  <si>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</si>
  <si>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-1343478733</t>
  </si>
  <si>
    <t>"likvidace SB5" 492*0,272</t>
  </si>
  <si>
    <t>"likvidace demontovaných zaj. značek" 0,062*57</t>
  </si>
  <si>
    <t>"likvidace demontovaných hektometrů" 1,884</t>
  </si>
  <si>
    <t>61</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</si>
  <si>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</si>
  <si>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</si>
  <si>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1748908451</t>
  </si>
  <si>
    <t>k likvidaci</t>
  </si>
  <si>
    <t>"dř." 1476*0,082</t>
  </si>
  <si>
    <t>62</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</si>
  <si>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</si>
  <si>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</si>
  <si>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608001771</t>
  </si>
  <si>
    <t>"nové hektometry z Běstovic" 1,884</t>
  </si>
  <si>
    <t>"nové zaj. značky z Běstovic" 8,328</t>
  </si>
  <si>
    <t>63</t>
  </si>
  <si>
    <t>9902900100</t>
  </si>
  <si>
    <t>Naložení sypanin, drobného kusového materiálu, suti</t>
  </si>
  <si>
    <t>-1290881919</t>
  </si>
  <si>
    <t>"výzisk ze SČ z mezideponiie na skládku a pro opětovné využití" 440*1,9</t>
  </si>
  <si>
    <t>64</t>
  </si>
  <si>
    <t>9902900200</t>
  </si>
  <si>
    <t>Naložení objemnějšího kusového materiálu, vybouraných hmot</t>
  </si>
  <si>
    <t>117549098</t>
  </si>
  <si>
    <t xml:space="preserve">svoz vyzískaných kolejnic a pražců po výměně na mezideponii </t>
  </si>
  <si>
    <t>"SB5" 492*0,296 *0 !v položce výměny!</t>
  </si>
  <si>
    <t>"dř." 1476*0,106 *0 !v položce výměny!</t>
  </si>
  <si>
    <t>"SB5" 492*0,272</t>
  </si>
  <si>
    <t>"zaj. značky" 0,062*57</t>
  </si>
  <si>
    <t>"hektometrovníky" 1,884</t>
  </si>
  <si>
    <t>65</t>
  </si>
  <si>
    <t>9909000100</t>
  </si>
  <si>
    <t>Poplatek za uložení suti nebo hmot na oficiální skládku</t>
  </si>
  <si>
    <t>-1704425882</t>
  </si>
  <si>
    <t>"přebytek výzisku ze SČ" 440*1,9</t>
  </si>
  <si>
    <t>66</t>
  </si>
  <si>
    <t>9909000300</t>
  </si>
  <si>
    <t>Poplatek za likvidaci dřevěných kolejnicových podpor</t>
  </si>
  <si>
    <t>387329464</t>
  </si>
  <si>
    <t>67</t>
  </si>
  <si>
    <t>9909000400</t>
  </si>
  <si>
    <t>Poplatek za likvidaci plastových součástí</t>
  </si>
  <si>
    <t>222306048</t>
  </si>
  <si>
    <t>0,35+0,72</t>
  </si>
  <si>
    <t>68</t>
  </si>
  <si>
    <t>9909000500</t>
  </si>
  <si>
    <t>Poplatek uložení odpadu betonových prefabrikátů</t>
  </si>
  <si>
    <t>-1422265632</t>
  </si>
  <si>
    <t>"staré zaj. značky" 0,062*57</t>
  </si>
  <si>
    <t>"hektometry" 1,884</t>
  </si>
  <si>
    <t>PŘEP</t>
  </si>
  <si>
    <t>Doprava mat. objednatele na místo stavby</t>
  </si>
  <si>
    <t>69</t>
  </si>
  <si>
    <t>9902201000</t>
  </si>
  <si>
    <t>Doprava obousměrná (např. dodávek z vlastních zásob zhotovitele nebo objednatele nebo výzisku) mechanizací o nosnosti přes 3,5 t objemnějšího kusového materiálu (prefabrikátů, stožárů, výhybek, rozvaděčů, vybouraných hmot atd.) do 250 km</t>
  </si>
  <si>
    <t>-580453198</t>
  </si>
  <si>
    <t>"přeprava mat. objednatele na stavbu"</t>
  </si>
  <si>
    <t>"kolejnice z Duchcova" 63,239</t>
  </si>
  <si>
    <t>70</t>
  </si>
  <si>
    <t>366004919</t>
  </si>
  <si>
    <t>"pražce z Horek u Staré Paky" 572,885</t>
  </si>
  <si>
    <t>71</t>
  </si>
  <si>
    <t>-1299583674</t>
  </si>
  <si>
    <t>"kolejnice" 63,239</t>
  </si>
  <si>
    <t>"pražce" 572,885</t>
  </si>
  <si>
    <t>část 01.2 - Železniční spodek</t>
  </si>
  <si>
    <t xml:space="preserve">    OST - Ostatní</t>
  </si>
  <si>
    <t xml:space="preserve">    PROP - Oprava propustku v km 21,240</t>
  </si>
  <si>
    <t>5904020110</t>
  </si>
  <si>
    <t>Vyřezání křovin porost hustý 6 a více kusů stonků na m2 plochy sklon terénu do 1:2</t>
  </si>
  <si>
    <t>1604997877</t>
  </si>
  <si>
    <t>5904030010</t>
  </si>
  <si>
    <t>Likvidace porostu odhrnutí včetně kořenů</t>
  </si>
  <si>
    <t>-1663831237</t>
  </si>
  <si>
    <t>5914005010</t>
  </si>
  <si>
    <t>Rozšíření stezky zemního tělesa dle VL Ž2 přisypávkou zemního tělesa</t>
  </si>
  <si>
    <t>1070830994</t>
  </si>
  <si>
    <t>760*0,5</t>
  </si>
  <si>
    <t>591401510R</t>
  </si>
  <si>
    <t>Čištění odvodňovacích zařízení vtok a výtok propustku</t>
  </si>
  <si>
    <t>-1359423959</t>
  </si>
  <si>
    <t>5914100090</t>
  </si>
  <si>
    <t>Oprava ochranné konstrukce a zpevnění svahů ve styku s vodními toky a díly sítí a rohoží</t>
  </si>
  <si>
    <t>1258508117</t>
  </si>
  <si>
    <t>596413900R</t>
  </si>
  <si>
    <t>Protierozní kokosová síť včetně kotvícího mat.</t>
  </si>
  <si>
    <t>-1973843192</t>
  </si>
  <si>
    <t>5915010010</t>
  </si>
  <si>
    <t>Těžení zeminy nebo horniny železničního spodku I. třídy</t>
  </si>
  <si>
    <t>-1463982238</t>
  </si>
  <si>
    <t>1086+560</t>
  </si>
  <si>
    <t>591503001R</t>
  </si>
  <si>
    <t>Bourání drobných staveb železničního spodku betonových základů</t>
  </si>
  <si>
    <t>-2133357041</t>
  </si>
  <si>
    <t>-1979025799</t>
  </si>
  <si>
    <t>"protierozní síť" 1</t>
  </si>
  <si>
    <t>990210010R</t>
  </si>
  <si>
    <t>Doprava obousměrná (např. dodávek z vlastních zásob zhotovitele nebo objednatele nebo výzisku) mechanizací o nosnosti přes 3,5 t sypanin (kameniva, písku, suti, dlažebních kostek, atd.) do 2 km</t>
  </si>
  <si>
    <t>74051673</t>
  </si>
  <si>
    <t>"přemístění zeminy a vybouraného mat. na mezideponii" 1086*1,9+7</t>
  </si>
  <si>
    <t>1651565223</t>
  </si>
  <si>
    <t>-191661270</t>
  </si>
  <si>
    <t>-1013370945</t>
  </si>
  <si>
    <t>PROP</t>
  </si>
  <si>
    <t>Oprava propustku v km 21,240</t>
  </si>
  <si>
    <t>98531122R</t>
  </si>
  <si>
    <t>Sanace čela</t>
  </si>
  <si>
    <t>-1370795329</t>
  </si>
  <si>
    <t>98542111R</t>
  </si>
  <si>
    <t xml:space="preserve">Oprava trhlin </t>
  </si>
  <si>
    <t>643616700</t>
  </si>
  <si>
    <t>část 01.3 - Následná úprava GPK</t>
  </si>
  <si>
    <t>52465569</t>
  </si>
  <si>
    <t>1257*0,2</t>
  </si>
  <si>
    <t>-341763069</t>
  </si>
  <si>
    <t>5909030020</t>
  </si>
  <si>
    <t>Následná úprava GPK koleje směrové a výškové uspořádání pražce betonové</t>
  </si>
  <si>
    <t>-1925663782</t>
  </si>
  <si>
    <t>1,201</t>
  </si>
  <si>
    <t>20,036172-19,975</t>
  </si>
  <si>
    <t>-0,005"odečet za přejezd v km 20,026"</t>
  </si>
  <si>
    <t>5913035220</t>
  </si>
  <si>
    <t>Demontáž celopryžové přejezdové konstrukce silně zatížené v koleji část vnitřní</t>
  </si>
  <si>
    <t>-1809743039</t>
  </si>
  <si>
    <t>5913040220</t>
  </si>
  <si>
    <t>Montáž celopryžové přejezdové konstrukce silně zatížené v koleji část vnitřní</t>
  </si>
  <si>
    <t>-1247635570</t>
  </si>
  <si>
    <t>1714054853</t>
  </si>
  <si>
    <t>9903200100</t>
  </si>
  <si>
    <t>Přeprava mechanizace na místo prováděných prací o hmotnosti přes 12 t přes 50 do 100 km</t>
  </si>
  <si>
    <t>154384945</t>
  </si>
  <si>
    <t>"dvoucestný bagr" 1</t>
  </si>
  <si>
    <t>9903200200</t>
  </si>
  <si>
    <t>Přeprava mechanizace na místo prováděných prací o hmotnosti přes 12 t do 200 km</t>
  </si>
  <si>
    <t>1398736458</t>
  </si>
  <si>
    <t>"ASP" 1</t>
  </si>
  <si>
    <t>"SSP" 1</t>
  </si>
  <si>
    <t>"LOKO" 1</t>
  </si>
  <si>
    <t>SO 02 - Železniční přejezd v km 20,449</t>
  </si>
  <si>
    <t xml:space="preserve">    ÚRS - ÚRS</t>
  </si>
  <si>
    <t>-16118676</t>
  </si>
  <si>
    <t>9*0,6</t>
  </si>
  <si>
    <t>5963101045</t>
  </si>
  <si>
    <t>Přejezd celopryžový Strail kolejová opěrka</t>
  </si>
  <si>
    <t>965817339</t>
  </si>
  <si>
    <t>9*2</t>
  </si>
  <si>
    <t>5963101050</t>
  </si>
  <si>
    <t>Přejezd celopryžový Strail spínací táhlo střední 1200 mm</t>
  </si>
  <si>
    <t>-1772621889</t>
  </si>
  <si>
    <t>5963101075</t>
  </si>
  <si>
    <t>Přejezd celopryžový Strail spínací táhlo střední 1800 mm</t>
  </si>
  <si>
    <t>-893389418</t>
  </si>
  <si>
    <t>5963101055</t>
  </si>
  <si>
    <t>Přejezd celopryžový Strail náběhový klín pero</t>
  </si>
  <si>
    <t>-647857840</t>
  </si>
  <si>
    <t>5963101060</t>
  </si>
  <si>
    <t>Přejezd celopryžový Strail náběhový klín drážka</t>
  </si>
  <si>
    <t>1480198629</t>
  </si>
  <si>
    <t>5963101125</t>
  </si>
  <si>
    <t>Přejezd celopryžový Strail pojistný díl vnitřní</t>
  </si>
  <si>
    <t>128814684</t>
  </si>
  <si>
    <t>5963101135</t>
  </si>
  <si>
    <t>Přejezd celopryžový Strail pojistka proti posuvu</t>
  </si>
  <si>
    <t>534450505</t>
  </si>
  <si>
    <t>5913215020</t>
  </si>
  <si>
    <t>Demontáž kolejnicových dílů přejezdu ochranná kolejnice</t>
  </si>
  <si>
    <t>-1545583656</t>
  </si>
  <si>
    <t>5915010020</t>
  </si>
  <si>
    <t>Těžení zeminy nebo horniny železničního spodku II. třídy</t>
  </si>
  <si>
    <t>-672091531</t>
  </si>
  <si>
    <t>1,3+(47,9*0,2)+(15,9*0,15)</t>
  </si>
  <si>
    <t>1739844536</t>
  </si>
  <si>
    <t>"dodávka přejezdových prvků" 1</t>
  </si>
  <si>
    <t>-449832624</t>
  </si>
  <si>
    <t>136769403</t>
  </si>
  <si>
    <t>ÚRS</t>
  </si>
  <si>
    <t>564752111R</t>
  </si>
  <si>
    <t>Podklad z vibrovaného štěrku VŠ tl 150 mm</t>
  </si>
  <si>
    <t>-1446562157</t>
  </si>
  <si>
    <t>564761111R</t>
  </si>
  <si>
    <t>Podklad z kameniva hrubého drceného vel. 32-63 mm tl 200 mm</t>
  </si>
  <si>
    <t>-1437368357</t>
  </si>
  <si>
    <t>92262383R</t>
  </si>
  <si>
    <t>N 2V prostřik</t>
  </si>
  <si>
    <t>-80047826</t>
  </si>
  <si>
    <t>SO 06 - Přejezdy v ev. km 18,810 a 20,026</t>
  </si>
  <si>
    <t>5905025110</t>
  </si>
  <si>
    <t>Doplnění stezky štěrkodrtí souvislé</t>
  </si>
  <si>
    <t>539317993</t>
  </si>
  <si>
    <t>42*0,05</t>
  </si>
  <si>
    <t>5955101025</t>
  </si>
  <si>
    <t>Kamenivo drcené drť frakce 4/8</t>
  </si>
  <si>
    <t>-1414142139</t>
  </si>
  <si>
    <t>2,100*0,5*1,9</t>
  </si>
  <si>
    <t>5955101030</t>
  </si>
  <si>
    <t>Kamenivo drcené drť frakce 8/16</t>
  </si>
  <si>
    <t>569313607</t>
  </si>
  <si>
    <t>2,1*0,5*1,9</t>
  </si>
  <si>
    <t>5905050060</t>
  </si>
  <si>
    <t>Souvislá výměna KL se snesením KR koleje pražce betonové rozdělení "d"</t>
  </si>
  <si>
    <t>-465327183</t>
  </si>
  <si>
    <t>0,019+0,016</t>
  </si>
  <si>
    <t>-1466329106</t>
  </si>
  <si>
    <t>113+59</t>
  </si>
  <si>
    <t>-1484782575</t>
  </si>
  <si>
    <t>172,000*2,035</t>
  </si>
  <si>
    <t>5906015120</t>
  </si>
  <si>
    <t>Výměna pražce malou těžící mechanizací v KL otevřeném i zapuštěném pražec betonový příčný vystrojený</t>
  </si>
  <si>
    <t>1816166084</t>
  </si>
  <si>
    <t>"km 19,975-20,019" 72</t>
  </si>
  <si>
    <t>-810184716</t>
  </si>
  <si>
    <t>31+26</t>
  </si>
  <si>
    <t>-149620095</t>
  </si>
  <si>
    <t>(33+72)*4</t>
  </si>
  <si>
    <t>-1216702790</t>
  </si>
  <si>
    <t>57+72</t>
  </si>
  <si>
    <t>-1284662278</t>
  </si>
  <si>
    <t>24*4</t>
  </si>
  <si>
    <t>1780144478</t>
  </si>
  <si>
    <t>(26+72)*2</t>
  </si>
  <si>
    <t>5958158020</t>
  </si>
  <si>
    <t>Podložka pryžová pod patu kolejnice R65 183/151/6</t>
  </si>
  <si>
    <t>284159482</t>
  </si>
  <si>
    <t>31*2</t>
  </si>
  <si>
    <t>1992369727</t>
  </si>
  <si>
    <t>5907020040</t>
  </si>
  <si>
    <t>Souvislá výměna kolejnic stávající upevnění tv. S49 rozdělení "d"</t>
  </si>
  <si>
    <t>-1827376577</t>
  </si>
  <si>
    <t>3*25</t>
  </si>
  <si>
    <t>5907020470</t>
  </si>
  <si>
    <t>Souvislá výměna kolejnic současně s výměnou pryžové podložky tv. R65 rozdělení "d"</t>
  </si>
  <si>
    <t>1600722804</t>
  </si>
  <si>
    <t>1854433427</t>
  </si>
  <si>
    <t>108-62</t>
  </si>
  <si>
    <t>5907020490</t>
  </si>
  <si>
    <t>Souvislá výměna kolejnic současně s výměnou pryžové podložky tv. S49 rozdělení "d"</t>
  </si>
  <si>
    <t>487450257</t>
  </si>
  <si>
    <t>-733073138</t>
  </si>
  <si>
    <t>108,000-52</t>
  </si>
  <si>
    <t>1652591277</t>
  </si>
  <si>
    <t>-1126707386</t>
  </si>
  <si>
    <t>"vyřezání def. vad" 4*2</t>
  </si>
  <si>
    <t>1916055997</t>
  </si>
  <si>
    <t>5910020120</t>
  </si>
  <si>
    <t>Svařování kolejnic termitem plný předehřev standardní spára svar jednotlivý tv. R65</t>
  </si>
  <si>
    <t>-250386893</t>
  </si>
  <si>
    <t>-1939138648</t>
  </si>
  <si>
    <t>6+6</t>
  </si>
  <si>
    <t>-234803370</t>
  </si>
  <si>
    <t>5910040020</t>
  </si>
  <si>
    <t>Umožnění volné dilatace kolejnice demontáž upevňovadel bez osazení kluzných podložek rozdělení pražců "d"</t>
  </si>
  <si>
    <t>-422328537</t>
  </si>
  <si>
    <t>450*2</t>
  </si>
  <si>
    <t>5910040120</t>
  </si>
  <si>
    <t>Umožnění volné dilatace kolejnice montáž upevňovadel bez odstranění kluzných podložek rozdělení pražců "d"</t>
  </si>
  <si>
    <t>1164492248</t>
  </si>
  <si>
    <t>5913190010</t>
  </si>
  <si>
    <t>Demontáž dřevěných dílů přejezdu trámec žlábkový vnitřní části</t>
  </si>
  <si>
    <t>-1936298632</t>
  </si>
  <si>
    <t>2*8+2*1,435</t>
  </si>
  <si>
    <t>5913190040</t>
  </si>
  <si>
    <t>Demontáž dřevěných dílů přejezdu náběhový klín</t>
  </si>
  <si>
    <t>-1320509162</t>
  </si>
  <si>
    <t>5913195020</t>
  </si>
  <si>
    <t>Montáž dřevěných dílů přejezdu trámec vnitřní části</t>
  </si>
  <si>
    <t>1580332984</t>
  </si>
  <si>
    <t>4*1,4</t>
  </si>
  <si>
    <t>5956113005</t>
  </si>
  <si>
    <t>Podpory podélné dub</t>
  </si>
  <si>
    <t>-998439649</t>
  </si>
  <si>
    <t>5,600*0,26*0,16</t>
  </si>
  <si>
    <t>2068050017</t>
  </si>
  <si>
    <t>2*6</t>
  </si>
  <si>
    <t>5913220020</t>
  </si>
  <si>
    <t>Montáž kolejnicových dílů přejezdu ochranná kolejnice</t>
  </si>
  <si>
    <t>1243327396</t>
  </si>
  <si>
    <t>13010530R</t>
  </si>
  <si>
    <t>úhelník ocelový nerovnostranný jakost 11 375 140x90x10mm</t>
  </si>
  <si>
    <t>891221851</t>
  </si>
  <si>
    <t>6,5*2*0,01737</t>
  </si>
  <si>
    <t>13011069R</t>
  </si>
  <si>
    <t>úhelník ocelový rovnostranný jakost 11 375 110x110x8mm</t>
  </si>
  <si>
    <t>-1441114276</t>
  </si>
  <si>
    <t>5*2*0,01343</t>
  </si>
  <si>
    <t>5913220040</t>
  </si>
  <si>
    <t>Montáž kolejnicových dílů přejezdu náběhový klín</t>
  </si>
  <si>
    <t>230514595</t>
  </si>
  <si>
    <t>13611218R</t>
  </si>
  <si>
    <t>plech ocelový hladký jakost S235JR tl 5mm tabule</t>
  </si>
  <si>
    <t>-2070291179</t>
  </si>
  <si>
    <t>4,000*0,4*1*0,03925</t>
  </si>
  <si>
    <t>5913235010</t>
  </si>
  <si>
    <t>Dělení AB komunikace řezáním hloubky do 10 cm</t>
  </si>
  <si>
    <t>-85169089</t>
  </si>
  <si>
    <t>5913235020</t>
  </si>
  <si>
    <t>Dělení AB komunikace řezáním hloubky do 20 cm</t>
  </si>
  <si>
    <t>178160345</t>
  </si>
  <si>
    <t>5913240020</t>
  </si>
  <si>
    <t>Odstranění AB komunikace odtěžením nebo frézováním hloubky do 20 cm</t>
  </si>
  <si>
    <t>-1822314396</t>
  </si>
  <si>
    <t>21,5+6,5+91</t>
  </si>
  <si>
    <t>5913245010</t>
  </si>
  <si>
    <t>Oprava komunikace vyplněním trhlin zálivkovou hmotou</t>
  </si>
  <si>
    <t>638056405</t>
  </si>
  <si>
    <t>5963152000</t>
  </si>
  <si>
    <t>Asfaltová zálivka pro trhliny a spáry</t>
  </si>
  <si>
    <t>kg</t>
  </si>
  <si>
    <t>-1994310165</t>
  </si>
  <si>
    <t>5913255030</t>
  </si>
  <si>
    <t>Zřízení konstrukce vozovky asfaltobetonové s podkladní, ložní a obrusnou vrstvou tloušťky do 15 cm</t>
  </si>
  <si>
    <t>947865204</t>
  </si>
  <si>
    <t>5963146000</t>
  </si>
  <si>
    <t>Asfaltový beton ACO 11S 50/70 střednězrnný-obrusná vrstva</t>
  </si>
  <si>
    <t>1596624268</t>
  </si>
  <si>
    <t>102,000*0,04*2,5</t>
  </si>
  <si>
    <t>5963146010</t>
  </si>
  <si>
    <t>Asfaltový beton ACL 16S 50/70 hrubozrnný-ložní vrstva</t>
  </si>
  <si>
    <t>1440628151</t>
  </si>
  <si>
    <t>102*0,05*2,5</t>
  </si>
  <si>
    <t>5963146020</t>
  </si>
  <si>
    <t>Asfaltový beton ACP 16S 50/70 středněznný-podkladní vrstva</t>
  </si>
  <si>
    <t>1401328239</t>
  </si>
  <si>
    <t>102*0,06*2,5</t>
  </si>
  <si>
    <t>5914015100</t>
  </si>
  <si>
    <t>Čištění odvodňovacích zařízení ručně silniční vpusť</t>
  </si>
  <si>
    <t>-1625185569</t>
  </si>
  <si>
    <t>4*0,75</t>
  </si>
  <si>
    <t>5914015130</t>
  </si>
  <si>
    <t>Čištění odvodňovacích zařízení ručně prahová vpusť s mříží</t>
  </si>
  <si>
    <t>1923698859</t>
  </si>
  <si>
    <t>5914020020</t>
  </si>
  <si>
    <t>Čištění otevřených odvodňovacích zařízení strojně příkop nezpevněný</t>
  </si>
  <si>
    <t>1308854932</t>
  </si>
  <si>
    <t>5914055060</t>
  </si>
  <si>
    <t>Zřízení krytých odvodňovacích zařízení vsakovacího žebra</t>
  </si>
  <si>
    <t>-1242048955</t>
  </si>
  <si>
    <t>5955101012</t>
  </si>
  <si>
    <t>Kamenivo drcené štěrk frakce 16/32</t>
  </si>
  <si>
    <t>-1820080504</t>
  </si>
  <si>
    <t>4*2</t>
  </si>
  <si>
    <t>5964133005</t>
  </si>
  <si>
    <t>Geotextilie separační</t>
  </si>
  <si>
    <t>-1749596583</t>
  </si>
  <si>
    <t>5914075010</t>
  </si>
  <si>
    <t>Zřízení konstrukční vrstvy pražcového podloží bez geomateriálu tl. 0,15 m</t>
  </si>
  <si>
    <t>194677257</t>
  </si>
  <si>
    <t>2*85,9</t>
  </si>
  <si>
    <t>5955101020</t>
  </si>
  <si>
    <t>Kamenivo drcené štěrkodrť frakce 0/32</t>
  </si>
  <si>
    <t>-191559497</t>
  </si>
  <si>
    <t>171,8*0,15*2</t>
  </si>
  <si>
    <t>5914115330</t>
  </si>
  <si>
    <t>Demontáž nástupištních desek Sudop K (KD,KS) 150</t>
  </si>
  <si>
    <t>1388985143</t>
  </si>
  <si>
    <t>5914125030</t>
  </si>
  <si>
    <t>Montáž nástupištních desek Sudop K (KD,KS) 150</t>
  </si>
  <si>
    <t>-959152166</t>
  </si>
  <si>
    <t>5915005020</t>
  </si>
  <si>
    <t>Hloubení rýh nebo jam na železničním spodku II. třídy</t>
  </si>
  <si>
    <t>-301554500</t>
  </si>
  <si>
    <t>-831998372</t>
  </si>
  <si>
    <t>5+43,2</t>
  </si>
  <si>
    <t>9902100100</t>
  </si>
  <si>
    <t>Doprava obousměrná (např. dodávek z vlastních zásob zhotovitele nebo objednatele nebo výzisku) mechanizací o nosnosti přes 3,5 t sypanin (kameniva, písku, suti, dlažebních kostek, atd.) do 10 km</t>
  </si>
  <si>
    <t>-1056825245</t>
  </si>
  <si>
    <t>10,2+12,75+15,3</t>
  </si>
  <si>
    <t>1102672744</t>
  </si>
  <si>
    <t>107*1,808+(3+66+48,2+2)*1,8+119*0,15*2,5+0,037</t>
  </si>
  <si>
    <t>1525012359</t>
  </si>
  <si>
    <t>8+51,54</t>
  </si>
  <si>
    <t>9902100600</t>
  </si>
  <si>
    <t>Doprava obousměrná (např. dodávek z vlastních zásob zhotovitele nebo objednatele nebo výzisku) mechanizací o nosnosti přes 3,5 t sypanin (kameniva, písku, suti, dlažebních kostek, atd.) do 80 km</t>
  </si>
  <si>
    <t>76662412</t>
  </si>
  <si>
    <t>1,995+1,995+350,02</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</si>
  <si>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</si>
  <si>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</si>
  <si>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-202572266</t>
  </si>
  <si>
    <t>16*0,06498+16*0,04943+0,226+0,134+0,063+0,01617+66*0,06498+66*0,04943</t>
  </si>
  <si>
    <t>1964133763</t>
  </si>
  <si>
    <t>"dodávka pražců objednatele z Chlumce n.C." 9,084</t>
  </si>
  <si>
    <t>1035096724</t>
  </si>
  <si>
    <t>"likvidace pražců" (57+72)*0,08</t>
  </si>
  <si>
    <t>"dodávka pražců objednatele z Horky u St. Paky" 28,836</t>
  </si>
  <si>
    <t>916207713</t>
  </si>
  <si>
    <t>"kolejnice z Duchcova" 3*25*0,04939</t>
  </si>
  <si>
    <t>-623000647</t>
  </si>
  <si>
    <t>"dodávka pražců a kolejnic objednatele" 9,084+28,836+16*0,065+91*0,04939</t>
  </si>
  <si>
    <t>"likvidace dř. pražců" 10,32</t>
  </si>
  <si>
    <t>373779827</t>
  </si>
  <si>
    <t>107*1,808+(3+66+48,2+2)*1,8+0,037</t>
  </si>
  <si>
    <t>1403536699</t>
  </si>
  <si>
    <t>-1766497160</t>
  </si>
  <si>
    <t>216*0,00017</t>
  </si>
  <si>
    <t>9909000600</t>
  </si>
  <si>
    <t>Poplatek za recyklaci odpadu (asfaltové směsi, kusový beton)</t>
  </si>
  <si>
    <t>-714870429</t>
  </si>
  <si>
    <t xml:space="preserve">Poplatek za recyklaci odpadu (asfaltové směsi, kusový beton) . </t>
  </si>
  <si>
    <t>119*0,15*2,5 "vybouraná živice</t>
  </si>
  <si>
    <t>VON - Vedlejší a ostatní náklady</t>
  </si>
  <si>
    <t>VRN - Vedlejší rozpočtové náklady</t>
  </si>
  <si>
    <t>1024</t>
  </si>
  <si>
    <t>-1889662291</t>
  </si>
  <si>
    <t>"dvoucestný bagr" 5</t>
  </si>
  <si>
    <t>-1741277045</t>
  </si>
  <si>
    <t>"SČ+SMV+PA" 1</t>
  </si>
  <si>
    <t>VRN</t>
  </si>
  <si>
    <t>Vedlejší rozpočtové náklady</t>
  </si>
  <si>
    <t>01110100R</t>
  </si>
  <si>
    <t>Finanční náklady pojistné - stavebněmontážní pojištění</t>
  </si>
  <si>
    <t>-1667219843</t>
  </si>
  <si>
    <t>021211001</t>
  </si>
  <si>
    <t>Průzkumné práce pro opravy Doplňující laboratorní rozbor kontaminace zeminy nebo kol. lože</t>
  </si>
  <si>
    <t>120140043</t>
  </si>
  <si>
    <t>02210101R</t>
  </si>
  <si>
    <t>Geodetické práce Geodetické práce v průběhu opravy</t>
  </si>
  <si>
    <t>-998152561</t>
  </si>
  <si>
    <t>022111001</t>
  </si>
  <si>
    <t>Geodetické práce Kontrola PPK při směrové a výškové úpravě koleje zaměřením APK trať jednokolejná</t>
  </si>
  <si>
    <t>600606009</t>
  </si>
  <si>
    <t>02212100R</t>
  </si>
  <si>
    <t>Geodetické práce Diagnostika technické infrastruktury Vytýčení trasy inženýrských sítí</t>
  </si>
  <si>
    <t>510910626</t>
  </si>
  <si>
    <t>023111001</t>
  </si>
  <si>
    <t>Projektové práce Technický projekt zajištění PPK bez optimalizace nivelety/osy koleje trať jednokolejná zaměření ZZ</t>
  </si>
  <si>
    <t>1940147105</t>
  </si>
  <si>
    <t>02313100R</t>
  </si>
  <si>
    <t>Projektové práce Dokumentace skutečného provedení železničního svršku a spodku</t>
  </si>
  <si>
    <t>-185067328</t>
  </si>
  <si>
    <t>02410140R</t>
  </si>
  <si>
    <t>Inženýrská činnost koordinační a kompletační činnost</t>
  </si>
  <si>
    <t>1175395801</t>
  </si>
  <si>
    <t>03110104R</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</si>
  <si>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</si>
  <si>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-1226499055</t>
  </si>
  <si>
    <t>03311100R</t>
  </si>
  <si>
    <t>Provozní vlivy Výluka silničního provozu se zajištěním objížďky</t>
  </si>
  <si>
    <t>1024859897</t>
  </si>
  <si>
    <t>ON - Materiál objednatele</t>
  </si>
  <si>
    <t>001 - Materiál SO 01 a SO 02</t>
  </si>
  <si>
    <t>002 - Materiál SO 06</t>
  </si>
  <si>
    <t>001</t>
  </si>
  <si>
    <t>Materiál SO 01 a SO 02</t>
  </si>
  <si>
    <t>5956213040</t>
  </si>
  <si>
    <t>Pražec betonový příčný vystrojený  užitý SB6 - dodávka objednatele ( NEOCEŇOVAT)</t>
  </si>
  <si>
    <t>-493485078</t>
  </si>
  <si>
    <t>P</t>
  </si>
  <si>
    <t>Poznámka k položce:
 - dodávka objednatele ( NEOCEŇOVAT)</t>
  </si>
  <si>
    <t>5957201010</t>
  </si>
  <si>
    <t>Kolejnice užité tv. S49 - dodávka objednatele ( NEOCEŇOVAT)</t>
  </si>
  <si>
    <t>1309336889</t>
  </si>
  <si>
    <t>SVK - viz výkaz výměr</t>
  </si>
  <si>
    <t>(5,4+608,3)*2</t>
  </si>
  <si>
    <t>5963201015</t>
  </si>
  <si>
    <t>Přejezd celopryžový užitý panel vnitřní - dodá objednatel na místo stavby - dodávka objednatele ( NEOCEŇOVAT)</t>
  </si>
  <si>
    <t>-1333464609</t>
  </si>
  <si>
    <t>002</t>
  </si>
  <si>
    <t>Materiál SO 06</t>
  </si>
  <si>
    <t>5956213065</t>
  </si>
  <si>
    <t>Pražec betonový příčný vystrojený  užitý tv. SB 8 P - dodávka objednatele ( NEOCEŇOVAT)</t>
  </si>
  <si>
    <t>1657112336</t>
  </si>
  <si>
    <t>Poznámka k položce:
 - dodávka objednatele ( NEOCEŇOVAT)L</t>
  </si>
  <si>
    <t>do přejezdu v km 18,810, vystrojený na R65, z Chlumce n.C.</t>
  </si>
  <si>
    <t>5956213040.1</t>
  </si>
  <si>
    <t>Pražec betonový příčný vystrojený  užitý SB6  - dodávka objednatele ( NEOCEŇOVAT)</t>
  </si>
  <si>
    <t>-1434789395</t>
  </si>
  <si>
    <t>do přejezdu v km 20,026; vystrojený na S49; z Horky u St. Paky</t>
  </si>
  <si>
    <t>výměna pražců v km 19,975-20,019</t>
  </si>
  <si>
    <t>72</t>
  </si>
  <si>
    <t>5957110020</t>
  </si>
  <si>
    <t>Kolejnice tv. R 65, třídy R260  - dodávka objednatele ( NEOCEŇOVAT)</t>
  </si>
  <si>
    <t>1994619801</t>
  </si>
  <si>
    <t>Kolejnice tv. R 65, třídy R260 - dodávka objednatele ( NEOCEŇOVAT)</t>
  </si>
  <si>
    <t>5957201005</t>
  </si>
  <si>
    <t>Kolejnice užité tv. R65 - dodávka objednatele ( NEOCEŇOVAT)</t>
  </si>
  <si>
    <t>1671901836</t>
  </si>
  <si>
    <t>Kolejnice užité tv. R65  - dodávka objednatele ( NEOCEŇOVAT)</t>
  </si>
  <si>
    <t>5957110030</t>
  </si>
  <si>
    <t>Kolejnice tv. 49 E 1, třídy R260  - dodávka objednatele ( NEOCEŇOVAT)</t>
  </si>
  <si>
    <t>-174267194</t>
  </si>
  <si>
    <t>5957201010.1</t>
  </si>
  <si>
    <t>7425878</t>
  </si>
  <si>
    <t>Kolejnice užité tv. S49  - dodávka objednatele ( NEOCEŇOVAT)</t>
  </si>
  <si>
    <t>3*25 "z Duchcova"</t>
  </si>
  <si>
    <t>NEOCEŇOVAT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</si>
</sst>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D274"/>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8" fillId="5" borderId="22" xfId="0" applyFont="1" applyFill="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0" xfId="0"/>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topLeftCell="A4"/>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262"/>
      <c r="AS2" s="262"/>
      <c r="AT2" s="262"/>
      <c r="AU2" s="262"/>
      <c r="AV2" s="262"/>
      <c r="AW2" s="262"/>
      <c r="AX2" s="262"/>
      <c r="AY2" s="262"/>
      <c r="AZ2" s="262"/>
      <c r="BA2" s="262"/>
      <c r="BB2" s="262"/>
      <c r="BC2" s="262"/>
      <c r="BD2" s="262"/>
      <c r="BE2" s="262"/>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73" t="s">
        <v>14</v>
      </c>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3"/>
      <c r="AQ5" s="23"/>
      <c r="AR5" s="21"/>
      <c r="BE5" s="270" t="s">
        <v>15</v>
      </c>
      <c r="BS5" s="18" t="s">
        <v>6</v>
      </c>
    </row>
    <row r="6" spans="2:71" s="1" customFormat="1" ht="36.9" customHeight="1">
      <c r="B6" s="22"/>
      <c r="C6" s="23"/>
      <c r="D6" s="29" t="s">
        <v>16</v>
      </c>
      <c r="E6" s="23"/>
      <c r="F6" s="23"/>
      <c r="G6" s="23"/>
      <c r="H6" s="23"/>
      <c r="I6" s="23"/>
      <c r="J6" s="23"/>
      <c r="K6" s="275" t="s">
        <v>17</v>
      </c>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3"/>
      <c r="AQ6" s="23"/>
      <c r="AR6" s="21"/>
      <c r="BE6" s="271"/>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271"/>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271"/>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71"/>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271"/>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271"/>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71"/>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271"/>
      <c r="BS13" s="18" t="s">
        <v>6</v>
      </c>
    </row>
    <row r="14" spans="2:71" ht="13.2">
      <c r="B14" s="22"/>
      <c r="C14" s="23"/>
      <c r="D14" s="23"/>
      <c r="E14" s="276" t="s">
        <v>30</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30" t="s">
        <v>28</v>
      </c>
      <c r="AL14" s="23"/>
      <c r="AM14" s="23"/>
      <c r="AN14" s="32" t="s">
        <v>30</v>
      </c>
      <c r="AO14" s="23"/>
      <c r="AP14" s="23"/>
      <c r="AQ14" s="23"/>
      <c r="AR14" s="21"/>
      <c r="BE14" s="271"/>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71"/>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271"/>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271"/>
      <c r="BS17" s="18" t="s">
        <v>33</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71"/>
      <c r="BS18" s="18" t="s">
        <v>6</v>
      </c>
    </row>
    <row r="19" spans="2: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35</v>
      </c>
      <c r="AO19" s="23"/>
      <c r="AP19" s="23"/>
      <c r="AQ19" s="23"/>
      <c r="AR19" s="21"/>
      <c r="BE19" s="271"/>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271"/>
      <c r="BS20" s="18" t="s">
        <v>33</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71"/>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71"/>
    </row>
    <row r="23" spans="2:57" s="1" customFormat="1" ht="47.25" customHeight="1">
      <c r="B23" s="22"/>
      <c r="C23" s="23"/>
      <c r="D23" s="23"/>
      <c r="E23" s="278" t="s">
        <v>38</v>
      </c>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3"/>
      <c r="AP23" s="23"/>
      <c r="AQ23" s="23"/>
      <c r="AR23" s="21"/>
      <c r="BE23" s="271"/>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71"/>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71"/>
    </row>
    <row r="26" spans="1:57" s="2" customFormat="1" ht="25.95"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79">
        <f>ROUND(AG54,2)</f>
        <v>0</v>
      </c>
      <c r="AL26" s="280"/>
      <c r="AM26" s="280"/>
      <c r="AN26" s="280"/>
      <c r="AO26" s="280"/>
      <c r="AP26" s="37"/>
      <c r="AQ26" s="37"/>
      <c r="AR26" s="40"/>
      <c r="BE26" s="271"/>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71"/>
    </row>
    <row r="28" spans="1:57" s="2" customFormat="1" ht="13.2">
      <c r="A28" s="35"/>
      <c r="B28" s="36"/>
      <c r="C28" s="37"/>
      <c r="D28" s="37"/>
      <c r="E28" s="37"/>
      <c r="F28" s="37"/>
      <c r="G28" s="37"/>
      <c r="H28" s="37"/>
      <c r="I28" s="37"/>
      <c r="J28" s="37"/>
      <c r="K28" s="37"/>
      <c r="L28" s="281" t="s">
        <v>40</v>
      </c>
      <c r="M28" s="281"/>
      <c r="N28" s="281"/>
      <c r="O28" s="281"/>
      <c r="P28" s="281"/>
      <c r="Q28" s="37"/>
      <c r="R28" s="37"/>
      <c r="S28" s="37"/>
      <c r="T28" s="37"/>
      <c r="U28" s="37"/>
      <c r="V28" s="37"/>
      <c r="W28" s="281" t="s">
        <v>41</v>
      </c>
      <c r="X28" s="281"/>
      <c r="Y28" s="281"/>
      <c r="Z28" s="281"/>
      <c r="AA28" s="281"/>
      <c r="AB28" s="281"/>
      <c r="AC28" s="281"/>
      <c r="AD28" s="281"/>
      <c r="AE28" s="281"/>
      <c r="AF28" s="37"/>
      <c r="AG28" s="37"/>
      <c r="AH28" s="37"/>
      <c r="AI28" s="37"/>
      <c r="AJ28" s="37"/>
      <c r="AK28" s="281" t="s">
        <v>42</v>
      </c>
      <c r="AL28" s="281"/>
      <c r="AM28" s="281"/>
      <c r="AN28" s="281"/>
      <c r="AO28" s="281"/>
      <c r="AP28" s="37"/>
      <c r="AQ28" s="37"/>
      <c r="AR28" s="40"/>
      <c r="BE28" s="271"/>
    </row>
    <row r="29" spans="2:57" s="3" customFormat="1" ht="14.4" customHeight="1">
      <c r="B29" s="41"/>
      <c r="C29" s="42"/>
      <c r="D29" s="30" t="s">
        <v>43</v>
      </c>
      <c r="E29" s="42"/>
      <c r="F29" s="30" t="s">
        <v>44</v>
      </c>
      <c r="G29" s="42"/>
      <c r="H29" s="42"/>
      <c r="I29" s="42"/>
      <c r="J29" s="42"/>
      <c r="K29" s="42"/>
      <c r="L29" s="263">
        <v>0.21</v>
      </c>
      <c r="M29" s="264"/>
      <c r="N29" s="264"/>
      <c r="O29" s="264"/>
      <c r="P29" s="264"/>
      <c r="Q29" s="42"/>
      <c r="R29" s="42"/>
      <c r="S29" s="42"/>
      <c r="T29" s="42"/>
      <c r="U29" s="42"/>
      <c r="V29" s="42"/>
      <c r="W29" s="265">
        <f>ROUND(AZ54,2)</f>
        <v>0</v>
      </c>
      <c r="X29" s="264"/>
      <c r="Y29" s="264"/>
      <c r="Z29" s="264"/>
      <c r="AA29" s="264"/>
      <c r="AB29" s="264"/>
      <c r="AC29" s="264"/>
      <c r="AD29" s="264"/>
      <c r="AE29" s="264"/>
      <c r="AF29" s="42"/>
      <c r="AG29" s="42"/>
      <c r="AH29" s="42"/>
      <c r="AI29" s="42"/>
      <c r="AJ29" s="42"/>
      <c r="AK29" s="265">
        <f>ROUND(AV54,2)</f>
        <v>0</v>
      </c>
      <c r="AL29" s="264"/>
      <c r="AM29" s="264"/>
      <c r="AN29" s="264"/>
      <c r="AO29" s="264"/>
      <c r="AP29" s="42"/>
      <c r="AQ29" s="42"/>
      <c r="AR29" s="43"/>
      <c r="BE29" s="272"/>
    </row>
    <row r="30" spans="2:57" s="3" customFormat="1" ht="14.4" customHeight="1">
      <c r="B30" s="41"/>
      <c r="C30" s="42"/>
      <c r="D30" s="42"/>
      <c r="E30" s="42"/>
      <c r="F30" s="30" t="s">
        <v>45</v>
      </c>
      <c r="G30" s="42"/>
      <c r="H30" s="42"/>
      <c r="I30" s="42"/>
      <c r="J30" s="42"/>
      <c r="K30" s="42"/>
      <c r="L30" s="263">
        <v>0.15</v>
      </c>
      <c r="M30" s="264"/>
      <c r="N30" s="264"/>
      <c r="O30" s="264"/>
      <c r="P30" s="264"/>
      <c r="Q30" s="42"/>
      <c r="R30" s="42"/>
      <c r="S30" s="42"/>
      <c r="T30" s="42"/>
      <c r="U30" s="42"/>
      <c r="V30" s="42"/>
      <c r="W30" s="265">
        <f>ROUND(BA54,2)</f>
        <v>0</v>
      </c>
      <c r="X30" s="264"/>
      <c r="Y30" s="264"/>
      <c r="Z30" s="264"/>
      <c r="AA30" s="264"/>
      <c r="AB30" s="264"/>
      <c r="AC30" s="264"/>
      <c r="AD30" s="264"/>
      <c r="AE30" s="264"/>
      <c r="AF30" s="42"/>
      <c r="AG30" s="42"/>
      <c r="AH30" s="42"/>
      <c r="AI30" s="42"/>
      <c r="AJ30" s="42"/>
      <c r="AK30" s="265">
        <f>ROUND(AW54,2)</f>
        <v>0</v>
      </c>
      <c r="AL30" s="264"/>
      <c r="AM30" s="264"/>
      <c r="AN30" s="264"/>
      <c r="AO30" s="264"/>
      <c r="AP30" s="42"/>
      <c r="AQ30" s="42"/>
      <c r="AR30" s="43"/>
      <c r="BE30" s="272"/>
    </row>
    <row r="31" spans="2:57" s="3" customFormat="1" ht="14.4" customHeight="1" hidden="1">
      <c r="B31" s="41"/>
      <c r="C31" s="42"/>
      <c r="D31" s="42"/>
      <c r="E31" s="42"/>
      <c r="F31" s="30" t="s">
        <v>46</v>
      </c>
      <c r="G31" s="42"/>
      <c r="H31" s="42"/>
      <c r="I31" s="42"/>
      <c r="J31" s="42"/>
      <c r="K31" s="42"/>
      <c r="L31" s="263">
        <v>0.21</v>
      </c>
      <c r="M31" s="264"/>
      <c r="N31" s="264"/>
      <c r="O31" s="264"/>
      <c r="P31" s="264"/>
      <c r="Q31" s="42"/>
      <c r="R31" s="42"/>
      <c r="S31" s="42"/>
      <c r="T31" s="42"/>
      <c r="U31" s="42"/>
      <c r="V31" s="42"/>
      <c r="W31" s="265">
        <f>ROUND(BB54,2)</f>
        <v>0</v>
      </c>
      <c r="X31" s="264"/>
      <c r="Y31" s="264"/>
      <c r="Z31" s="264"/>
      <c r="AA31" s="264"/>
      <c r="AB31" s="264"/>
      <c r="AC31" s="264"/>
      <c r="AD31" s="264"/>
      <c r="AE31" s="264"/>
      <c r="AF31" s="42"/>
      <c r="AG31" s="42"/>
      <c r="AH31" s="42"/>
      <c r="AI31" s="42"/>
      <c r="AJ31" s="42"/>
      <c r="AK31" s="265">
        <v>0</v>
      </c>
      <c r="AL31" s="264"/>
      <c r="AM31" s="264"/>
      <c r="AN31" s="264"/>
      <c r="AO31" s="264"/>
      <c r="AP31" s="42"/>
      <c r="AQ31" s="42"/>
      <c r="AR31" s="43"/>
      <c r="BE31" s="272"/>
    </row>
    <row r="32" spans="2:57" s="3" customFormat="1" ht="14.4" customHeight="1" hidden="1">
      <c r="B32" s="41"/>
      <c r="C32" s="42"/>
      <c r="D32" s="42"/>
      <c r="E32" s="42"/>
      <c r="F32" s="30" t="s">
        <v>47</v>
      </c>
      <c r="G32" s="42"/>
      <c r="H32" s="42"/>
      <c r="I32" s="42"/>
      <c r="J32" s="42"/>
      <c r="K32" s="42"/>
      <c r="L32" s="263">
        <v>0.15</v>
      </c>
      <c r="M32" s="264"/>
      <c r="N32" s="264"/>
      <c r="O32" s="264"/>
      <c r="P32" s="264"/>
      <c r="Q32" s="42"/>
      <c r="R32" s="42"/>
      <c r="S32" s="42"/>
      <c r="T32" s="42"/>
      <c r="U32" s="42"/>
      <c r="V32" s="42"/>
      <c r="W32" s="265">
        <f>ROUND(BC54,2)</f>
        <v>0</v>
      </c>
      <c r="X32" s="264"/>
      <c r="Y32" s="264"/>
      <c r="Z32" s="264"/>
      <c r="AA32" s="264"/>
      <c r="AB32" s="264"/>
      <c r="AC32" s="264"/>
      <c r="AD32" s="264"/>
      <c r="AE32" s="264"/>
      <c r="AF32" s="42"/>
      <c r="AG32" s="42"/>
      <c r="AH32" s="42"/>
      <c r="AI32" s="42"/>
      <c r="AJ32" s="42"/>
      <c r="AK32" s="265">
        <v>0</v>
      </c>
      <c r="AL32" s="264"/>
      <c r="AM32" s="264"/>
      <c r="AN32" s="264"/>
      <c r="AO32" s="264"/>
      <c r="AP32" s="42"/>
      <c r="AQ32" s="42"/>
      <c r="AR32" s="43"/>
      <c r="BE32" s="272"/>
    </row>
    <row r="33" spans="2:44" s="3" customFormat="1" ht="14.4" customHeight="1" hidden="1">
      <c r="B33" s="41"/>
      <c r="C33" s="42"/>
      <c r="D33" s="42"/>
      <c r="E33" s="42"/>
      <c r="F33" s="30" t="s">
        <v>48</v>
      </c>
      <c r="G33" s="42"/>
      <c r="H33" s="42"/>
      <c r="I33" s="42"/>
      <c r="J33" s="42"/>
      <c r="K33" s="42"/>
      <c r="L33" s="263">
        <v>0</v>
      </c>
      <c r="M33" s="264"/>
      <c r="N33" s="264"/>
      <c r="O33" s="264"/>
      <c r="P33" s="264"/>
      <c r="Q33" s="42"/>
      <c r="R33" s="42"/>
      <c r="S33" s="42"/>
      <c r="T33" s="42"/>
      <c r="U33" s="42"/>
      <c r="V33" s="42"/>
      <c r="W33" s="265">
        <f>ROUND(BD54,2)</f>
        <v>0</v>
      </c>
      <c r="X33" s="264"/>
      <c r="Y33" s="264"/>
      <c r="Z33" s="264"/>
      <c r="AA33" s="264"/>
      <c r="AB33" s="264"/>
      <c r="AC33" s="264"/>
      <c r="AD33" s="264"/>
      <c r="AE33" s="264"/>
      <c r="AF33" s="42"/>
      <c r="AG33" s="42"/>
      <c r="AH33" s="42"/>
      <c r="AI33" s="42"/>
      <c r="AJ33" s="42"/>
      <c r="AK33" s="265">
        <v>0</v>
      </c>
      <c r="AL33" s="264"/>
      <c r="AM33" s="264"/>
      <c r="AN33" s="264"/>
      <c r="AO33" s="264"/>
      <c r="AP33" s="42"/>
      <c r="AQ33" s="42"/>
      <c r="AR33" s="43"/>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5"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269" t="s">
        <v>51</v>
      </c>
      <c r="Y35" s="267"/>
      <c r="Z35" s="267"/>
      <c r="AA35" s="267"/>
      <c r="AB35" s="267"/>
      <c r="AC35" s="46"/>
      <c r="AD35" s="46"/>
      <c r="AE35" s="46"/>
      <c r="AF35" s="46"/>
      <c r="AG35" s="46"/>
      <c r="AH35" s="46"/>
      <c r="AI35" s="46"/>
      <c r="AJ35" s="46"/>
      <c r="AK35" s="266">
        <f>SUM(AK26:AK33)</f>
        <v>0</v>
      </c>
      <c r="AL35" s="267"/>
      <c r="AM35" s="267"/>
      <c r="AN35" s="267"/>
      <c r="AO35" s="268"/>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64021009</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 customHeight="1">
      <c r="B45" s="55"/>
      <c r="C45" s="56" t="s">
        <v>16</v>
      </c>
      <c r="D45" s="57"/>
      <c r="E45" s="57"/>
      <c r="F45" s="57"/>
      <c r="G45" s="57"/>
      <c r="H45" s="57"/>
      <c r="I45" s="57"/>
      <c r="J45" s="57"/>
      <c r="K45" s="57"/>
      <c r="L45" s="295" t="str">
        <f>K6</f>
        <v>Oprava trati v úseku Hněvčeves - Hořice v P.</v>
      </c>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57"/>
      <c r="AQ45" s="57"/>
      <c r="AR45" s="58"/>
    </row>
    <row r="46" spans="1:57" s="2" customFormat="1" ht="6.9"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 xml:space="preserve"> Hněvčeves - Hořice</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297" t="str">
        <f>IF(AN8="","",AN8)</f>
        <v>27. 12. 2020</v>
      </c>
      <c r="AN47" s="297"/>
      <c r="AO47" s="37"/>
      <c r="AP47" s="37"/>
      <c r="AQ47" s="37"/>
      <c r="AR47" s="40"/>
      <c r="BE47" s="35"/>
    </row>
    <row r="48" spans="1:57" s="2" customFormat="1" ht="6.9"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15" customHeight="1">
      <c r="A49" s="35"/>
      <c r="B49" s="36"/>
      <c r="C49" s="30" t="s">
        <v>25</v>
      </c>
      <c r="D49" s="37"/>
      <c r="E49" s="37"/>
      <c r="F49" s="37"/>
      <c r="G49" s="37"/>
      <c r="H49" s="37"/>
      <c r="I49" s="37"/>
      <c r="J49" s="37"/>
      <c r="K49" s="37"/>
      <c r="L49" s="53" t="str">
        <f>IF(E11="","",E11)</f>
        <v xml:space="preserve"> Správa železnic, s.o.</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04" t="str">
        <f>IF(E17="","",E17)</f>
        <v xml:space="preserve"> Prodin, a.s.</v>
      </c>
      <c r="AN49" s="305"/>
      <c r="AO49" s="305"/>
      <c r="AP49" s="305"/>
      <c r="AQ49" s="37"/>
      <c r="AR49" s="40"/>
      <c r="AS49" s="298" t="s">
        <v>53</v>
      </c>
      <c r="AT49" s="299"/>
      <c r="AU49" s="61"/>
      <c r="AV49" s="61"/>
      <c r="AW49" s="61"/>
      <c r="AX49" s="61"/>
      <c r="AY49" s="61"/>
      <c r="AZ49" s="61"/>
      <c r="BA49" s="61"/>
      <c r="BB49" s="61"/>
      <c r="BC49" s="61"/>
      <c r="BD49" s="62"/>
      <c r="BE49" s="35"/>
    </row>
    <row r="50" spans="1:57" s="2" customFormat="1" ht="15.15"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304" t="str">
        <f>IF(E20="","",E20)</f>
        <v>PRODIN, a.s.</v>
      </c>
      <c r="AN50" s="305"/>
      <c r="AO50" s="305"/>
      <c r="AP50" s="305"/>
      <c r="AQ50" s="37"/>
      <c r="AR50" s="40"/>
      <c r="AS50" s="300"/>
      <c r="AT50" s="301"/>
      <c r="AU50" s="63"/>
      <c r="AV50" s="63"/>
      <c r="AW50" s="63"/>
      <c r="AX50" s="63"/>
      <c r="AY50" s="63"/>
      <c r="AZ50" s="63"/>
      <c r="BA50" s="63"/>
      <c r="BB50" s="63"/>
      <c r="BC50" s="63"/>
      <c r="BD50" s="64"/>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02"/>
      <c r="AT51" s="303"/>
      <c r="AU51" s="65"/>
      <c r="AV51" s="65"/>
      <c r="AW51" s="65"/>
      <c r="AX51" s="65"/>
      <c r="AY51" s="65"/>
      <c r="AZ51" s="65"/>
      <c r="BA51" s="65"/>
      <c r="BB51" s="65"/>
      <c r="BC51" s="65"/>
      <c r="BD51" s="66"/>
      <c r="BE51" s="35"/>
    </row>
    <row r="52" spans="1:57" s="2" customFormat="1" ht="29.25" customHeight="1">
      <c r="A52" s="35"/>
      <c r="B52" s="36"/>
      <c r="C52" s="290" t="s">
        <v>54</v>
      </c>
      <c r="D52" s="291"/>
      <c r="E52" s="291"/>
      <c r="F52" s="291"/>
      <c r="G52" s="291"/>
      <c r="H52" s="67"/>
      <c r="I52" s="293" t="s">
        <v>55</v>
      </c>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2" t="s">
        <v>56</v>
      </c>
      <c r="AH52" s="291"/>
      <c r="AI52" s="291"/>
      <c r="AJ52" s="291"/>
      <c r="AK52" s="291"/>
      <c r="AL52" s="291"/>
      <c r="AM52" s="291"/>
      <c r="AN52" s="293" t="s">
        <v>57</v>
      </c>
      <c r="AO52" s="291"/>
      <c r="AP52" s="291"/>
      <c r="AQ52" s="68" t="s">
        <v>58</v>
      </c>
      <c r="AR52" s="40"/>
      <c r="AS52" s="69" t="s">
        <v>59</v>
      </c>
      <c r="AT52" s="70" t="s">
        <v>60</v>
      </c>
      <c r="AU52" s="70" t="s">
        <v>61</v>
      </c>
      <c r="AV52" s="70" t="s">
        <v>62</v>
      </c>
      <c r="AW52" s="70" t="s">
        <v>63</v>
      </c>
      <c r="AX52" s="70" t="s">
        <v>64</v>
      </c>
      <c r="AY52" s="70" t="s">
        <v>65</v>
      </c>
      <c r="AZ52" s="70" t="s">
        <v>66</v>
      </c>
      <c r="BA52" s="70" t="s">
        <v>67</v>
      </c>
      <c r="BB52" s="70" t="s">
        <v>68</v>
      </c>
      <c r="BC52" s="70" t="s">
        <v>69</v>
      </c>
      <c r="BD52" s="71" t="s">
        <v>70</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 customHeight="1">
      <c r="B54" s="75"/>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285">
        <f>ROUND(AG55+SUM(AG59:AG62),2)</f>
        <v>0</v>
      </c>
      <c r="AH54" s="285"/>
      <c r="AI54" s="285"/>
      <c r="AJ54" s="285"/>
      <c r="AK54" s="285"/>
      <c r="AL54" s="285"/>
      <c r="AM54" s="285"/>
      <c r="AN54" s="286">
        <f aca="true" t="shared" si="0" ref="AN54:AN62">SUM(AG54,AT54)</f>
        <v>0</v>
      </c>
      <c r="AO54" s="286"/>
      <c r="AP54" s="286"/>
      <c r="AQ54" s="79" t="s">
        <v>19</v>
      </c>
      <c r="AR54" s="80"/>
      <c r="AS54" s="81">
        <f>ROUND(AS55+SUM(AS59:AS62),2)</f>
        <v>0</v>
      </c>
      <c r="AT54" s="82">
        <f aca="true" t="shared" si="1" ref="AT54:AT62">ROUND(SUM(AV54:AW54),2)</f>
        <v>0</v>
      </c>
      <c r="AU54" s="83">
        <f>ROUND(AU55+SUM(AU59:AU62),5)</f>
        <v>0</v>
      </c>
      <c r="AV54" s="82">
        <f>ROUND(AZ54*L29,2)</f>
        <v>0</v>
      </c>
      <c r="AW54" s="82">
        <f>ROUND(BA54*L30,2)</f>
        <v>0</v>
      </c>
      <c r="AX54" s="82">
        <f>ROUND(BB54*L29,2)</f>
        <v>0</v>
      </c>
      <c r="AY54" s="82">
        <f>ROUND(BC54*L30,2)</f>
        <v>0</v>
      </c>
      <c r="AZ54" s="82">
        <f>ROUND(AZ55+SUM(AZ59:AZ62),2)</f>
        <v>0</v>
      </c>
      <c r="BA54" s="82">
        <f>ROUND(BA55+SUM(BA59:BA62),2)</f>
        <v>0</v>
      </c>
      <c r="BB54" s="82">
        <f>ROUND(BB55+SUM(BB59:BB62),2)</f>
        <v>0</v>
      </c>
      <c r="BC54" s="82">
        <f>ROUND(BC55+SUM(BC59:BC62),2)</f>
        <v>0</v>
      </c>
      <c r="BD54" s="84">
        <f>ROUND(BD55+SUM(BD59:BD62),2)</f>
        <v>0</v>
      </c>
      <c r="BS54" s="85" t="s">
        <v>72</v>
      </c>
      <c r="BT54" s="85" t="s">
        <v>73</v>
      </c>
      <c r="BU54" s="86" t="s">
        <v>74</v>
      </c>
      <c r="BV54" s="85" t="s">
        <v>75</v>
      </c>
      <c r="BW54" s="85" t="s">
        <v>5</v>
      </c>
      <c r="BX54" s="85" t="s">
        <v>76</v>
      </c>
      <c r="CL54" s="85" t="s">
        <v>19</v>
      </c>
    </row>
    <row r="55" spans="2:91" s="7" customFormat="1" ht="16.5" customHeight="1">
      <c r="B55" s="87"/>
      <c r="C55" s="88"/>
      <c r="D55" s="284" t="s">
        <v>77</v>
      </c>
      <c r="E55" s="284"/>
      <c r="F55" s="284"/>
      <c r="G55" s="284"/>
      <c r="H55" s="284"/>
      <c r="I55" s="89"/>
      <c r="J55" s="284" t="s">
        <v>78</v>
      </c>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94">
        <f>ROUND(SUM(AG56:AG58),2)</f>
        <v>0</v>
      </c>
      <c r="AH55" s="283"/>
      <c r="AI55" s="283"/>
      <c r="AJ55" s="283"/>
      <c r="AK55" s="283"/>
      <c r="AL55" s="283"/>
      <c r="AM55" s="283"/>
      <c r="AN55" s="282">
        <f t="shared" si="0"/>
        <v>0</v>
      </c>
      <c r="AO55" s="283"/>
      <c r="AP55" s="283"/>
      <c r="AQ55" s="90" t="s">
        <v>79</v>
      </c>
      <c r="AR55" s="91"/>
      <c r="AS55" s="92">
        <f>ROUND(SUM(AS56:AS58),2)</f>
        <v>0</v>
      </c>
      <c r="AT55" s="93">
        <f t="shared" si="1"/>
        <v>0</v>
      </c>
      <c r="AU55" s="94">
        <f>ROUND(SUM(AU56:AU58),5)</f>
        <v>0</v>
      </c>
      <c r="AV55" s="93">
        <f>ROUND(AZ55*L29,2)</f>
        <v>0</v>
      </c>
      <c r="AW55" s="93">
        <f>ROUND(BA55*L30,2)</f>
        <v>0</v>
      </c>
      <c r="AX55" s="93">
        <f>ROUND(BB55*L29,2)</f>
        <v>0</v>
      </c>
      <c r="AY55" s="93">
        <f>ROUND(BC55*L30,2)</f>
        <v>0</v>
      </c>
      <c r="AZ55" s="93">
        <f>ROUND(SUM(AZ56:AZ58),2)</f>
        <v>0</v>
      </c>
      <c r="BA55" s="93">
        <f>ROUND(SUM(BA56:BA58),2)</f>
        <v>0</v>
      </c>
      <c r="BB55" s="93">
        <f>ROUND(SUM(BB56:BB58),2)</f>
        <v>0</v>
      </c>
      <c r="BC55" s="93">
        <f>ROUND(SUM(BC56:BC58),2)</f>
        <v>0</v>
      </c>
      <c r="BD55" s="95">
        <f>ROUND(SUM(BD56:BD58),2)</f>
        <v>0</v>
      </c>
      <c r="BS55" s="96" t="s">
        <v>72</v>
      </c>
      <c r="BT55" s="96" t="s">
        <v>80</v>
      </c>
      <c r="BU55" s="96" t="s">
        <v>74</v>
      </c>
      <c r="BV55" s="96" t="s">
        <v>75</v>
      </c>
      <c r="BW55" s="96" t="s">
        <v>81</v>
      </c>
      <c r="BX55" s="96" t="s">
        <v>5</v>
      </c>
      <c r="CL55" s="96" t="s">
        <v>19</v>
      </c>
      <c r="CM55" s="96" t="s">
        <v>82</v>
      </c>
    </row>
    <row r="56" spans="1:90" s="4" customFormat="1" ht="23.25" customHeight="1">
      <c r="A56" s="97" t="s">
        <v>83</v>
      </c>
      <c r="B56" s="52"/>
      <c r="C56" s="98"/>
      <c r="D56" s="98"/>
      <c r="E56" s="289" t="s">
        <v>84</v>
      </c>
      <c r="F56" s="289"/>
      <c r="G56" s="289"/>
      <c r="H56" s="289"/>
      <c r="I56" s="289"/>
      <c r="J56" s="98"/>
      <c r="K56" s="289" t="s">
        <v>85</v>
      </c>
      <c r="L56" s="289"/>
      <c r="M56" s="289"/>
      <c r="N56" s="289"/>
      <c r="O56" s="289"/>
      <c r="P56" s="289"/>
      <c r="Q56" s="289"/>
      <c r="R56" s="289"/>
      <c r="S56" s="289"/>
      <c r="T56" s="289"/>
      <c r="U56" s="289"/>
      <c r="V56" s="289"/>
      <c r="W56" s="289"/>
      <c r="X56" s="289"/>
      <c r="Y56" s="289"/>
      <c r="Z56" s="289"/>
      <c r="AA56" s="289"/>
      <c r="AB56" s="289"/>
      <c r="AC56" s="289"/>
      <c r="AD56" s="289"/>
      <c r="AE56" s="289"/>
      <c r="AF56" s="289"/>
      <c r="AG56" s="287">
        <f>'část 01.1 - Železniční sv...'!J32</f>
        <v>0</v>
      </c>
      <c r="AH56" s="288"/>
      <c r="AI56" s="288"/>
      <c r="AJ56" s="288"/>
      <c r="AK56" s="288"/>
      <c r="AL56" s="288"/>
      <c r="AM56" s="288"/>
      <c r="AN56" s="287">
        <f t="shared" si="0"/>
        <v>0</v>
      </c>
      <c r="AO56" s="288"/>
      <c r="AP56" s="288"/>
      <c r="AQ56" s="99" t="s">
        <v>86</v>
      </c>
      <c r="AR56" s="54"/>
      <c r="AS56" s="100">
        <v>0</v>
      </c>
      <c r="AT56" s="101">
        <f t="shared" si="1"/>
        <v>0</v>
      </c>
      <c r="AU56" s="102">
        <f>'část 01.1 - Železniční sv...'!P89</f>
        <v>0</v>
      </c>
      <c r="AV56" s="101">
        <f>'část 01.1 - Železniční sv...'!J35</f>
        <v>0</v>
      </c>
      <c r="AW56" s="101">
        <f>'část 01.1 - Železniční sv...'!J36</f>
        <v>0</v>
      </c>
      <c r="AX56" s="101">
        <f>'část 01.1 - Železniční sv...'!J37</f>
        <v>0</v>
      </c>
      <c r="AY56" s="101">
        <f>'část 01.1 - Železniční sv...'!J38</f>
        <v>0</v>
      </c>
      <c r="AZ56" s="101">
        <f>'část 01.1 - Železniční sv...'!F35</f>
        <v>0</v>
      </c>
      <c r="BA56" s="101">
        <f>'část 01.1 - Železniční sv...'!F36</f>
        <v>0</v>
      </c>
      <c r="BB56" s="101">
        <f>'část 01.1 - Železniční sv...'!F37</f>
        <v>0</v>
      </c>
      <c r="BC56" s="101">
        <f>'část 01.1 - Železniční sv...'!F38</f>
        <v>0</v>
      </c>
      <c r="BD56" s="103">
        <f>'část 01.1 - Železniční sv...'!F39</f>
        <v>0</v>
      </c>
      <c r="BT56" s="104" t="s">
        <v>82</v>
      </c>
      <c r="BV56" s="104" t="s">
        <v>75</v>
      </c>
      <c r="BW56" s="104" t="s">
        <v>87</v>
      </c>
      <c r="BX56" s="104" t="s">
        <v>81</v>
      </c>
      <c r="CL56" s="104" t="s">
        <v>19</v>
      </c>
    </row>
    <row r="57" spans="1:90" s="4" customFormat="1" ht="23.25" customHeight="1">
      <c r="A57" s="97" t="s">
        <v>83</v>
      </c>
      <c r="B57" s="52"/>
      <c r="C57" s="98"/>
      <c r="D57" s="98"/>
      <c r="E57" s="289" t="s">
        <v>88</v>
      </c>
      <c r="F57" s="289"/>
      <c r="G57" s="289"/>
      <c r="H57" s="289"/>
      <c r="I57" s="289"/>
      <c r="J57" s="98"/>
      <c r="K57" s="289" t="s">
        <v>89</v>
      </c>
      <c r="L57" s="289"/>
      <c r="M57" s="289"/>
      <c r="N57" s="289"/>
      <c r="O57" s="289"/>
      <c r="P57" s="289"/>
      <c r="Q57" s="289"/>
      <c r="R57" s="289"/>
      <c r="S57" s="289"/>
      <c r="T57" s="289"/>
      <c r="U57" s="289"/>
      <c r="V57" s="289"/>
      <c r="W57" s="289"/>
      <c r="X57" s="289"/>
      <c r="Y57" s="289"/>
      <c r="Z57" s="289"/>
      <c r="AA57" s="289"/>
      <c r="AB57" s="289"/>
      <c r="AC57" s="289"/>
      <c r="AD57" s="289"/>
      <c r="AE57" s="289"/>
      <c r="AF57" s="289"/>
      <c r="AG57" s="287">
        <f>'část 01.2 - Železniční sp...'!J32</f>
        <v>0</v>
      </c>
      <c r="AH57" s="288"/>
      <c r="AI57" s="288"/>
      <c r="AJ57" s="288"/>
      <c r="AK57" s="288"/>
      <c r="AL57" s="288"/>
      <c r="AM57" s="288"/>
      <c r="AN57" s="287">
        <f t="shared" si="0"/>
        <v>0</v>
      </c>
      <c r="AO57" s="288"/>
      <c r="AP57" s="288"/>
      <c r="AQ57" s="99" t="s">
        <v>86</v>
      </c>
      <c r="AR57" s="54"/>
      <c r="AS57" s="100">
        <v>0</v>
      </c>
      <c r="AT57" s="101">
        <f t="shared" si="1"/>
        <v>0</v>
      </c>
      <c r="AU57" s="102">
        <f>'část 01.2 - Železniční sp...'!P89</f>
        <v>0</v>
      </c>
      <c r="AV57" s="101">
        <f>'část 01.2 - Železniční sp...'!J35</f>
        <v>0</v>
      </c>
      <c r="AW57" s="101">
        <f>'část 01.2 - Železniční sp...'!J36</f>
        <v>0</v>
      </c>
      <c r="AX57" s="101">
        <f>'část 01.2 - Železniční sp...'!J37</f>
        <v>0</v>
      </c>
      <c r="AY57" s="101">
        <f>'část 01.2 - Železniční sp...'!J38</f>
        <v>0</v>
      </c>
      <c r="AZ57" s="101">
        <f>'část 01.2 - Železniční sp...'!F35</f>
        <v>0</v>
      </c>
      <c r="BA57" s="101">
        <f>'část 01.2 - Železniční sp...'!F36</f>
        <v>0</v>
      </c>
      <c r="BB57" s="101">
        <f>'část 01.2 - Železniční sp...'!F37</f>
        <v>0</v>
      </c>
      <c r="BC57" s="101">
        <f>'část 01.2 - Železniční sp...'!F38</f>
        <v>0</v>
      </c>
      <c r="BD57" s="103">
        <f>'část 01.2 - Železniční sp...'!F39</f>
        <v>0</v>
      </c>
      <c r="BT57" s="104" t="s">
        <v>82</v>
      </c>
      <c r="BV57" s="104" t="s">
        <v>75</v>
      </c>
      <c r="BW57" s="104" t="s">
        <v>90</v>
      </c>
      <c r="BX57" s="104" t="s">
        <v>81</v>
      </c>
      <c r="CL57" s="104" t="s">
        <v>19</v>
      </c>
    </row>
    <row r="58" spans="1:90" s="4" customFormat="1" ht="23.25" customHeight="1">
      <c r="A58" s="97" t="s">
        <v>83</v>
      </c>
      <c r="B58" s="52"/>
      <c r="C58" s="98"/>
      <c r="D58" s="98"/>
      <c r="E58" s="289" t="s">
        <v>91</v>
      </c>
      <c r="F58" s="289"/>
      <c r="G58" s="289"/>
      <c r="H58" s="289"/>
      <c r="I58" s="289"/>
      <c r="J58" s="98"/>
      <c r="K58" s="289" t="s">
        <v>92</v>
      </c>
      <c r="L58" s="289"/>
      <c r="M58" s="289"/>
      <c r="N58" s="289"/>
      <c r="O58" s="289"/>
      <c r="P58" s="289"/>
      <c r="Q58" s="289"/>
      <c r="R58" s="289"/>
      <c r="S58" s="289"/>
      <c r="T58" s="289"/>
      <c r="U58" s="289"/>
      <c r="V58" s="289"/>
      <c r="W58" s="289"/>
      <c r="X58" s="289"/>
      <c r="Y58" s="289"/>
      <c r="Z58" s="289"/>
      <c r="AA58" s="289"/>
      <c r="AB58" s="289"/>
      <c r="AC58" s="289"/>
      <c r="AD58" s="289"/>
      <c r="AE58" s="289"/>
      <c r="AF58" s="289"/>
      <c r="AG58" s="287">
        <f>'část 01.3 - Následná úpra...'!J32</f>
        <v>0</v>
      </c>
      <c r="AH58" s="288"/>
      <c r="AI58" s="288"/>
      <c r="AJ58" s="288"/>
      <c r="AK58" s="288"/>
      <c r="AL58" s="288"/>
      <c r="AM58" s="288"/>
      <c r="AN58" s="287">
        <f t="shared" si="0"/>
        <v>0</v>
      </c>
      <c r="AO58" s="288"/>
      <c r="AP58" s="288"/>
      <c r="AQ58" s="99" t="s">
        <v>86</v>
      </c>
      <c r="AR58" s="54"/>
      <c r="AS58" s="100">
        <v>0</v>
      </c>
      <c r="AT58" s="101">
        <f t="shared" si="1"/>
        <v>0</v>
      </c>
      <c r="AU58" s="102">
        <f>'část 01.3 - Následná úpra...'!P88</f>
        <v>0</v>
      </c>
      <c r="AV58" s="101">
        <f>'část 01.3 - Následná úpra...'!J35</f>
        <v>0</v>
      </c>
      <c r="AW58" s="101">
        <f>'část 01.3 - Následná úpra...'!J36</f>
        <v>0</v>
      </c>
      <c r="AX58" s="101">
        <f>'část 01.3 - Následná úpra...'!J37</f>
        <v>0</v>
      </c>
      <c r="AY58" s="101">
        <f>'část 01.3 - Následná úpra...'!J38</f>
        <v>0</v>
      </c>
      <c r="AZ58" s="101">
        <f>'část 01.3 - Následná úpra...'!F35</f>
        <v>0</v>
      </c>
      <c r="BA58" s="101">
        <f>'část 01.3 - Následná úpra...'!F36</f>
        <v>0</v>
      </c>
      <c r="BB58" s="101">
        <f>'část 01.3 - Následná úpra...'!F37</f>
        <v>0</v>
      </c>
      <c r="BC58" s="101">
        <f>'část 01.3 - Následná úpra...'!F38</f>
        <v>0</v>
      </c>
      <c r="BD58" s="103">
        <f>'část 01.3 - Následná úpra...'!F39</f>
        <v>0</v>
      </c>
      <c r="BT58" s="104" t="s">
        <v>82</v>
      </c>
      <c r="BV58" s="104" t="s">
        <v>75</v>
      </c>
      <c r="BW58" s="104" t="s">
        <v>93</v>
      </c>
      <c r="BX58" s="104" t="s">
        <v>81</v>
      </c>
      <c r="CL58" s="104" t="s">
        <v>19</v>
      </c>
    </row>
    <row r="59" spans="1:91" s="7" customFormat="1" ht="16.5" customHeight="1">
      <c r="A59" s="97" t="s">
        <v>83</v>
      </c>
      <c r="B59" s="87"/>
      <c r="C59" s="88"/>
      <c r="D59" s="284" t="s">
        <v>94</v>
      </c>
      <c r="E59" s="284"/>
      <c r="F59" s="284"/>
      <c r="G59" s="284"/>
      <c r="H59" s="284"/>
      <c r="I59" s="89"/>
      <c r="J59" s="284" t="s">
        <v>95</v>
      </c>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2">
        <f>'SO 02 - Železniční přejez...'!J30</f>
        <v>0</v>
      </c>
      <c r="AH59" s="283"/>
      <c r="AI59" s="283"/>
      <c r="AJ59" s="283"/>
      <c r="AK59" s="283"/>
      <c r="AL59" s="283"/>
      <c r="AM59" s="283"/>
      <c r="AN59" s="282">
        <f t="shared" si="0"/>
        <v>0</v>
      </c>
      <c r="AO59" s="283"/>
      <c r="AP59" s="283"/>
      <c r="AQ59" s="90" t="s">
        <v>79</v>
      </c>
      <c r="AR59" s="91"/>
      <c r="AS59" s="92">
        <v>0</v>
      </c>
      <c r="AT59" s="93">
        <f t="shared" si="1"/>
        <v>0</v>
      </c>
      <c r="AU59" s="94">
        <f>'SO 02 - Železniční přejez...'!P83</f>
        <v>0</v>
      </c>
      <c r="AV59" s="93">
        <f>'SO 02 - Železniční přejez...'!J33</f>
        <v>0</v>
      </c>
      <c r="AW59" s="93">
        <f>'SO 02 - Železniční přejez...'!J34</f>
        <v>0</v>
      </c>
      <c r="AX59" s="93">
        <f>'SO 02 - Železniční přejez...'!J35</f>
        <v>0</v>
      </c>
      <c r="AY59" s="93">
        <f>'SO 02 - Železniční přejez...'!J36</f>
        <v>0</v>
      </c>
      <c r="AZ59" s="93">
        <f>'SO 02 - Železniční přejez...'!F33</f>
        <v>0</v>
      </c>
      <c r="BA59" s="93">
        <f>'SO 02 - Železniční přejez...'!F34</f>
        <v>0</v>
      </c>
      <c r="BB59" s="93">
        <f>'SO 02 - Železniční přejez...'!F35</f>
        <v>0</v>
      </c>
      <c r="BC59" s="93">
        <f>'SO 02 - Železniční přejez...'!F36</f>
        <v>0</v>
      </c>
      <c r="BD59" s="95">
        <f>'SO 02 - Železniční přejez...'!F37</f>
        <v>0</v>
      </c>
      <c r="BT59" s="96" t="s">
        <v>80</v>
      </c>
      <c r="BV59" s="96" t="s">
        <v>75</v>
      </c>
      <c r="BW59" s="96" t="s">
        <v>96</v>
      </c>
      <c r="BX59" s="96" t="s">
        <v>5</v>
      </c>
      <c r="CL59" s="96" t="s">
        <v>19</v>
      </c>
      <c r="CM59" s="96" t="s">
        <v>82</v>
      </c>
    </row>
    <row r="60" spans="1:91" s="7" customFormat="1" ht="16.5" customHeight="1">
      <c r="A60" s="97" t="s">
        <v>83</v>
      </c>
      <c r="B60" s="87"/>
      <c r="C60" s="88"/>
      <c r="D60" s="284" t="s">
        <v>97</v>
      </c>
      <c r="E60" s="284"/>
      <c r="F60" s="284"/>
      <c r="G60" s="284"/>
      <c r="H60" s="284"/>
      <c r="I60" s="89"/>
      <c r="J60" s="284" t="s">
        <v>98</v>
      </c>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2">
        <f>'SO 06 - Přejezdy v ev. km...'!J30</f>
        <v>0</v>
      </c>
      <c r="AH60" s="283"/>
      <c r="AI60" s="283"/>
      <c r="AJ60" s="283"/>
      <c r="AK60" s="283"/>
      <c r="AL60" s="283"/>
      <c r="AM60" s="283"/>
      <c r="AN60" s="282">
        <f t="shared" si="0"/>
        <v>0</v>
      </c>
      <c r="AO60" s="283"/>
      <c r="AP60" s="283"/>
      <c r="AQ60" s="90" t="s">
        <v>79</v>
      </c>
      <c r="AR60" s="91"/>
      <c r="AS60" s="92">
        <v>0</v>
      </c>
      <c r="AT60" s="93">
        <f t="shared" si="1"/>
        <v>0</v>
      </c>
      <c r="AU60" s="94">
        <f>'SO 06 - Přejezdy v ev. km...'!P82</f>
        <v>0</v>
      </c>
      <c r="AV60" s="93">
        <f>'SO 06 - Přejezdy v ev. km...'!J33</f>
        <v>0</v>
      </c>
      <c r="AW60" s="93">
        <f>'SO 06 - Přejezdy v ev. km...'!J34</f>
        <v>0</v>
      </c>
      <c r="AX60" s="93">
        <f>'SO 06 - Přejezdy v ev. km...'!J35</f>
        <v>0</v>
      </c>
      <c r="AY60" s="93">
        <f>'SO 06 - Přejezdy v ev. km...'!J36</f>
        <v>0</v>
      </c>
      <c r="AZ60" s="93">
        <f>'SO 06 - Přejezdy v ev. km...'!F33</f>
        <v>0</v>
      </c>
      <c r="BA60" s="93">
        <f>'SO 06 - Přejezdy v ev. km...'!F34</f>
        <v>0</v>
      </c>
      <c r="BB60" s="93">
        <f>'SO 06 - Přejezdy v ev. km...'!F35</f>
        <v>0</v>
      </c>
      <c r="BC60" s="93">
        <f>'SO 06 - Přejezdy v ev. km...'!F36</f>
        <v>0</v>
      </c>
      <c r="BD60" s="95">
        <f>'SO 06 - Přejezdy v ev. km...'!F37</f>
        <v>0</v>
      </c>
      <c r="BT60" s="96" t="s">
        <v>80</v>
      </c>
      <c r="BV60" s="96" t="s">
        <v>75</v>
      </c>
      <c r="BW60" s="96" t="s">
        <v>99</v>
      </c>
      <c r="BX60" s="96" t="s">
        <v>5</v>
      </c>
      <c r="CL60" s="96" t="s">
        <v>19</v>
      </c>
      <c r="CM60" s="96" t="s">
        <v>82</v>
      </c>
    </row>
    <row r="61" spans="1:91" s="7" customFormat="1" ht="16.5" customHeight="1">
      <c r="A61" s="97" t="s">
        <v>83</v>
      </c>
      <c r="B61" s="87"/>
      <c r="C61" s="88"/>
      <c r="D61" s="284" t="s">
        <v>100</v>
      </c>
      <c r="E61" s="284"/>
      <c r="F61" s="284"/>
      <c r="G61" s="284"/>
      <c r="H61" s="284"/>
      <c r="I61" s="89"/>
      <c r="J61" s="284" t="s">
        <v>101</v>
      </c>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2">
        <f>'VON - Vedlejší a ostatní ...'!J30</f>
        <v>0</v>
      </c>
      <c r="AH61" s="283"/>
      <c r="AI61" s="283"/>
      <c r="AJ61" s="283"/>
      <c r="AK61" s="283"/>
      <c r="AL61" s="283"/>
      <c r="AM61" s="283"/>
      <c r="AN61" s="282">
        <f t="shared" si="0"/>
        <v>0</v>
      </c>
      <c r="AO61" s="283"/>
      <c r="AP61" s="283"/>
      <c r="AQ61" s="90" t="s">
        <v>79</v>
      </c>
      <c r="AR61" s="91"/>
      <c r="AS61" s="92">
        <v>0</v>
      </c>
      <c r="AT61" s="93">
        <f t="shared" si="1"/>
        <v>0</v>
      </c>
      <c r="AU61" s="94">
        <f>'VON - Vedlejší a ostatní ...'!P81</f>
        <v>0</v>
      </c>
      <c r="AV61" s="93">
        <f>'VON - Vedlejší a ostatní ...'!J33</f>
        <v>0</v>
      </c>
      <c r="AW61" s="93">
        <f>'VON - Vedlejší a ostatní ...'!J34</f>
        <v>0</v>
      </c>
      <c r="AX61" s="93">
        <f>'VON - Vedlejší a ostatní ...'!J35</f>
        <v>0</v>
      </c>
      <c r="AY61" s="93">
        <f>'VON - Vedlejší a ostatní ...'!J36</f>
        <v>0</v>
      </c>
      <c r="AZ61" s="93">
        <f>'VON - Vedlejší a ostatní ...'!F33</f>
        <v>0</v>
      </c>
      <c r="BA61" s="93">
        <f>'VON - Vedlejší a ostatní ...'!F34</f>
        <v>0</v>
      </c>
      <c r="BB61" s="93">
        <f>'VON - Vedlejší a ostatní ...'!F35</f>
        <v>0</v>
      </c>
      <c r="BC61" s="93">
        <f>'VON - Vedlejší a ostatní ...'!F36</f>
        <v>0</v>
      </c>
      <c r="BD61" s="95">
        <f>'VON - Vedlejší a ostatní ...'!F37</f>
        <v>0</v>
      </c>
      <c r="BT61" s="96" t="s">
        <v>80</v>
      </c>
      <c r="BV61" s="96" t="s">
        <v>75</v>
      </c>
      <c r="BW61" s="96" t="s">
        <v>102</v>
      </c>
      <c r="BX61" s="96" t="s">
        <v>5</v>
      </c>
      <c r="CL61" s="96" t="s">
        <v>19</v>
      </c>
      <c r="CM61" s="96" t="s">
        <v>82</v>
      </c>
    </row>
    <row r="62" spans="1:91" s="7" customFormat="1" ht="16.5" customHeight="1">
      <c r="A62" s="97" t="s">
        <v>83</v>
      </c>
      <c r="B62" s="87"/>
      <c r="C62" s="88"/>
      <c r="D62" s="284" t="s">
        <v>103</v>
      </c>
      <c r="E62" s="284"/>
      <c r="F62" s="284"/>
      <c r="G62" s="284"/>
      <c r="H62" s="284"/>
      <c r="I62" s="89"/>
      <c r="J62" s="284" t="s">
        <v>104</v>
      </c>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2">
        <f>'ON - Materiál objednatele'!J30</f>
        <v>0</v>
      </c>
      <c r="AH62" s="283"/>
      <c r="AI62" s="283"/>
      <c r="AJ62" s="283"/>
      <c r="AK62" s="283"/>
      <c r="AL62" s="283"/>
      <c r="AM62" s="283"/>
      <c r="AN62" s="282">
        <f t="shared" si="0"/>
        <v>0</v>
      </c>
      <c r="AO62" s="283"/>
      <c r="AP62" s="283"/>
      <c r="AQ62" s="90" t="s">
        <v>79</v>
      </c>
      <c r="AR62" s="91"/>
      <c r="AS62" s="105">
        <v>0</v>
      </c>
      <c r="AT62" s="106">
        <f t="shared" si="1"/>
        <v>0</v>
      </c>
      <c r="AU62" s="107">
        <f>'ON - Materiál objednatele'!P81</f>
        <v>0</v>
      </c>
      <c r="AV62" s="106">
        <f>'ON - Materiál objednatele'!J33</f>
        <v>0</v>
      </c>
      <c r="AW62" s="106">
        <f>'ON - Materiál objednatele'!J34</f>
        <v>0</v>
      </c>
      <c r="AX62" s="106">
        <f>'ON - Materiál objednatele'!J35</f>
        <v>0</v>
      </c>
      <c r="AY62" s="106">
        <f>'ON - Materiál objednatele'!J36</f>
        <v>0</v>
      </c>
      <c r="AZ62" s="106">
        <f>'ON - Materiál objednatele'!F33</f>
        <v>0</v>
      </c>
      <c r="BA62" s="106">
        <f>'ON - Materiál objednatele'!F34</f>
        <v>0</v>
      </c>
      <c r="BB62" s="106">
        <f>'ON - Materiál objednatele'!F35</f>
        <v>0</v>
      </c>
      <c r="BC62" s="106">
        <f>'ON - Materiál objednatele'!F36</f>
        <v>0</v>
      </c>
      <c r="BD62" s="108">
        <f>'ON - Materiál objednatele'!F37</f>
        <v>0</v>
      </c>
      <c r="BT62" s="96" t="s">
        <v>80</v>
      </c>
      <c r="BV62" s="96" t="s">
        <v>75</v>
      </c>
      <c r="BW62" s="96" t="s">
        <v>105</v>
      </c>
      <c r="BX62" s="96" t="s">
        <v>5</v>
      </c>
      <c r="CL62" s="96" t="s">
        <v>19</v>
      </c>
      <c r="CM62" s="96" t="s">
        <v>82</v>
      </c>
    </row>
    <row r="63" spans="1:57" s="2" customFormat="1" ht="30" customHeight="1">
      <c r="A63" s="35"/>
      <c r="B63" s="36"/>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40"/>
      <c r="AS63" s="35"/>
      <c r="AT63" s="35"/>
      <c r="AU63" s="35"/>
      <c r="AV63" s="35"/>
      <c r="AW63" s="35"/>
      <c r="AX63" s="35"/>
      <c r="AY63" s="35"/>
      <c r="AZ63" s="35"/>
      <c r="BA63" s="35"/>
      <c r="BB63" s="35"/>
      <c r="BC63" s="35"/>
      <c r="BD63" s="35"/>
      <c r="BE63" s="35"/>
    </row>
    <row r="64" spans="1:57" s="2" customFormat="1" ht="6.9" customHeight="1">
      <c r="A64" s="35"/>
      <c r="B64" s="48"/>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0"/>
      <c r="AS64" s="35"/>
      <c r="AT64" s="35"/>
      <c r="AU64" s="35"/>
      <c r="AV64" s="35"/>
      <c r="AW64" s="35"/>
      <c r="AX64" s="35"/>
      <c r="AY64" s="35"/>
      <c r="AZ64" s="35"/>
      <c r="BA64" s="35"/>
      <c r="BB64" s="35"/>
      <c r="BC64" s="35"/>
      <c r="BD64" s="35"/>
      <c r="BE64" s="35"/>
    </row>
  </sheetData>
  <sheetProtection algorithmName="SHA-512" hashValue="gVTUxmV/4rHkjKRhlqTi9kyBFG6+WvvwOt9Hh8h74CGN0AOIuyQVitQLWC875ds6c404RL/fl/wSxYqQ9UrRuQ==" saltValue="5lNTmo6oD2hz1LgV8em5wgmkV6HXTUYZVPk3H++2KwTw9hAJfsVtvvAd63/7gDtCUU4dW45Q2c1RZ+0CPZW60g==" spinCount="100000" sheet="1" objects="1" scenarios="1" formatColumns="0" formatRows="0"/>
  <mergeCells count="70">
    <mergeCell ref="AS49:AT51"/>
    <mergeCell ref="AM49:AP49"/>
    <mergeCell ref="AM50:AP50"/>
    <mergeCell ref="C52:G52"/>
    <mergeCell ref="AG52:AM52"/>
    <mergeCell ref="AN52:AP52"/>
    <mergeCell ref="I52:AF52"/>
    <mergeCell ref="AG55:AM55"/>
    <mergeCell ref="AN55:AP55"/>
    <mergeCell ref="J55:AF55"/>
    <mergeCell ref="D55:H55"/>
    <mergeCell ref="D59:H59"/>
    <mergeCell ref="J59:AF59"/>
    <mergeCell ref="AN56:AP56"/>
    <mergeCell ref="E56:I56"/>
    <mergeCell ref="K56:AF56"/>
    <mergeCell ref="AG56:AM56"/>
    <mergeCell ref="K57:AF57"/>
    <mergeCell ref="AN57:AP57"/>
    <mergeCell ref="E57:I57"/>
    <mergeCell ref="AG57:AM57"/>
    <mergeCell ref="D62:H62"/>
    <mergeCell ref="J62:AF62"/>
    <mergeCell ref="AG54:AM54"/>
    <mergeCell ref="AN54:AP54"/>
    <mergeCell ref="AN60:AP60"/>
    <mergeCell ref="AG60:AM60"/>
    <mergeCell ref="D60:H60"/>
    <mergeCell ref="J60:AF60"/>
    <mergeCell ref="AN61:AP61"/>
    <mergeCell ref="AG61:AM61"/>
    <mergeCell ref="D61:H61"/>
    <mergeCell ref="J61:AF61"/>
    <mergeCell ref="AG58:AM58"/>
    <mergeCell ref="AN58:AP58"/>
    <mergeCell ref="E58:I58"/>
    <mergeCell ref="K58:AF58"/>
    <mergeCell ref="W30:AE30"/>
    <mergeCell ref="AK30:AO30"/>
    <mergeCell ref="L30:P30"/>
    <mergeCell ref="AK31:AO31"/>
    <mergeCell ref="AN62:AP62"/>
    <mergeCell ref="AG62:AM62"/>
    <mergeCell ref="AN59:AP59"/>
    <mergeCell ref="AG59:AM59"/>
    <mergeCell ref="L45:AO45"/>
    <mergeCell ref="AM47:AN47"/>
    <mergeCell ref="AK26:AO26"/>
    <mergeCell ref="L28:P28"/>
    <mergeCell ref="W28:AE28"/>
    <mergeCell ref="AK28:AO28"/>
    <mergeCell ref="AK29:AO29"/>
    <mergeCell ref="L29:P29"/>
    <mergeCell ref="W29:AE29"/>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s>
  <hyperlinks>
    <hyperlink ref="A56" location="'část 01.1 - Železniční sv...'!C2" display="/"/>
    <hyperlink ref="A57" location="'část 01.2 - Železniční sp...'!C2" display="/"/>
    <hyperlink ref="A58" location="'část 01.3 - Následná úpra...'!C2" display="/"/>
    <hyperlink ref="A59" location="'SO 02 - Železniční přejez...'!C2" display="/"/>
    <hyperlink ref="A60" location="'SO 06 - Přejezdy v ev. km...'!C2" display="/"/>
    <hyperlink ref="A61" location="'VON - Vedlejší a ostatní ...'!C2" display="/"/>
    <hyperlink ref="A62" location="'ON - Materiál objednatel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62"/>
      <c r="M2" s="262"/>
      <c r="N2" s="262"/>
      <c r="O2" s="262"/>
      <c r="P2" s="262"/>
      <c r="Q2" s="262"/>
      <c r="R2" s="262"/>
      <c r="S2" s="262"/>
      <c r="T2" s="262"/>
      <c r="U2" s="262"/>
      <c r="V2" s="262"/>
      <c r="AT2" s="18" t="s">
        <v>87</v>
      </c>
    </row>
    <row r="3" spans="2:46" s="1" customFormat="1" ht="6.9" customHeight="1" hidden="1">
      <c r="B3" s="109"/>
      <c r="C3" s="110"/>
      <c r="D3" s="110"/>
      <c r="E3" s="110"/>
      <c r="F3" s="110"/>
      <c r="G3" s="110"/>
      <c r="H3" s="110"/>
      <c r="I3" s="110"/>
      <c r="J3" s="110"/>
      <c r="K3" s="110"/>
      <c r="L3" s="21"/>
      <c r="AT3" s="18" t="s">
        <v>82</v>
      </c>
    </row>
    <row r="4" spans="2:46" s="1" customFormat="1" ht="24.9" customHeight="1" hidden="1">
      <c r="B4" s="21"/>
      <c r="D4" s="111" t="s">
        <v>106</v>
      </c>
      <c r="L4" s="21"/>
      <c r="M4" s="112" t="s">
        <v>10</v>
      </c>
      <c r="AT4" s="18" t="s">
        <v>4</v>
      </c>
    </row>
    <row r="5" spans="2:12" s="1" customFormat="1" ht="6.9" customHeight="1" hidden="1">
      <c r="B5" s="21"/>
      <c r="L5" s="21"/>
    </row>
    <row r="6" spans="2:12" s="1" customFormat="1" ht="12" customHeight="1" hidden="1">
      <c r="B6" s="21"/>
      <c r="D6" s="113" t="s">
        <v>16</v>
      </c>
      <c r="L6" s="21"/>
    </row>
    <row r="7" spans="2:12" s="1" customFormat="1" ht="16.5" customHeight="1" hidden="1">
      <c r="B7" s="21"/>
      <c r="E7" s="309" t="str">
        <f>'Rekapitulace stavby'!K6</f>
        <v>Oprava trati v úseku Hněvčeves - Hořice v P.</v>
      </c>
      <c r="F7" s="310"/>
      <c r="G7" s="310"/>
      <c r="H7" s="310"/>
      <c r="L7" s="21"/>
    </row>
    <row r="8" spans="2:12" s="1" customFormat="1" ht="12" customHeight="1" hidden="1">
      <c r="B8" s="21"/>
      <c r="D8" s="113" t="s">
        <v>107</v>
      </c>
      <c r="L8" s="21"/>
    </row>
    <row r="9" spans="1:31" s="2" customFormat="1" ht="16.5" customHeight="1" hidden="1">
      <c r="A9" s="35"/>
      <c r="B9" s="40"/>
      <c r="C9" s="35"/>
      <c r="D9" s="35"/>
      <c r="E9" s="309" t="s">
        <v>108</v>
      </c>
      <c r="F9" s="311"/>
      <c r="G9" s="311"/>
      <c r="H9" s="311"/>
      <c r="I9" s="35"/>
      <c r="J9" s="35"/>
      <c r="K9" s="35"/>
      <c r="L9" s="114"/>
      <c r="S9" s="35"/>
      <c r="T9" s="35"/>
      <c r="U9" s="35"/>
      <c r="V9" s="35"/>
      <c r="W9" s="35"/>
      <c r="X9" s="35"/>
      <c r="Y9" s="35"/>
      <c r="Z9" s="35"/>
      <c r="AA9" s="35"/>
      <c r="AB9" s="35"/>
      <c r="AC9" s="35"/>
      <c r="AD9" s="35"/>
      <c r="AE9" s="35"/>
    </row>
    <row r="10" spans="1:31" s="2" customFormat="1" ht="12" customHeight="1" hidden="1">
      <c r="A10" s="35"/>
      <c r="B10" s="40"/>
      <c r="C10" s="35"/>
      <c r="D10" s="113" t="s">
        <v>109</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hidden="1">
      <c r="A11" s="35"/>
      <c r="B11" s="40"/>
      <c r="C11" s="35"/>
      <c r="D11" s="35"/>
      <c r="E11" s="312" t="s">
        <v>110</v>
      </c>
      <c r="F11" s="311"/>
      <c r="G11" s="311"/>
      <c r="H11" s="311"/>
      <c r="I11" s="35"/>
      <c r="J11" s="35"/>
      <c r="K11" s="35"/>
      <c r="L11" s="114"/>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hidden="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hidden="1">
      <c r="A14" s="35"/>
      <c r="B14" s="40"/>
      <c r="C14" s="35"/>
      <c r="D14" s="113" t="s">
        <v>21</v>
      </c>
      <c r="E14" s="35"/>
      <c r="F14" s="104" t="s">
        <v>22</v>
      </c>
      <c r="G14" s="35"/>
      <c r="H14" s="35"/>
      <c r="I14" s="113" t="s">
        <v>23</v>
      </c>
      <c r="J14" s="115" t="str">
        <f>'Rekapitulace stavby'!AN8</f>
        <v>27. 12. 2020</v>
      </c>
      <c r="K14" s="35"/>
      <c r="L14" s="114"/>
      <c r="S14" s="35"/>
      <c r="T14" s="35"/>
      <c r="U14" s="35"/>
      <c r="V14" s="35"/>
      <c r="W14" s="35"/>
      <c r="X14" s="35"/>
      <c r="Y14" s="35"/>
      <c r="Z14" s="35"/>
      <c r="AA14" s="35"/>
      <c r="AB14" s="35"/>
      <c r="AC14" s="35"/>
      <c r="AD14" s="35"/>
      <c r="AE14" s="35"/>
    </row>
    <row r="15" spans="1:31" s="2" customFormat="1" ht="10.8" customHeight="1" hidden="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hidden="1">
      <c r="A16" s="35"/>
      <c r="B16" s="40"/>
      <c r="C16" s="35"/>
      <c r="D16" s="113" t="s">
        <v>25</v>
      </c>
      <c r="E16" s="35"/>
      <c r="F16" s="35"/>
      <c r="G16" s="35"/>
      <c r="H16" s="35"/>
      <c r="I16" s="113" t="s">
        <v>26</v>
      </c>
      <c r="J16" s="104" t="s">
        <v>19</v>
      </c>
      <c r="K16" s="35"/>
      <c r="L16" s="114"/>
      <c r="S16" s="35"/>
      <c r="T16" s="35"/>
      <c r="U16" s="35"/>
      <c r="V16" s="35"/>
      <c r="W16" s="35"/>
      <c r="X16" s="35"/>
      <c r="Y16" s="35"/>
      <c r="Z16" s="35"/>
      <c r="AA16" s="35"/>
      <c r="AB16" s="35"/>
      <c r="AC16" s="35"/>
      <c r="AD16" s="35"/>
      <c r="AE16" s="35"/>
    </row>
    <row r="17" spans="1:31" s="2" customFormat="1" ht="18" customHeight="1" hidden="1">
      <c r="A17" s="35"/>
      <c r="B17" s="40"/>
      <c r="C17" s="35"/>
      <c r="D17" s="35"/>
      <c r="E17" s="104" t="s">
        <v>27</v>
      </c>
      <c r="F17" s="35"/>
      <c r="G17" s="35"/>
      <c r="H17" s="35"/>
      <c r="I17" s="113" t="s">
        <v>28</v>
      </c>
      <c r="J17" s="104" t="s">
        <v>19</v>
      </c>
      <c r="K17" s="35"/>
      <c r="L17" s="114"/>
      <c r="S17" s="35"/>
      <c r="T17" s="35"/>
      <c r="U17" s="35"/>
      <c r="V17" s="35"/>
      <c r="W17" s="35"/>
      <c r="X17" s="35"/>
      <c r="Y17" s="35"/>
      <c r="Z17" s="35"/>
      <c r="AA17" s="35"/>
      <c r="AB17" s="35"/>
      <c r="AC17" s="35"/>
      <c r="AD17" s="35"/>
      <c r="AE17" s="35"/>
    </row>
    <row r="18" spans="1:31" s="2" customFormat="1" ht="6.9" customHeight="1" hidden="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hidden="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hidden="1">
      <c r="A20" s="35"/>
      <c r="B20" s="40"/>
      <c r="C20" s="35"/>
      <c r="D20" s="35"/>
      <c r="E20" s="313" t="str">
        <f>'Rekapitulace stavby'!E14</f>
        <v>Vyplň údaj</v>
      </c>
      <c r="F20" s="314"/>
      <c r="G20" s="314"/>
      <c r="H20" s="314"/>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 customHeight="1" hidden="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hidden="1">
      <c r="A22" s="35"/>
      <c r="B22" s="40"/>
      <c r="C22" s="35"/>
      <c r="D22" s="113" t="s">
        <v>31</v>
      </c>
      <c r="E22" s="35"/>
      <c r="F22" s="35"/>
      <c r="G22" s="35"/>
      <c r="H22" s="35"/>
      <c r="I22" s="113" t="s">
        <v>26</v>
      </c>
      <c r="J22" s="104" t="s">
        <v>19</v>
      </c>
      <c r="K22" s="35"/>
      <c r="L22" s="114"/>
      <c r="S22" s="35"/>
      <c r="T22" s="35"/>
      <c r="U22" s="35"/>
      <c r="V22" s="35"/>
      <c r="W22" s="35"/>
      <c r="X22" s="35"/>
      <c r="Y22" s="35"/>
      <c r="Z22" s="35"/>
      <c r="AA22" s="35"/>
      <c r="AB22" s="35"/>
      <c r="AC22" s="35"/>
      <c r="AD22" s="35"/>
      <c r="AE22" s="35"/>
    </row>
    <row r="23" spans="1:31" s="2" customFormat="1" ht="18" customHeight="1" hidden="1">
      <c r="A23" s="35"/>
      <c r="B23" s="40"/>
      <c r="C23" s="35"/>
      <c r="D23" s="35"/>
      <c r="E23" s="104" t="s">
        <v>32</v>
      </c>
      <c r="F23" s="35"/>
      <c r="G23" s="35"/>
      <c r="H23" s="35"/>
      <c r="I23" s="113" t="s">
        <v>28</v>
      </c>
      <c r="J23" s="104" t="s">
        <v>19</v>
      </c>
      <c r="K23" s="35"/>
      <c r="L23" s="114"/>
      <c r="S23" s="35"/>
      <c r="T23" s="35"/>
      <c r="U23" s="35"/>
      <c r="V23" s="35"/>
      <c r="W23" s="35"/>
      <c r="X23" s="35"/>
      <c r="Y23" s="35"/>
      <c r="Z23" s="35"/>
      <c r="AA23" s="35"/>
      <c r="AB23" s="35"/>
      <c r="AC23" s="35"/>
      <c r="AD23" s="35"/>
      <c r="AE23" s="35"/>
    </row>
    <row r="24" spans="1:31" s="2" customFormat="1" ht="6.9" customHeight="1" hidden="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hidden="1">
      <c r="A25" s="35"/>
      <c r="B25" s="40"/>
      <c r="C25" s="35"/>
      <c r="D25" s="113" t="s">
        <v>34</v>
      </c>
      <c r="E25" s="35"/>
      <c r="F25" s="35"/>
      <c r="G25" s="35"/>
      <c r="H25" s="35"/>
      <c r="I25" s="113" t="s">
        <v>26</v>
      </c>
      <c r="J25" s="104" t="s">
        <v>35</v>
      </c>
      <c r="K25" s="35"/>
      <c r="L25" s="114"/>
      <c r="S25" s="35"/>
      <c r="T25" s="35"/>
      <c r="U25" s="35"/>
      <c r="V25" s="35"/>
      <c r="W25" s="35"/>
      <c r="X25" s="35"/>
      <c r="Y25" s="35"/>
      <c r="Z25" s="35"/>
      <c r="AA25" s="35"/>
      <c r="AB25" s="35"/>
      <c r="AC25" s="35"/>
      <c r="AD25" s="35"/>
      <c r="AE25" s="35"/>
    </row>
    <row r="26" spans="1:31" s="2" customFormat="1" ht="18" customHeight="1" hidden="1">
      <c r="A26" s="35"/>
      <c r="B26" s="40"/>
      <c r="C26" s="35"/>
      <c r="D26" s="35"/>
      <c r="E26" s="104" t="s">
        <v>36</v>
      </c>
      <c r="F26" s="35"/>
      <c r="G26" s="35"/>
      <c r="H26" s="35"/>
      <c r="I26" s="113" t="s">
        <v>28</v>
      </c>
      <c r="J26" s="104" t="s">
        <v>19</v>
      </c>
      <c r="K26" s="35"/>
      <c r="L26" s="114"/>
      <c r="S26" s="35"/>
      <c r="T26" s="35"/>
      <c r="U26" s="35"/>
      <c r="V26" s="35"/>
      <c r="W26" s="35"/>
      <c r="X26" s="35"/>
      <c r="Y26" s="35"/>
      <c r="Z26" s="35"/>
      <c r="AA26" s="35"/>
      <c r="AB26" s="35"/>
      <c r="AC26" s="35"/>
      <c r="AD26" s="35"/>
      <c r="AE26" s="35"/>
    </row>
    <row r="27" spans="1:31" s="2" customFormat="1" ht="6.9" customHeight="1" hidden="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hidden="1">
      <c r="A28" s="35"/>
      <c r="B28" s="40"/>
      <c r="C28" s="35"/>
      <c r="D28" s="113" t="s">
        <v>37</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71.25" customHeight="1" hidden="1">
      <c r="A29" s="116"/>
      <c r="B29" s="117"/>
      <c r="C29" s="116"/>
      <c r="D29" s="116"/>
      <c r="E29" s="315" t="s">
        <v>38</v>
      </c>
      <c r="F29" s="315"/>
      <c r="G29" s="315"/>
      <c r="H29" s="315"/>
      <c r="I29" s="116"/>
      <c r="J29" s="116"/>
      <c r="K29" s="116"/>
      <c r="L29" s="118"/>
      <c r="S29" s="116"/>
      <c r="T29" s="116"/>
      <c r="U29" s="116"/>
      <c r="V29" s="116"/>
      <c r="W29" s="116"/>
      <c r="X29" s="116"/>
      <c r="Y29" s="116"/>
      <c r="Z29" s="116"/>
      <c r="AA29" s="116"/>
      <c r="AB29" s="116"/>
      <c r="AC29" s="116"/>
      <c r="AD29" s="116"/>
      <c r="AE29" s="116"/>
    </row>
    <row r="30" spans="1:31" s="2" customFormat="1" ht="6.9" customHeight="1" hidden="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 customHeight="1" hidden="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hidden="1">
      <c r="A32" s="35"/>
      <c r="B32" s="40"/>
      <c r="C32" s="35"/>
      <c r="D32" s="120" t="s">
        <v>39</v>
      </c>
      <c r="E32" s="35"/>
      <c r="F32" s="35"/>
      <c r="G32" s="35"/>
      <c r="H32" s="35"/>
      <c r="I32" s="35"/>
      <c r="J32" s="121">
        <f>ROUND(J89,2)</f>
        <v>0</v>
      </c>
      <c r="K32" s="35"/>
      <c r="L32" s="114"/>
      <c r="S32" s="35"/>
      <c r="T32" s="35"/>
      <c r="U32" s="35"/>
      <c r="V32" s="35"/>
      <c r="W32" s="35"/>
      <c r="X32" s="35"/>
      <c r="Y32" s="35"/>
      <c r="Z32" s="35"/>
      <c r="AA32" s="35"/>
      <c r="AB32" s="35"/>
      <c r="AC32" s="35"/>
      <c r="AD32" s="35"/>
      <c r="AE32" s="35"/>
    </row>
    <row r="33" spans="1:31" s="2" customFormat="1" ht="6.9" customHeight="1" hidden="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 customHeight="1" hidden="1">
      <c r="A34" s="35"/>
      <c r="B34" s="40"/>
      <c r="C34" s="35"/>
      <c r="D34" s="35"/>
      <c r="E34" s="35"/>
      <c r="F34" s="122" t="s">
        <v>41</v>
      </c>
      <c r="G34" s="35"/>
      <c r="H34" s="35"/>
      <c r="I34" s="122" t="s">
        <v>40</v>
      </c>
      <c r="J34" s="122" t="s">
        <v>42</v>
      </c>
      <c r="K34" s="35"/>
      <c r="L34" s="114"/>
      <c r="S34" s="35"/>
      <c r="T34" s="35"/>
      <c r="U34" s="35"/>
      <c r="V34" s="35"/>
      <c r="W34" s="35"/>
      <c r="X34" s="35"/>
      <c r="Y34" s="35"/>
      <c r="Z34" s="35"/>
      <c r="AA34" s="35"/>
      <c r="AB34" s="35"/>
      <c r="AC34" s="35"/>
      <c r="AD34" s="35"/>
      <c r="AE34" s="35"/>
    </row>
    <row r="35" spans="1:31" s="2" customFormat="1" ht="14.4" customHeight="1" hidden="1">
      <c r="A35" s="35"/>
      <c r="B35" s="40"/>
      <c r="C35" s="35"/>
      <c r="D35" s="123" t="s">
        <v>43</v>
      </c>
      <c r="E35" s="113" t="s">
        <v>44</v>
      </c>
      <c r="F35" s="124">
        <f>ROUND((SUM(BE89:BE317)),2)</f>
        <v>0</v>
      </c>
      <c r="G35" s="35"/>
      <c r="H35" s="35"/>
      <c r="I35" s="125">
        <v>0.21</v>
      </c>
      <c r="J35" s="124">
        <f>ROUND(((SUM(BE89:BE317))*I35),2)</f>
        <v>0</v>
      </c>
      <c r="K35" s="35"/>
      <c r="L35" s="114"/>
      <c r="S35" s="35"/>
      <c r="T35" s="35"/>
      <c r="U35" s="35"/>
      <c r="V35" s="35"/>
      <c r="W35" s="35"/>
      <c r="X35" s="35"/>
      <c r="Y35" s="35"/>
      <c r="Z35" s="35"/>
      <c r="AA35" s="35"/>
      <c r="AB35" s="35"/>
      <c r="AC35" s="35"/>
      <c r="AD35" s="35"/>
      <c r="AE35" s="35"/>
    </row>
    <row r="36" spans="1:31" s="2" customFormat="1" ht="14.4" customHeight="1" hidden="1">
      <c r="A36" s="35"/>
      <c r="B36" s="40"/>
      <c r="C36" s="35"/>
      <c r="D36" s="35"/>
      <c r="E36" s="113" t="s">
        <v>45</v>
      </c>
      <c r="F36" s="124">
        <f>ROUND((SUM(BF89:BF317)),2)</f>
        <v>0</v>
      </c>
      <c r="G36" s="35"/>
      <c r="H36" s="35"/>
      <c r="I36" s="125">
        <v>0.15</v>
      </c>
      <c r="J36" s="124">
        <f>ROUND(((SUM(BF89:BF317))*I36),2)</f>
        <v>0</v>
      </c>
      <c r="K36" s="35"/>
      <c r="L36" s="114"/>
      <c r="S36" s="35"/>
      <c r="T36" s="35"/>
      <c r="U36" s="35"/>
      <c r="V36" s="35"/>
      <c r="W36" s="35"/>
      <c r="X36" s="35"/>
      <c r="Y36" s="35"/>
      <c r="Z36" s="35"/>
      <c r="AA36" s="35"/>
      <c r="AB36" s="35"/>
      <c r="AC36" s="35"/>
      <c r="AD36" s="35"/>
      <c r="AE36" s="35"/>
    </row>
    <row r="37" spans="1:31" s="2" customFormat="1" ht="14.4" customHeight="1" hidden="1">
      <c r="A37" s="35"/>
      <c r="B37" s="40"/>
      <c r="C37" s="35"/>
      <c r="D37" s="35"/>
      <c r="E37" s="113" t="s">
        <v>46</v>
      </c>
      <c r="F37" s="124">
        <f>ROUND((SUM(BG89:BG317)),2)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 customHeight="1" hidden="1">
      <c r="A38" s="35"/>
      <c r="B38" s="40"/>
      <c r="C38" s="35"/>
      <c r="D38" s="35"/>
      <c r="E38" s="113" t="s">
        <v>47</v>
      </c>
      <c r="F38" s="124">
        <f>ROUND((SUM(BH89:BH317)),2)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 customHeight="1" hidden="1">
      <c r="A39" s="35"/>
      <c r="B39" s="40"/>
      <c r="C39" s="35"/>
      <c r="D39" s="35"/>
      <c r="E39" s="113" t="s">
        <v>48</v>
      </c>
      <c r="F39" s="124">
        <f>ROUND((SUM(BI89:BI317)),2)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 customHeight="1" hidden="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hidden="1">
      <c r="A41" s="35"/>
      <c r="B41" s="40"/>
      <c r="C41" s="126"/>
      <c r="D41" s="127" t="s">
        <v>49</v>
      </c>
      <c r="E41" s="128"/>
      <c r="F41" s="128"/>
      <c r="G41" s="129" t="s">
        <v>50</v>
      </c>
      <c r="H41" s="130" t="s">
        <v>51</v>
      </c>
      <c r="I41" s="128"/>
      <c r="J41" s="131">
        <f>SUM(J32:J39)</f>
        <v>0</v>
      </c>
      <c r="K41" s="132"/>
      <c r="L41" s="114"/>
      <c r="S41" s="35"/>
      <c r="T41" s="35"/>
      <c r="U41" s="35"/>
      <c r="V41" s="35"/>
      <c r="W41" s="35"/>
      <c r="X41" s="35"/>
      <c r="Y41" s="35"/>
      <c r="Z41" s="35"/>
      <c r="AA41" s="35"/>
      <c r="AB41" s="35"/>
      <c r="AC41" s="35"/>
      <c r="AD41" s="35"/>
      <c r="AE41" s="35"/>
    </row>
    <row r="42" spans="1:31" s="2" customFormat="1" ht="14.4" customHeight="1" hidden="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3" ht="12" hidden="1"/>
    <row r="44" ht="12" hidden="1"/>
    <row r="45" ht="12" hidden="1"/>
    <row r="46" spans="1:31" s="2" customFormat="1" ht="6.9"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 customHeight="1">
      <c r="A47" s="35"/>
      <c r="B47" s="36"/>
      <c r="C47" s="24" t="s">
        <v>111</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07" t="str">
        <f>E7</f>
        <v>Oprava trati v úseku Hněvčeves - Hořice v P.</v>
      </c>
      <c r="F50" s="308"/>
      <c r="G50" s="308"/>
      <c r="H50" s="308"/>
      <c r="I50" s="37"/>
      <c r="J50" s="37"/>
      <c r="K50" s="37"/>
      <c r="L50" s="114"/>
      <c r="S50" s="35"/>
      <c r="T50" s="35"/>
      <c r="U50" s="35"/>
      <c r="V50" s="35"/>
      <c r="W50" s="35"/>
      <c r="X50" s="35"/>
      <c r="Y50" s="35"/>
      <c r="Z50" s="35"/>
      <c r="AA50" s="35"/>
      <c r="AB50" s="35"/>
      <c r="AC50" s="35"/>
      <c r="AD50" s="35"/>
      <c r="AE50" s="35"/>
    </row>
    <row r="51" spans="2:12" s="1" customFormat="1" ht="12" customHeight="1">
      <c r="B51" s="22"/>
      <c r="C51" s="30" t="s">
        <v>107</v>
      </c>
      <c r="D51" s="23"/>
      <c r="E51" s="23"/>
      <c r="F51" s="23"/>
      <c r="G51" s="23"/>
      <c r="H51" s="23"/>
      <c r="I51" s="23"/>
      <c r="J51" s="23"/>
      <c r="K51" s="23"/>
      <c r="L51" s="21"/>
    </row>
    <row r="52" spans="1:31" s="2" customFormat="1" ht="16.5" customHeight="1">
      <c r="A52" s="35"/>
      <c r="B52" s="36"/>
      <c r="C52" s="37"/>
      <c r="D52" s="37"/>
      <c r="E52" s="307" t="s">
        <v>108</v>
      </c>
      <c r="F52" s="306"/>
      <c r="G52" s="306"/>
      <c r="H52" s="306"/>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109</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295" t="str">
        <f>E11</f>
        <v>část 01.1 - Železniční svršek</v>
      </c>
      <c r="F54" s="306"/>
      <c r="G54" s="306"/>
      <c r="H54" s="306"/>
      <c r="I54" s="37"/>
      <c r="J54" s="37"/>
      <c r="K54" s="37"/>
      <c r="L54" s="114"/>
      <c r="S54" s="35"/>
      <c r="T54" s="35"/>
      <c r="U54" s="35"/>
      <c r="V54" s="35"/>
      <c r="W54" s="35"/>
      <c r="X54" s="35"/>
      <c r="Y54" s="35"/>
      <c r="Z54" s="35"/>
      <c r="AA54" s="35"/>
      <c r="AB54" s="35"/>
      <c r="AC54" s="35"/>
      <c r="AD54" s="35"/>
      <c r="AE54" s="35"/>
    </row>
    <row r="55" spans="1:31" s="2" customFormat="1" ht="6.9"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xml:space="preserve"> Hněvčeves - Hořice</v>
      </c>
      <c r="G56" s="37"/>
      <c r="H56" s="37"/>
      <c r="I56" s="30" t="s">
        <v>23</v>
      </c>
      <c r="J56" s="60" t="str">
        <f>IF(J14="","",J14)</f>
        <v>27. 12. 2020</v>
      </c>
      <c r="K56" s="37"/>
      <c r="L56" s="114"/>
      <c r="S56" s="35"/>
      <c r="T56" s="35"/>
      <c r="U56" s="35"/>
      <c r="V56" s="35"/>
      <c r="W56" s="35"/>
      <c r="X56" s="35"/>
      <c r="Y56" s="35"/>
      <c r="Z56" s="35"/>
      <c r="AA56" s="35"/>
      <c r="AB56" s="35"/>
      <c r="AC56" s="35"/>
      <c r="AD56" s="35"/>
      <c r="AE56" s="35"/>
    </row>
    <row r="57" spans="1:31" s="2" customFormat="1" ht="6.9"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15" customHeight="1">
      <c r="A58" s="35"/>
      <c r="B58" s="36"/>
      <c r="C58" s="30" t="s">
        <v>25</v>
      </c>
      <c r="D58" s="37"/>
      <c r="E58" s="37"/>
      <c r="F58" s="28" t="str">
        <f>E17</f>
        <v xml:space="preserve"> Správa železnic, s.o.</v>
      </c>
      <c r="G58" s="37"/>
      <c r="H58" s="37"/>
      <c r="I58" s="30" t="s">
        <v>31</v>
      </c>
      <c r="J58" s="33" t="str">
        <f>E23</f>
        <v xml:space="preserve"> Prodin, a.s.</v>
      </c>
      <c r="K58" s="37"/>
      <c r="L58" s="114"/>
      <c r="S58" s="35"/>
      <c r="T58" s="35"/>
      <c r="U58" s="35"/>
      <c r="V58" s="35"/>
      <c r="W58" s="35"/>
      <c r="X58" s="35"/>
      <c r="Y58" s="35"/>
      <c r="Z58" s="35"/>
      <c r="AA58" s="35"/>
      <c r="AB58" s="35"/>
      <c r="AC58" s="35"/>
      <c r="AD58" s="35"/>
      <c r="AE58" s="35"/>
    </row>
    <row r="59" spans="1:31" s="2" customFormat="1" ht="15.15" customHeight="1">
      <c r="A59" s="35"/>
      <c r="B59" s="36"/>
      <c r="C59" s="30" t="s">
        <v>29</v>
      </c>
      <c r="D59" s="37"/>
      <c r="E59" s="37"/>
      <c r="F59" s="28" t="str">
        <f>IF(E20="","",E20)</f>
        <v>Vyplň údaj</v>
      </c>
      <c r="G59" s="37"/>
      <c r="H59" s="37"/>
      <c r="I59" s="30" t="s">
        <v>34</v>
      </c>
      <c r="J59" s="33" t="str">
        <f>E26</f>
        <v>PRODIN, a.s.</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112</v>
      </c>
      <c r="D61" s="138"/>
      <c r="E61" s="138"/>
      <c r="F61" s="138"/>
      <c r="G61" s="138"/>
      <c r="H61" s="138"/>
      <c r="I61" s="138"/>
      <c r="J61" s="139" t="s">
        <v>113</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8" customHeight="1">
      <c r="A63" s="35"/>
      <c r="B63" s="36"/>
      <c r="C63" s="140" t="s">
        <v>71</v>
      </c>
      <c r="D63" s="37"/>
      <c r="E63" s="37"/>
      <c r="F63" s="37"/>
      <c r="G63" s="37"/>
      <c r="H63" s="37"/>
      <c r="I63" s="37"/>
      <c r="J63" s="78">
        <f>J89</f>
        <v>0</v>
      </c>
      <c r="K63" s="37"/>
      <c r="L63" s="114"/>
      <c r="S63" s="35"/>
      <c r="T63" s="35"/>
      <c r="U63" s="35"/>
      <c r="V63" s="35"/>
      <c r="W63" s="35"/>
      <c r="X63" s="35"/>
      <c r="Y63" s="35"/>
      <c r="Z63" s="35"/>
      <c r="AA63" s="35"/>
      <c r="AB63" s="35"/>
      <c r="AC63" s="35"/>
      <c r="AD63" s="35"/>
      <c r="AE63" s="35"/>
      <c r="AU63" s="18" t="s">
        <v>114</v>
      </c>
    </row>
    <row r="64" spans="2:12" s="9" customFormat="1" ht="24.9" customHeight="1">
      <c r="B64" s="141"/>
      <c r="C64" s="142"/>
      <c r="D64" s="143" t="s">
        <v>115</v>
      </c>
      <c r="E64" s="144"/>
      <c r="F64" s="144"/>
      <c r="G64" s="144"/>
      <c r="H64" s="144"/>
      <c r="I64" s="144"/>
      <c r="J64" s="145">
        <f>J90</f>
        <v>0</v>
      </c>
      <c r="K64" s="142"/>
      <c r="L64" s="146"/>
    </row>
    <row r="65" spans="2:12" s="10" customFormat="1" ht="19.95" customHeight="1">
      <c r="B65" s="147"/>
      <c r="C65" s="98"/>
      <c r="D65" s="148" t="s">
        <v>116</v>
      </c>
      <c r="E65" s="149"/>
      <c r="F65" s="149"/>
      <c r="G65" s="149"/>
      <c r="H65" s="149"/>
      <c r="I65" s="149"/>
      <c r="J65" s="150">
        <f>J91</f>
        <v>0</v>
      </c>
      <c r="K65" s="98"/>
      <c r="L65" s="151"/>
    </row>
    <row r="66" spans="2:12" s="9" customFormat="1" ht="24.9" customHeight="1">
      <c r="B66" s="141"/>
      <c r="C66" s="142"/>
      <c r="D66" s="143" t="s">
        <v>117</v>
      </c>
      <c r="E66" s="144"/>
      <c r="F66" s="144"/>
      <c r="G66" s="144"/>
      <c r="H66" s="144"/>
      <c r="I66" s="144"/>
      <c r="J66" s="145">
        <f>J219</f>
        <v>0</v>
      </c>
      <c r="K66" s="142"/>
      <c r="L66" s="146"/>
    </row>
    <row r="67" spans="2:12" s="10" customFormat="1" ht="19.95" customHeight="1">
      <c r="B67" s="147"/>
      <c r="C67" s="98"/>
      <c r="D67" s="148" t="s">
        <v>118</v>
      </c>
      <c r="E67" s="149"/>
      <c r="F67" s="149"/>
      <c r="G67" s="149"/>
      <c r="H67" s="149"/>
      <c r="I67" s="149"/>
      <c r="J67" s="150">
        <f>J303</f>
        <v>0</v>
      </c>
      <c r="K67" s="98"/>
      <c r="L67" s="151"/>
    </row>
    <row r="68" spans="1:31" s="2" customFormat="1" ht="21.75" customHeight="1">
      <c r="A68" s="35"/>
      <c r="B68" s="36"/>
      <c r="C68" s="37"/>
      <c r="D68" s="37"/>
      <c r="E68" s="37"/>
      <c r="F68" s="37"/>
      <c r="G68" s="37"/>
      <c r="H68" s="37"/>
      <c r="I68" s="37"/>
      <c r="J68" s="37"/>
      <c r="K68" s="37"/>
      <c r="L68" s="114"/>
      <c r="S68" s="35"/>
      <c r="T68" s="35"/>
      <c r="U68" s="35"/>
      <c r="V68" s="35"/>
      <c r="W68" s="35"/>
      <c r="X68" s="35"/>
      <c r="Y68" s="35"/>
      <c r="Z68" s="35"/>
      <c r="AA68" s="35"/>
      <c r="AB68" s="35"/>
      <c r="AC68" s="35"/>
      <c r="AD68" s="35"/>
      <c r="AE68" s="35"/>
    </row>
    <row r="69" spans="1:31" s="2" customFormat="1" ht="6.9" customHeight="1">
      <c r="A69" s="35"/>
      <c r="B69" s="48"/>
      <c r="C69" s="49"/>
      <c r="D69" s="49"/>
      <c r="E69" s="49"/>
      <c r="F69" s="49"/>
      <c r="G69" s="49"/>
      <c r="H69" s="49"/>
      <c r="I69" s="49"/>
      <c r="J69" s="49"/>
      <c r="K69" s="49"/>
      <c r="L69" s="114"/>
      <c r="S69" s="35"/>
      <c r="T69" s="35"/>
      <c r="U69" s="35"/>
      <c r="V69" s="35"/>
      <c r="W69" s="35"/>
      <c r="X69" s="35"/>
      <c r="Y69" s="35"/>
      <c r="Z69" s="35"/>
      <c r="AA69" s="35"/>
      <c r="AB69" s="35"/>
      <c r="AC69" s="35"/>
      <c r="AD69" s="35"/>
      <c r="AE69" s="35"/>
    </row>
    <row r="73" spans="1:31" s="2" customFormat="1" ht="6.9" customHeight="1">
      <c r="A73" s="35"/>
      <c r="B73" s="50"/>
      <c r="C73" s="51"/>
      <c r="D73" s="51"/>
      <c r="E73" s="51"/>
      <c r="F73" s="51"/>
      <c r="G73" s="51"/>
      <c r="H73" s="51"/>
      <c r="I73" s="51"/>
      <c r="J73" s="51"/>
      <c r="K73" s="51"/>
      <c r="L73" s="114"/>
      <c r="S73" s="35"/>
      <c r="T73" s="35"/>
      <c r="U73" s="35"/>
      <c r="V73" s="35"/>
      <c r="W73" s="35"/>
      <c r="X73" s="35"/>
      <c r="Y73" s="35"/>
      <c r="Z73" s="35"/>
      <c r="AA73" s="35"/>
      <c r="AB73" s="35"/>
      <c r="AC73" s="35"/>
      <c r="AD73" s="35"/>
      <c r="AE73" s="35"/>
    </row>
    <row r="74" spans="1:31" s="2" customFormat="1" ht="24.9" customHeight="1">
      <c r="A74" s="35"/>
      <c r="B74" s="36"/>
      <c r="C74" s="24" t="s">
        <v>119</v>
      </c>
      <c r="D74" s="37"/>
      <c r="E74" s="37"/>
      <c r="F74" s="37"/>
      <c r="G74" s="37"/>
      <c r="H74" s="37"/>
      <c r="I74" s="37"/>
      <c r="J74" s="37"/>
      <c r="K74" s="37"/>
      <c r="L74" s="114"/>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12" customHeight="1">
      <c r="A76" s="35"/>
      <c r="B76" s="36"/>
      <c r="C76" s="30" t="s">
        <v>16</v>
      </c>
      <c r="D76" s="37"/>
      <c r="E76" s="37"/>
      <c r="F76" s="37"/>
      <c r="G76" s="37"/>
      <c r="H76" s="37"/>
      <c r="I76" s="37"/>
      <c r="J76" s="37"/>
      <c r="K76" s="37"/>
      <c r="L76" s="114"/>
      <c r="S76" s="35"/>
      <c r="T76" s="35"/>
      <c r="U76" s="35"/>
      <c r="V76" s="35"/>
      <c r="W76" s="35"/>
      <c r="X76" s="35"/>
      <c r="Y76" s="35"/>
      <c r="Z76" s="35"/>
      <c r="AA76" s="35"/>
      <c r="AB76" s="35"/>
      <c r="AC76" s="35"/>
      <c r="AD76" s="35"/>
      <c r="AE76" s="35"/>
    </row>
    <row r="77" spans="1:31" s="2" customFormat="1" ht="16.5" customHeight="1">
      <c r="A77" s="35"/>
      <c r="B77" s="36"/>
      <c r="C77" s="37"/>
      <c r="D77" s="37"/>
      <c r="E77" s="307" t="str">
        <f>E7</f>
        <v>Oprava trati v úseku Hněvčeves - Hořice v P.</v>
      </c>
      <c r="F77" s="308"/>
      <c r="G77" s="308"/>
      <c r="H77" s="308"/>
      <c r="I77" s="37"/>
      <c r="J77" s="37"/>
      <c r="K77" s="37"/>
      <c r="L77" s="114"/>
      <c r="S77" s="35"/>
      <c r="T77" s="35"/>
      <c r="U77" s="35"/>
      <c r="V77" s="35"/>
      <c r="W77" s="35"/>
      <c r="X77" s="35"/>
      <c r="Y77" s="35"/>
      <c r="Z77" s="35"/>
      <c r="AA77" s="35"/>
      <c r="AB77" s="35"/>
      <c r="AC77" s="35"/>
      <c r="AD77" s="35"/>
      <c r="AE77" s="35"/>
    </row>
    <row r="78" spans="2:12" s="1" customFormat="1" ht="12" customHeight="1">
      <c r="B78" s="22"/>
      <c r="C78" s="30" t="s">
        <v>107</v>
      </c>
      <c r="D78" s="23"/>
      <c r="E78" s="23"/>
      <c r="F78" s="23"/>
      <c r="G78" s="23"/>
      <c r="H78" s="23"/>
      <c r="I78" s="23"/>
      <c r="J78" s="23"/>
      <c r="K78" s="23"/>
      <c r="L78" s="21"/>
    </row>
    <row r="79" spans="1:31" s="2" customFormat="1" ht="16.5" customHeight="1">
      <c r="A79" s="35"/>
      <c r="B79" s="36"/>
      <c r="C79" s="37"/>
      <c r="D79" s="37"/>
      <c r="E79" s="307" t="s">
        <v>108</v>
      </c>
      <c r="F79" s="306"/>
      <c r="G79" s="306"/>
      <c r="H79" s="306"/>
      <c r="I79" s="37"/>
      <c r="J79" s="37"/>
      <c r="K79" s="37"/>
      <c r="L79" s="114"/>
      <c r="S79" s="35"/>
      <c r="T79" s="35"/>
      <c r="U79" s="35"/>
      <c r="V79" s="35"/>
      <c r="W79" s="35"/>
      <c r="X79" s="35"/>
      <c r="Y79" s="35"/>
      <c r="Z79" s="35"/>
      <c r="AA79" s="35"/>
      <c r="AB79" s="35"/>
      <c r="AC79" s="35"/>
      <c r="AD79" s="35"/>
      <c r="AE79" s="35"/>
    </row>
    <row r="80" spans="1:31" s="2" customFormat="1" ht="12" customHeight="1">
      <c r="A80" s="35"/>
      <c r="B80" s="36"/>
      <c r="C80" s="30" t="s">
        <v>109</v>
      </c>
      <c r="D80" s="37"/>
      <c r="E80" s="37"/>
      <c r="F80" s="37"/>
      <c r="G80" s="37"/>
      <c r="H80" s="37"/>
      <c r="I80" s="37"/>
      <c r="J80" s="37"/>
      <c r="K80" s="37"/>
      <c r="L80" s="114"/>
      <c r="S80" s="35"/>
      <c r="T80" s="35"/>
      <c r="U80" s="35"/>
      <c r="V80" s="35"/>
      <c r="W80" s="35"/>
      <c r="X80" s="35"/>
      <c r="Y80" s="35"/>
      <c r="Z80" s="35"/>
      <c r="AA80" s="35"/>
      <c r="AB80" s="35"/>
      <c r="AC80" s="35"/>
      <c r="AD80" s="35"/>
      <c r="AE80" s="35"/>
    </row>
    <row r="81" spans="1:31" s="2" customFormat="1" ht="16.5" customHeight="1">
      <c r="A81" s="35"/>
      <c r="B81" s="36"/>
      <c r="C81" s="37"/>
      <c r="D81" s="37"/>
      <c r="E81" s="295" t="str">
        <f>E11</f>
        <v>část 01.1 - Železniční svršek</v>
      </c>
      <c r="F81" s="306"/>
      <c r="G81" s="306"/>
      <c r="H81" s="306"/>
      <c r="I81" s="37"/>
      <c r="J81" s="37"/>
      <c r="K81" s="37"/>
      <c r="L81" s="114"/>
      <c r="S81" s="35"/>
      <c r="T81" s="35"/>
      <c r="U81" s="35"/>
      <c r="V81" s="35"/>
      <c r="W81" s="35"/>
      <c r="X81" s="35"/>
      <c r="Y81" s="35"/>
      <c r="Z81" s="35"/>
      <c r="AA81" s="35"/>
      <c r="AB81" s="35"/>
      <c r="AC81" s="35"/>
      <c r="AD81" s="35"/>
      <c r="AE81" s="35"/>
    </row>
    <row r="82" spans="1:31" s="2" customFormat="1" ht="6.9" customHeight="1">
      <c r="A82" s="35"/>
      <c r="B82" s="36"/>
      <c r="C82" s="37"/>
      <c r="D82" s="37"/>
      <c r="E82" s="37"/>
      <c r="F82" s="37"/>
      <c r="G82" s="37"/>
      <c r="H82" s="37"/>
      <c r="I82" s="37"/>
      <c r="J82" s="37"/>
      <c r="K82" s="37"/>
      <c r="L82" s="114"/>
      <c r="S82" s="35"/>
      <c r="T82" s="35"/>
      <c r="U82" s="35"/>
      <c r="V82" s="35"/>
      <c r="W82" s="35"/>
      <c r="X82" s="35"/>
      <c r="Y82" s="35"/>
      <c r="Z82" s="35"/>
      <c r="AA82" s="35"/>
      <c r="AB82" s="35"/>
      <c r="AC82" s="35"/>
      <c r="AD82" s="35"/>
      <c r="AE82" s="35"/>
    </row>
    <row r="83" spans="1:31" s="2" customFormat="1" ht="12" customHeight="1">
      <c r="A83" s="35"/>
      <c r="B83" s="36"/>
      <c r="C83" s="30" t="s">
        <v>21</v>
      </c>
      <c r="D83" s="37"/>
      <c r="E83" s="37"/>
      <c r="F83" s="28" t="str">
        <f>F14</f>
        <v xml:space="preserve"> Hněvčeves - Hořice</v>
      </c>
      <c r="G83" s="37"/>
      <c r="H83" s="37"/>
      <c r="I83" s="30" t="s">
        <v>23</v>
      </c>
      <c r="J83" s="60" t="str">
        <f>IF(J14="","",J14)</f>
        <v>27. 12. 2020</v>
      </c>
      <c r="K83" s="37"/>
      <c r="L83" s="114"/>
      <c r="S83" s="35"/>
      <c r="T83" s="35"/>
      <c r="U83" s="35"/>
      <c r="V83" s="35"/>
      <c r="W83" s="35"/>
      <c r="X83" s="35"/>
      <c r="Y83" s="35"/>
      <c r="Z83" s="35"/>
      <c r="AA83" s="35"/>
      <c r="AB83" s="35"/>
      <c r="AC83" s="35"/>
      <c r="AD83" s="35"/>
      <c r="AE83" s="35"/>
    </row>
    <row r="84" spans="1:31" s="2" customFormat="1" ht="6.9" customHeight="1">
      <c r="A84" s="35"/>
      <c r="B84" s="36"/>
      <c r="C84" s="37"/>
      <c r="D84" s="37"/>
      <c r="E84" s="37"/>
      <c r="F84" s="37"/>
      <c r="G84" s="37"/>
      <c r="H84" s="37"/>
      <c r="I84" s="37"/>
      <c r="J84" s="37"/>
      <c r="K84" s="37"/>
      <c r="L84" s="114"/>
      <c r="S84" s="35"/>
      <c r="T84" s="35"/>
      <c r="U84" s="35"/>
      <c r="V84" s="35"/>
      <c r="W84" s="35"/>
      <c r="X84" s="35"/>
      <c r="Y84" s="35"/>
      <c r="Z84" s="35"/>
      <c r="AA84" s="35"/>
      <c r="AB84" s="35"/>
      <c r="AC84" s="35"/>
      <c r="AD84" s="35"/>
      <c r="AE84" s="35"/>
    </row>
    <row r="85" spans="1:31" s="2" customFormat="1" ht="15.15" customHeight="1">
      <c r="A85" s="35"/>
      <c r="B85" s="36"/>
      <c r="C85" s="30" t="s">
        <v>25</v>
      </c>
      <c r="D85" s="37"/>
      <c r="E85" s="37"/>
      <c r="F85" s="28" t="str">
        <f>E17</f>
        <v xml:space="preserve"> Správa železnic, s.o.</v>
      </c>
      <c r="G85" s="37"/>
      <c r="H85" s="37"/>
      <c r="I85" s="30" t="s">
        <v>31</v>
      </c>
      <c r="J85" s="33" t="str">
        <f>E23</f>
        <v xml:space="preserve"> Prodin, a.s.</v>
      </c>
      <c r="K85" s="37"/>
      <c r="L85" s="114"/>
      <c r="S85" s="35"/>
      <c r="T85" s="35"/>
      <c r="U85" s="35"/>
      <c r="V85" s="35"/>
      <c r="W85" s="35"/>
      <c r="X85" s="35"/>
      <c r="Y85" s="35"/>
      <c r="Z85" s="35"/>
      <c r="AA85" s="35"/>
      <c r="AB85" s="35"/>
      <c r="AC85" s="35"/>
      <c r="AD85" s="35"/>
      <c r="AE85" s="35"/>
    </row>
    <row r="86" spans="1:31" s="2" customFormat="1" ht="15.15" customHeight="1">
      <c r="A86" s="35"/>
      <c r="B86" s="36"/>
      <c r="C86" s="30" t="s">
        <v>29</v>
      </c>
      <c r="D86" s="37"/>
      <c r="E86" s="37"/>
      <c r="F86" s="28" t="str">
        <f>IF(E20="","",E20)</f>
        <v>Vyplň údaj</v>
      </c>
      <c r="G86" s="37"/>
      <c r="H86" s="37"/>
      <c r="I86" s="30" t="s">
        <v>34</v>
      </c>
      <c r="J86" s="33" t="str">
        <f>E26</f>
        <v>PRODIN, a.s.</v>
      </c>
      <c r="K86" s="37"/>
      <c r="L86" s="114"/>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114"/>
      <c r="S87" s="35"/>
      <c r="T87" s="35"/>
      <c r="U87" s="35"/>
      <c r="V87" s="35"/>
      <c r="W87" s="35"/>
      <c r="X87" s="35"/>
      <c r="Y87" s="35"/>
      <c r="Z87" s="35"/>
      <c r="AA87" s="35"/>
      <c r="AB87" s="35"/>
      <c r="AC87" s="35"/>
      <c r="AD87" s="35"/>
      <c r="AE87" s="35"/>
    </row>
    <row r="88" spans="1:31" s="11" customFormat="1" ht="29.25" customHeight="1">
      <c r="A88" s="152"/>
      <c r="B88" s="153"/>
      <c r="C88" s="154" t="s">
        <v>120</v>
      </c>
      <c r="D88" s="155" t="s">
        <v>58</v>
      </c>
      <c r="E88" s="155" t="s">
        <v>54</v>
      </c>
      <c r="F88" s="155" t="s">
        <v>55</v>
      </c>
      <c r="G88" s="155" t="s">
        <v>121</v>
      </c>
      <c r="H88" s="155" t="s">
        <v>122</v>
      </c>
      <c r="I88" s="155" t="s">
        <v>123</v>
      </c>
      <c r="J88" s="155" t="s">
        <v>113</v>
      </c>
      <c r="K88" s="156" t="s">
        <v>124</v>
      </c>
      <c r="L88" s="157"/>
      <c r="M88" s="69" t="s">
        <v>19</v>
      </c>
      <c r="N88" s="70" t="s">
        <v>43</v>
      </c>
      <c r="O88" s="70" t="s">
        <v>125</v>
      </c>
      <c r="P88" s="70" t="s">
        <v>126</v>
      </c>
      <c r="Q88" s="70" t="s">
        <v>127</v>
      </c>
      <c r="R88" s="70" t="s">
        <v>128</v>
      </c>
      <c r="S88" s="70" t="s">
        <v>129</v>
      </c>
      <c r="T88" s="71" t="s">
        <v>130</v>
      </c>
      <c r="U88" s="152"/>
      <c r="V88" s="152"/>
      <c r="W88" s="152"/>
      <c r="X88" s="152"/>
      <c r="Y88" s="152"/>
      <c r="Z88" s="152"/>
      <c r="AA88" s="152"/>
      <c r="AB88" s="152"/>
      <c r="AC88" s="152"/>
      <c r="AD88" s="152"/>
      <c r="AE88" s="152"/>
    </row>
    <row r="89" spans="1:63" s="2" customFormat="1" ht="22.8" customHeight="1">
      <c r="A89" s="35"/>
      <c r="B89" s="36"/>
      <c r="C89" s="76" t="s">
        <v>131</v>
      </c>
      <c r="D89" s="37"/>
      <c r="E89" s="37"/>
      <c r="F89" s="37"/>
      <c r="G89" s="37"/>
      <c r="H89" s="37"/>
      <c r="I89" s="37"/>
      <c r="J89" s="158">
        <f>BK89</f>
        <v>0</v>
      </c>
      <c r="K89" s="37"/>
      <c r="L89" s="40"/>
      <c r="M89" s="72"/>
      <c r="N89" s="159"/>
      <c r="O89" s="73"/>
      <c r="P89" s="160">
        <f>P90+P219</f>
        <v>0</v>
      </c>
      <c r="Q89" s="73"/>
      <c r="R89" s="160">
        <f>R90+R219</f>
        <v>7827.72206</v>
      </c>
      <c r="S89" s="73"/>
      <c r="T89" s="161">
        <f>T90+T219</f>
        <v>0</v>
      </c>
      <c r="U89" s="35"/>
      <c r="V89" s="35"/>
      <c r="W89" s="35"/>
      <c r="X89" s="35"/>
      <c r="Y89" s="35"/>
      <c r="Z89" s="35"/>
      <c r="AA89" s="35"/>
      <c r="AB89" s="35"/>
      <c r="AC89" s="35"/>
      <c r="AD89" s="35"/>
      <c r="AE89" s="35"/>
      <c r="AT89" s="18" t="s">
        <v>72</v>
      </c>
      <c r="AU89" s="18" t="s">
        <v>114</v>
      </c>
      <c r="BK89" s="162">
        <f>BK90+BK219</f>
        <v>0</v>
      </c>
    </row>
    <row r="90" spans="2:63" s="12" customFormat="1" ht="25.95" customHeight="1">
      <c r="B90" s="163"/>
      <c r="C90" s="164"/>
      <c r="D90" s="165" t="s">
        <v>72</v>
      </c>
      <c r="E90" s="166" t="s">
        <v>132</v>
      </c>
      <c r="F90" s="166" t="s">
        <v>133</v>
      </c>
      <c r="G90" s="164"/>
      <c r="H90" s="164"/>
      <c r="I90" s="167"/>
      <c r="J90" s="168">
        <f>BK90</f>
        <v>0</v>
      </c>
      <c r="K90" s="164"/>
      <c r="L90" s="169"/>
      <c r="M90" s="170"/>
      <c r="N90" s="171"/>
      <c r="O90" s="171"/>
      <c r="P90" s="172">
        <f>P91</f>
        <v>0</v>
      </c>
      <c r="Q90" s="171"/>
      <c r="R90" s="172">
        <f>R91</f>
        <v>7827.72206</v>
      </c>
      <c r="S90" s="171"/>
      <c r="T90" s="173">
        <f>T91</f>
        <v>0</v>
      </c>
      <c r="AR90" s="174" t="s">
        <v>80</v>
      </c>
      <c r="AT90" s="175" t="s">
        <v>72</v>
      </c>
      <c r="AU90" s="175" t="s">
        <v>73</v>
      </c>
      <c r="AY90" s="174" t="s">
        <v>134</v>
      </c>
      <c r="BK90" s="176">
        <f>BK91</f>
        <v>0</v>
      </c>
    </row>
    <row r="91" spans="2:63" s="12" customFormat="1" ht="22.8" customHeight="1">
      <c r="B91" s="163"/>
      <c r="C91" s="164"/>
      <c r="D91" s="165" t="s">
        <v>72</v>
      </c>
      <c r="E91" s="177" t="s">
        <v>135</v>
      </c>
      <c r="F91" s="177" t="s">
        <v>136</v>
      </c>
      <c r="G91" s="164"/>
      <c r="H91" s="164"/>
      <c r="I91" s="167"/>
      <c r="J91" s="178">
        <f>BK91</f>
        <v>0</v>
      </c>
      <c r="K91" s="164"/>
      <c r="L91" s="169"/>
      <c r="M91" s="170"/>
      <c r="N91" s="171"/>
      <c r="O91" s="171"/>
      <c r="P91" s="172">
        <f>SUM(P92:P218)</f>
        <v>0</v>
      </c>
      <c r="Q91" s="171"/>
      <c r="R91" s="172">
        <f>SUM(R92:R218)</f>
        <v>7827.72206</v>
      </c>
      <c r="S91" s="171"/>
      <c r="T91" s="173">
        <f>SUM(T92:T218)</f>
        <v>0</v>
      </c>
      <c r="AR91" s="174" t="s">
        <v>80</v>
      </c>
      <c r="AT91" s="175" t="s">
        <v>72</v>
      </c>
      <c r="AU91" s="175" t="s">
        <v>80</v>
      </c>
      <c r="AY91" s="174" t="s">
        <v>134</v>
      </c>
      <c r="BK91" s="176">
        <f>SUM(BK92:BK218)</f>
        <v>0</v>
      </c>
    </row>
    <row r="92" spans="1:65" s="2" customFormat="1" ht="22.8">
      <c r="A92" s="35"/>
      <c r="B92" s="36"/>
      <c r="C92" s="179" t="s">
        <v>80</v>
      </c>
      <c r="D92" s="179" t="s">
        <v>137</v>
      </c>
      <c r="E92" s="180" t="s">
        <v>138</v>
      </c>
      <c r="F92" s="181" t="s">
        <v>139</v>
      </c>
      <c r="G92" s="182" t="s">
        <v>140</v>
      </c>
      <c r="H92" s="183">
        <v>960.8</v>
      </c>
      <c r="I92" s="184"/>
      <c r="J92" s="185">
        <f>ROUND(I92*H92,2)</f>
        <v>0</v>
      </c>
      <c r="K92" s="181" t="s">
        <v>141</v>
      </c>
      <c r="L92" s="40"/>
      <c r="M92" s="186" t="s">
        <v>19</v>
      </c>
      <c r="N92" s="187" t="s">
        <v>44</v>
      </c>
      <c r="O92" s="65"/>
      <c r="P92" s="188">
        <f>O92*H92</f>
        <v>0</v>
      </c>
      <c r="Q92" s="188">
        <v>0</v>
      </c>
      <c r="R92" s="188">
        <f>Q92*H92</f>
        <v>0</v>
      </c>
      <c r="S92" s="188">
        <v>0</v>
      </c>
      <c r="T92" s="189">
        <f>S92*H92</f>
        <v>0</v>
      </c>
      <c r="U92" s="35"/>
      <c r="V92" s="35"/>
      <c r="W92" s="35"/>
      <c r="X92" s="35"/>
      <c r="Y92" s="35"/>
      <c r="Z92" s="35"/>
      <c r="AA92" s="35"/>
      <c r="AB92" s="35"/>
      <c r="AC92" s="35"/>
      <c r="AD92" s="35"/>
      <c r="AE92" s="35"/>
      <c r="AR92" s="190" t="s">
        <v>142</v>
      </c>
      <c r="AT92" s="190" t="s">
        <v>137</v>
      </c>
      <c r="AU92" s="190" t="s">
        <v>82</v>
      </c>
      <c r="AY92" s="18" t="s">
        <v>134</v>
      </c>
      <c r="BE92" s="191">
        <f>IF(N92="základní",J92,0)</f>
        <v>0</v>
      </c>
      <c r="BF92" s="191">
        <f>IF(N92="snížená",J92,0)</f>
        <v>0</v>
      </c>
      <c r="BG92" s="191">
        <f>IF(N92="zákl. přenesená",J92,0)</f>
        <v>0</v>
      </c>
      <c r="BH92" s="191">
        <f>IF(N92="sníž. přenesená",J92,0)</f>
        <v>0</v>
      </c>
      <c r="BI92" s="191">
        <f>IF(N92="nulová",J92,0)</f>
        <v>0</v>
      </c>
      <c r="BJ92" s="18" t="s">
        <v>80</v>
      </c>
      <c r="BK92" s="191">
        <f>ROUND(I92*H92,2)</f>
        <v>0</v>
      </c>
      <c r="BL92" s="18" t="s">
        <v>142</v>
      </c>
      <c r="BM92" s="190" t="s">
        <v>143</v>
      </c>
    </row>
    <row r="93" spans="1:47" s="2" customFormat="1" ht="19.2">
      <c r="A93" s="35"/>
      <c r="B93" s="36"/>
      <c r="C93" s="37"/>
      <c r="D93" s="192" t="s">
        <v>144</v>
      </c>
      <c r="E93" s="37"/>
      <c r="F93" s="193" t="s">
        <v>139</v>
      </c>
      <c r="G93" s="37"/>
      <c r="H93" s="37"/>
      <c r="I93" s="194"/>
      <c r="J93" s="37"/>
      <c r="K93" s="37"/>
      <c r="L93" s="40"/>
      <c r="M93" s="195"/>
      <c r="N93" s="196"/>
      <c r="O93" s="65"/>
      <c r="P93" s="65"/>
      <c r="Q93" s="65"/>
      <c r="R93" s="65"/>
      <c r="S93" s="65"/>
      <c r="T93" s="66"/>
      <c r="U93" s="35"/>
      <c r="V93" s="35"/>
      <c r="W93" s="35"/>
      <c r="X93" s="35"/>
      <c r="Y93" s="35"/>
      <c r="Z93" s="35"/>
      <c r="AA93" s="35"/>
      <c r="AB93" s="35"/>
      <c r="AC93" s="35"/>
      <c r="AD93" s="35"/>
      <c r="AE93" s="35"/>
      <c r="AT93" s="18" t="s">
        <v>144</v>
      </c>
      <c r="AU93" s="18" t="s">
        <v>82</v>
      </c>
    </row>
    <row r="94" spans="2:51" s="13" customFormat="1" ht="12">
      <c r="B94" s="197"/>
      <c r="C94" s="198"/>
      <c r="D94" s="192" t="s">
        <v>145</v>
      </c>
      <c r="E94" s="199" t="s">
        <v>19</v>
      </c>
      <c r="F94" s="200" t="s">
        <v>146</v>
      </c>
      <c r="G94" s="198"/>
      <c r="H94" s="201">
        <v>960.8</v>
      </c>
      <c r="I94" s="202"/>
      <c r="J94" s="198"/>
      <c r="K94" s="198"/>
      <c r="L94" s="203"/>
      <c r="M94" s="204"/>
      <c r="N94" s="205"/>
      <c r="O94" s="205"/>
      <c r="P94" s="205"/>
      <c r="Q94" s="205"/>
      <c r="R94" s="205"/>
      <c r="S94" s="205"/>
      <c r="T94" s="206"/>
      <c r="AT94" s="207" t="s">
        <v>145</v>
      </c>
      <c r="AU94" s="207" t="s">
        <v>82</v>
      </c>
      <c r="AV94" s="13" t="s">
        <v>82</v>
      </c>
      <c r="AW94" s="13" t="s">
        <v>33</v>
      </c>
      <c r="AX94" s="13" t="s">
        <v>80</v>
      </c>
      <c r="AY94" s="207" t="s">
        <v>134</v>
      </c>
    </row>
    <row r="95" spans="1:65" s="2" customFormat="1" ht="22.8">
      <c r="A95" s="35"/>
      <c r="B95" s="36"/>
      <c r="C95" s="179" t="s">
        <v>82</v>
      </c>
      <c r="D95" s="179" t="s">
        <v>137</v>
      </c>
      <c r="E95" s="180" t="s">
        <v>147</v>
      </c>
      <c r="F95" s="181" t="s">
        <v>148</v>
      </c>
      <c r="G95" s="182" t="s">
        <v>149</v>
      </c>
      <c r="H95" s="183">
        <v>1.201</v>
      </c>
      <c r="I95" s="184"/>
      <c r="J95" s="185">
        <f>ROUND(I95*H95,2)</f>
        <v>0</v>
      </c>
      <c r="K95" s="181" t="s">
        <v>141</v>
      </c>
      <c r="L95" s="40"/>
      <c r="M95" s="186" t="s">
        <v>19</v>
      </c>
      <c r="N95" s="187" t="s">
        <v>44</v>
      </c>
      <c r="O95" s="65"/>
      <c r="P95" s="188">
        <f>O95*H95</f>
        <v>0</v>
      </c>
      <c r="Q95" s="188">
        <v>0</v>
      </c>
      <c r="R95" s="188">
        <f>Q95*H95</f>
        <v>0</v>
      </c>
      <c r="S95" s="188">
        <v>0</v>
      </c>
      <c r="T95" s="189">
        <f>S95*H95</f>
        <v>0</v>
      </c>
      <c r="U95" s="35"/>
      <c r="V95" s="35"/>
      <c r="W95" s="35"/>
      <c r="X95" s="35"/>
      <c r="Y95" s="35"/>
      <c r="Z95" s="35"/>
      <c r="AA95" s="35"/>
      <c r="AB95" s="35"/>
      <c r="AC95" s="35"/>
      <c r="AD95" s="35"/>
      <c r="AE95" s="35"/>
      <c r="AR95" s="190" t="s">
        <v>142</v>
      </c>
      <c r="AT95" s="190" t="s">
        <v>137</v>
      </c>
      <c r="AU95" s="190" t="s">
        <v>82</v>
      </c>
      <c r="AY95" s="18" t="s">
        <v>134</v>
      </c>
      <c r="BE95" s="191">
        <f>IF(N95="základní",J95,0)</f>
        <v>0</v>
      </c>
      <c r="BF95" s="191">
        <f>IF(N95="snížená",J95,0)</f>
        <v>0</v>
      </c>
      <c r="BG95" s="191">
        <f>IF(N95="zákl. přenesená",J95,0)</f>
        <v>0</v>
      </c>
      <c r="BH95" s="191">
        <f>IF(N95="sníž. přenesená",J95,0)</f>
        <v>0</v>
      </c>
      <c r="BI95" s="191">
        <f>IF(N95="nulová",J95,0)</f>
        <v>0</v>
      </c>
      <c r="BJ95" s="18" t="s">
        <v>80</v>
      </c>
      <c r="BK95" s="191">
        <f>ROUND(I95*H95,2)</f>
        <v>0</v>
      </c>
      <c r="BL95" s="18" t="s">
        <v>142</v>
      </c>
      <c r="BM95" s="190" t="s">
        <v>150</v>
      </c>
    </row>
    <row r="96" spans="1:47" s="2" customFormat="1" ht="19.2">
      <c r="A96" s="35"/>
      <c r="B96" s="36"/>
      <c r="C96" s="37"/>
      <c r="D96" s="192" t="s">
        <v>144</v>
      </c>
      <c r="E96" s="37"/>
      <c r="F96" s="193" t="s">
        <v>148</v>
      </c>
      <c r="G96" s="37"/>
      <c r="H96" s="37"/>
      <c r="I96" s="194"/>
      <c r="J96" s="37"/>
      <c r="K96" s="37"/>
      <c r="L96" s="40"/>
      <c r="M96" s="195"/>
      <c r="N96" s="196"/>
      <c r="O96" s="65"/>
      <c r="P96" s="65"/>
      <c r="Q96" s="65"/>
      <c r="R96" s="65"/>
      <c r="S96" s="65"/>
      <c r="T96" s="66"/>
      <c r="U96" s="35"/>
      <c r="V96" s="35"/>
      <c r="W96" s="35"/>
      <c r="X96" s="35"/>
      <c r="Y96" s="35"/>
      <c r="Z96" s="35"/>
      <c r="AA96" s="35"/>
      <c r="AB96" s="35"/>
      <c r="AC96" s="35"/>
      <c r="AD96" s="35"/>
      <c r="AE96" s="35"/>
      <c r="AT96" s="18" t="s">
        <v>144</v>
      </c>
      <c r="AU96" s="18" t="s">
        <v>82</v>
      </c>
    </row>
    <row r="97" spans="1:65" s="2" customFormat="1" ht="16.5" customHeight="1">
      <c r="A97" s="35"/>
      <c r="B97" s="36"/>
      <c r="C97" s="179" t="s">
        <v>151</v>
      </c>
      <c r="D97" s="179" t="s">
        <v>137</v>
      </c>
      <c r="E97" s="180" t="s">
        <v>152</v>
      </c>
      <c r="F97" s="181" t="s">
        <v>153</v>
      </c>
      <c r="G97" s="182" t="s">
        <v>154</v>
      </c>
      <c r="H97" s="183">
        <v>1920</v>
      </c>
      <c r="I97" s="184"/>
      <c r="J97" s="185">
        <f>ROUND(I97*H97,2)</f>
        <v>0</v>
      </c>
      <c r="K97" s="181" t="s">
        <v>141</v>
      </c>
      <c r="L97" s="40"/>
      <c r="M97" s="186" t="s">
        <v>19</v>
      </c>
      <c r="N97" s="187" t="s">
        <v>44</v>
      </c>
      <c r="O97" s="65"/>
      <c r="P97" s="188">
        <f>O97*H97</f>
        <v>0</v>
      </c>
      <c r="Q97" s="188">
        <v>2.035</v>
      </c>
      <c r="R97" s="188">
        <f>Q97*H97</f>
        <v>3907.2000000000003</v>
      </c>
      <c r="S97" s="188">
        <v>0</v>
      </c>
      <c r="T97" s="189">
        <f>S97*H97</f>
        <v>0</v>
      </c>
      <c r="U97" s="35"/>
      <c r="V97" s="35"/>
      <c r="W97" s="35"/>
      <c r="X97" s="35"/>
      <c r="Y97" s="35"/>
      <c r="Z97" s="35"/>
      <c r="AA97" s="35"/>
      <c r="AB97" s="35"/>
      <c r="AC97" s="35"/>
      <c r="AD97" s="35"/>
      <c r="AE97" s="35"/>
      <c r="AR97" s="190" t="s">
        <v>142</v>
      </c>
      <c r="AT97" s="190" t="s">
        <v>137</v>
      </c>
      <c r="AU97" s="190" t="s">
        <v>82</v>
      </c>
      <c r="AY97" s="18" t="s">
        <v>134</v>
      </c>
      <c r="BE97" s="191">
        <f>IF(N97="základní",J97,0)</f>
        <v>0</v>
      </c>
      <c r="BF97" s="191">
        <f>IF(N97="snížená",J97,0)</f>
        <v>0</v>
      </c>
      <c r="BG97" s="191">
        <f>IF(N97="zákl. přenesená",J97,0)</f>
        <v>0</v>
      </c>
      <c r="BH97" s="191">
        <f>IF(N97="sníž. přenesená",J97,0)</f>
        <v>0</v>
      </c>
      <c r="BI97" s="191">
        <f>IF(N97="nulová",J97,0)</f>
        <v>0</v>
      </c>
      <c r="BJ97" s="18" t="s">
        <v>80</v>
      </c>
      <c r="BK97" s="191">
        <f>ROUND(I97*H97,2)</f>
        <v>0</v>
      </c>
      <c r="BL97" s="18" t="s">
        <v>142</v>
      </c>
      <c r="BM97" s="190" t="s">
        <v>155</v>
      </c>
    </row>
    <row r="98" spans="1:47" s="2" customFormat="1" ht="12">
      <c r="A98" s="35"/>
      <c r="B98" s="36"/>
      <c r="C98" s="37"/>
      <c r="D98" s="192" t="s">
        <v>144</v>
      </c>
      <c r="E98" s="37"/>
      <c r="F98" s="193" t="s">
        <v>153</v>
      </c>
      <c r="G98" s="37"/>
      <c r="H98" s="37"/>
      <c r="I98" s="194"/>
      <c r="J98" s="37"/>
      <c r="K98" s="37"/>
      <c r="L98" s="40"/>
      <c r="M98" s="195"/>
      <c r="N98" s="196"/>
      <c r="O98" s="65"/>
      <c r="P98" s="65"/>
      <c r="Q98" s="65"/>
      <c r="R98" s="65"/>
      <c r="S98" s="65"/>
      <c r="T98" s="66"/>
      <c r="U98" s="35"/>
      <c r="V98" s="35"/>
      <c r="W98" s="35"/>
      <c r="X98" s="35"/>
      <c r="Y98" s="35"/>
      <c r="Z98" s="35"/>
      <c r="AA98" s="35"/>
      <c r="AB98" s="35"/>
      <c r="AC98" s="35"/>
      <c r="AD98" s="35"/>
      <c r="AE98" s="35"/>
      <c r="AT98" s="18" t="s">
        <v>144</v>
      </c>
      <c r="AU98" s="18" t="s">
        <v>82</v>
      </c>
    </row>
    <row r="99" spans="2:51" s="13" customFormat="1" ht="12">
      <c r="B99" s="197"/>
      <c r="C99" s="198"/>
      <c r="D99" s="192" t="s">
        <v>145</v>
      </c>
      <c r="E99" s="199" t="s">
        <v>19</v>
      </c>
      <c r="F99" s="200" t="s">
        <v>156</v>
      </c>
      <c r="G99" s="198"/>
      <c r="H99" s="201">
        <v>1920</v>
      </c>
      <c r="I99" s="202"/>
      <c r="J99" s="198"/>
      <c r="K99" s="198"/>
      <c r="L99" s="203"/>
      <c r="M99" s="204"/>
      <c r="N99" s="205"/>
      <c r="O99" s="205"/>
      <c r="P99" s="205"/>
      <c r="Q99" s="205"/>
      <c r="R99" s="205"/>
      <c r="S99" s="205"/>
      <c r="T99" s="206"/>
      <c r="AT99" s="207" t="s">
        <v>145</v>
      </c>
      <c r="AU99" s="207" t="s">
        <v>82</v>
      </c>
      <c r="AV99" s="13" t="s">
        <v>82</v>
      </c>
      <c r="AW99" s="13" t="s">
        <v>33</v>
      </c>
      <c r="AX99" s="13" t="s">
        <v>80</v>
      </c>
      <c r="AY99" s="207" t="s">
        <v>134</v>
      </c>
    </row>
    <row r="100" spans="1:65" s="2" customFormat="1" ht="16.5" customHeight="1">
      <c r="A100" s="35"/>
      <c r="B100" s="36"/>
      <c r="C100" s="208" t="s">
        <v>142</v>
      </c>
      <c r="D100" s="208" t="s">
        <v>157</v>
      </c>
      <c r="E100" s="209" t="s">
        <v>158</v>
      </c>
      <c r="F100" s="210" t="s">
        <v>159</v>
      </c>
      <c r="G100" s="211" t="s">
        <v>160</v>
      </c>
      <c r="H100" s="212">
        <v>3907.201</v>
      </c>
      <c r="I100" s="213"/>
      <c r="J100" s="214">
        <f>ROUND(I100*H100,2)</f>
        <v>0</v>
      </c>
      <c r="K100" s="210" t="s">
        <v>141</v>
      </c>
      <c r="L100" s="215"/>
      <c r="M100" s="216" t="s">
        <v>19</v>
      </c>
      <c r="N100" s="217" t="s">
        <v>44</v>
      </c>
      <c r="O100" s="65"/>
      <c r="P100" s="188">
        <f>O100*H100</f>
        <v>0</v>
      </c>
      <c r="Q100" s="188">
        <v>1</v>
      </c>
      <c r="R100" s="188">
        <f>Q100*H100</f>
        <v>3907.201</v>
      </c>
      <c r="S100" s="188">
        <v>0</v>
      </c>
      <c r="T100" s="189">
        <f>S100*H100</f>
        <v>0</v>
      </c>
      <c r="U100" s="35"/>
      <c r="V100" s="35"/>
      <c r="W100" s="35"/>
      <c r="X100" s="35"/>
      <c r="Y100" s="35"/>
      <c r="Z100" s="35"/>
      <c r="AA100" s="35"/>
      <c r="AB100" s="35"/>
      <c r="AC100" s="35"/>
      <c r="AD100" s="35"/>
      <c r="AE100" s="35"/>
      <c r="AR100" s="190" t="s">
        <v>161</v>
      </c>
      <c r="AT100" s="190" t="s">
        <v>157</v>
      </c>
      <c r="AU100" s="190" t="s">
        <v>82</v>
      </c>
      <c r="AY100" s="18" t="s">
        <v>134</v>
      </c>
      <c r="BE100" s="191">
        <f>IF(N100="základní",J100,0)</f>
        <v>0</v>
      </c>
      <c r="BF100" s="191">
        <f>IF(N100="snížená",J100,0)</f>
        <v>0</v>
      </c>
      <c r="BG100" s="191">
        <f>IF(N100="zákl. přenesená",J100,0)</f>
        <v>0</v>
      </c>
      <c r="BH100" s="191">
        <f>IF(N100="sníž. přenesená",J100,0)</f>
        <v>0</v>
      </c>
      <c r="BI100" s="191">
        <f>IF(N100="nulová",J100,0)</f>
        <v>0</v>
      </c>
      <c r="BJ100" s="18" t="s">
        <v>80</v>
      </c>
      <c r="BK100" s="191">
        <f>ROUND(I100*H100,2)</f>
        <v>0</v>
      </c>
      <c r="BL100" s="18" t="s">
        <v>142</v>
      </c>
      <c r="BM100" s="190" t="s">
        <v>162</v>
      </c>
    </row>
    <row r="101" spans="1:47" s="2" customFormat="1" ht="12">
      <c r="A101" s="35"/>
      <c r="B101" s="36"/>
      <c r="C101" s="37"/>
      <c r="D101" s="192" t="s">
        <v>144</v>
      </c>
      <c r="E101" s="37"/>
      <c r="F101" s="193" t="s">
        <v>159</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144</v>
      </c>
      <c r="AU101" s="18" t="s">
        <v>82</v>
      </c>
    </row>
    <row r="102" spans="1:65" s="2" customFormat="1" ht="22.8">
      <c r="A102" s="35"/>
      <c r="B102" s="36"/>
      <c r="C102" s="179" t="s">
        <v>135</v>
      </c>
      <c r="D102" s="179" t="s">
        <v>137</v>
      </c>
      <c r="E102" s="180" t="s">
        <v>163</v>
      </c>
      <c r="F102" s="181" t="s">
        <v>164</v>
      </c>
      <c r="G102" s="182" t="s">
        <v>165</v>
      </c>
      <c r="H102" s="183">
        <v>645.031</v>
      </c>
      <c r="I102" s="184"/>
      <c r="J102" s="185">
        <f>ROUND(I102*H102,2)</f>
        <v>0</v>
      </c>
      <c r="K102" s="181" t="s">
        <v>141</v>
      </c>
      <c r="L102" s="40"/>
      <c r="M102" s="186" t="s">
        <v>19</v>
      </c>
      <c r="N102" s="187" t="s">
        <v>44</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142</v>
      </c>
      <c r="AT102" s="190" t="s">
        <v>137</v>
      </c>
      <c r="AU102" s="190" t="s">
        <v>82</v>
      </c>
      <c r="AY102" s="18" t="s">
        <v>134</v>
      </c>
      <c r="BE102" s="191">
        <f>IF(N102="základní",J102,0)</f>
        <v>0</v>
      </c>
      <c r="BF102" s="191">
        <f>IF(N102="snížená",J102,0)</f>
        <v>0</v>
      </c>
      <c r="BG102" s="191">
        <f>IF(N102="zákl. přenesená",J102,0)</f>
        <v>0</v>
      </c>
      <c r="BH102" s="191">
        <f>IF(N102="sníž. přenesená",J102,0)</f>
        <v>0</v>
      </c>
      <c r="BI102" s="191">
        <f>IF(N102="nulová",J102,0)</f>
        <v>0</v>
      </c>
      <c r="BJ102" s="18" t="s">
        <v>80</v>
      </c>
      <c r="BK102" s="191">
        <f>ROUND(I102*H102,2)</f>
        <v>0</v>
      </c>
      <c r="BL102" s="18" t="s">
        <v>142</v>
      </c>
      <c r="BM102" s="190" t="s">
        <v>166</v>
      </c>
    </row>
    <row r="103" spans="1:47" s="2" customFormat="1" ht="19.2">
      <c r="A103" s="35"/>
      <c r="B103" s="36"/>
      <c r="C103" s="37"/>
      <c r="D103" s="192" t="s">
        <v>144</v>
      </c>
      <c r="E103" s="37"/>
      <c r="F103" s="193" t="s">
        <v>164</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144</v>
      </c>
      <c r="AU103" s="18" t="s">
        <v>82</v>
      </c>
    </row>
    <row r="104" spans="2:51" s="13" customFormat="1" ht="12">
      <c r="B104" s="197"/>
      <c r="C104" s="198"/>
      <c r="D104" s="192" t="s">
        <v>145</v>
      </c>
      <c r="E104" s="199" t="s">
        <v>19</v>
      </c>
      <c r="F104" s="200" t="s">
        <v>167</v>
      </c>
      <c r="G104" s="198"/>
      <c r="H104" s="201">
        <v>261.77</v>
      </c>
      <c r="I104" s="202"/>
      <c r="J104" s="198"/>
      <c r="K104" s="198"/>
      <c r="L104" s="203"/>
      <c r="M104" s="204"/>
      <c r="N104" s="205"/>
      <c r="O104" s="205"/>
      <c r="P104" s="205"/>
      <c r="Q104" s="205"/>
      <c r="R104" s="205"/>
      <c r="S104" s="205"/>
      <c r="T104" s="206"/>
      <c r="AT104" s="207" t="s">
        <v>145</v>
      </c>
      <c r="AU104" s="207" t="s">
        <v>82</v>
      </c>
      <c r="AV104" s="13" t="s">
        <v>82</v>
      </c>
      <c r="AW104" s="13" t="s">
        <v>33</v>
      </c>
      <c r="AX104" s="13" t="s">
        <v>73</v>
      </c>
      <c r="AY104" s="207" t="s">
        <v>134</v>
      </c>
    </row>
    <row r="105" spans="2:51" s="13" customFormat="1" ht="12">
      <c r="B105" s="197"/>
      <c r="C105" s="198"/>
      <c r="D105" s="192" t="s">
        <v>145</v>
      </c>
      <c r="E105" s="199" t="s">
        <v>19</v>
      </c>
      <c r="F105" s="200" t="s">
        <v>168</v>
      </c>
      <c r="G105" s="198"/>
      <c r="H105" s="201">
        <v>237.282</v>
      </c>
      <c r="I105" s="202"/>
      <c r="J105" s="198"/>
      <c r="K105" s="198"/>
      <c r="L105" s="203"/>
      <c r="M105" s="204"/>
      <c r="N105" s="205"/>
      <c r="O105" s="205"/>
      <c r="P105" s="205"/>
      <c r="Q105" s="205"/>
      <c r="R105" s="205"/>
      <c r="S105" s="205"/>
      <c r="T105" s="206"/>
      <c r="AT105" s="207" t="s">
        <v>145</v>
      </c>
      <c r="AU105" s="207" t="s">
        <v>82</v>
      </c>
      <c r="AV105" s="13" t="s">
        <v>82</v>
      </c>
      <c r="AW105" s="13" t="s">
        <v>33</v>
      </c>
      <c r="AX105" s="13" t="s">
        <v>73</v>
      </c>
      <c r="AY105" s="207" t="s">
        <v>134</v>
      </c>
    </row>
    <row r="106" spans="2:51" s="13" customFormat="1" ht="12">
      <c r="B106" s="197"/>
      <c r="C106" s="198"/>
      <c r="D106" s="192" t="s">
        <v>145</v>
      </c>
      <c r="E106" s="199" t="s">
        <v>19</v>
      </c>
      <c r="F106" s="200" t="s">
        <v>169</v>
      </c>
      <c r="G106" s="198"/>
      <c r="H106" s="201">
        <v>145.979</v>
      </c>
      <c r="I106" s="202"/>
      <c r="J106" s="198"/>
      <c r="K106" s="198"/>
      <c r="L106" s="203"/>
      <c r="M106" s="204"/>
      <c r="N106" s="205"/>
      <c r="O106" s="205"/>
      <c r="P106" s="205"/>
      <c r="Q106" s="205"/>
      <c r="R106" s="205"/>
      <c r="S106" s="205"/>
      <c r="T106" s="206"/>
      <c r="AT106" s="207" t="s">
        <v>145</v>
      </c>
      <c r="AU106" s="207" t="s">
        <v>82</v>
      </c>
      <c r="AV106" s="13" t="s">
        <v>82</v>
      </c>
      <c r="AW106" s="13" t="s">
        <v>33</v>
      </c>
      <c r="AX106" s="13" t="s">
        <v>73</v>
      </c>
      <c r="AY106" s="207" t="s">
        <v>134</v>
      </c>
    </row>
    <row r="107" spans="2:51" s="14" customFormat="1" ht="12">
      <c r="B107" s="218"/>
      <c r="C107" s="219"/>
      <c r="D107" s="192" t="s">
        <v>145</v>
      </c>
      <c r="E107" s="220" t="s">
        <v>19</v>
      </c>
      <c r="F107" s="221" t="s">
        <v>170</v>
      </c>
      <c r="G107" s="219"/>
      <c r="H107" s="222">
        <v>645.0310000000001</v>
      </c>
      <c r="I107" s="223"/>
      <c r="J107" s="219"/>
      <c r="K107" s="219"/>
      <c r="L107" s="224"/>
      <c r="M107" s="225"/>
      <c r="N107" s="226"/>
      <c r="O107" s="226"/>
      <c r="P107" s="226"/>
      <c r="Q107" s="226"/>
      <c r="R107" s="226"/>
      <c r="S107" s="226"/>
      <c r="T107" s="227"/>
      <c r="AT107" s="228" t="s">
        <v>145</v>
      </c>
      <c r="AU107" s="228" t="s">
        <v>82</v>
      </c>
      <c r="AV107" s="14" t="s">
        <v>142</v>
      </c>
      <c r="AW107" s="14" t="s">
        <v>33</v>
      </c>
      <c r="AX107" s="14" t="s">
        <v>80</v>
      </c>
      <c r="AY107" s="228" t="s">
        <v>134</v>
      </c>
    </row>
    <row r="108" spans="1:65" s="2" customFormat="1" ht="33" customHeight="1">
      <c r="A108" s="35"/>
      <c r="B108" s="36"/>
      <c r="C108" s="179" t="s">
        <v>171</v>
      </c>
      <c r="D108" s="179" t="s">
        <v>137</v>
      </c>
      <c r="E108" s="180" t="s">
        <v>172</v>
      </c>
      <c r="F108" s="181" t="s">
        <v>173</v>
      </c>
      <c r="G108" s="182" t="s">
        <v>174</v>
      </c>
      <c r="H108" s="183">
        <v>1947</v>
      </c>
      <c r="I108" s="184"/>
      <c r="J108" s="185">
        <f>ROUND(I108*H108,2)</f>
        <v>0</v>
      </c>
      <c r="K108" s="181" t="s">
        <v>141</v>
      </c>
      <c r="L108" s="40"/>
      <c r="M108" s="186" t="s">
        <v>19</v>
      </c>
      <c r="N108" s="187" t="s">
        <v>44</v>
      </c>
      <c r="O108" s="65"/>
      <c r="P108" s="188">
        <f>O108*H108</f>
        <v>0</v>
      </c>
      <c r="Q108" s="188">
        <v>0</v>
      </c>
      <c r="R108" s="188">
        <f>Q108*H108</f>
        <v>0</v>
      </c>
      <c r="S108" s="188">
        <v>0</v>
      </c>
      <c r="T108" s="189">
        <f>S108*H108</f>
        <v>0</v>
      </c>
      <c r="U108" s="35"/>
      <c r="V108" s="35"/>
      <c r="W108" s="35"/>
      <c r="X108" s="35"/>
      <c r="Y108" s="35"/>
      <c r="Z108" s="35"/>
      <c r="AA108" s="35"/>
      <c r="AB108" s="35"/>
      <c r="AC108" s="35"/>
      <c r="AD108" s="35"/>
      <c r="AE108" s="35"/>
      <c r="AR108" s="190" t="s">
        <v>142</v>
      </c>
      <c r="AT108" s="190" t="s">
        <v>137</v>
      </c>
      <c r="AU108" s="190" t="s">
        <v>82</v>
      </c>
      <c r="AY108" s="18" t="s">
        <v>134</v>
      </c>
      <c r="BE108" s="191">
        <f>IF(N108="základní",J108,0)</f>
        <v>0</v>
      </c>
      <c r="BF108" s="191">
        <f>IF(N108="snížená",J108,0)</f>
        <v>0</v>
      </c>
      <c r="BG108" s="191">
        <f>IF(N108="zákl. přenesená",J108,0)</f>
        <v>0</v>
      </c>
      <c r="BH108" s="191">
        <f>IF(N108="sníž. přenesená",J108,0)</f>
        <v>0</v>
      </c>
      <c r="BI108" s="191">
        <f>IF(N108="nulová",J108,0)</f>
        <v>0</v>
      </c>
      <c r="BJ108" s="18" t="s">
        <v>80</v>
      </c>
      <c r="BK108" s="191">
        <f>ROUND(I108*H108,2)</f>
        <v>0</v>
      </c>
      <c r="BL108" s="18" t="s">
        <v>142</v>
      </c>
      <c r="BM108" s="190" t="s">
        <v>175</v>
      </c>
    </row>
    <row r="109" spans="1:47" s="2" customFormat="1" ht="19.2">
      <c r="A109" s="35"/>
      <c r="B109" s="36"/>
      <c r="C109" s="37"/>
      <c r="D109" s="192" t="s">
        <v>144</v>
      </c>
      <c r="E109" s="37"/>
      <c r="F109" s="193" t="s">
        <v>173</v>
      </c>
      <c r="G109" s="37"/>
      <c r="H109" s="37"/>
      <c r="I109" s="194"/>
      <c r="J109" s="37"/>
      <c r="K109" s="37"/>
      <c r="L109" s="40"/>
      <c r="M109" s="195"/>
      <c r="N109" s="196"/>
      <c r="O109" s="65"/>
      <c r="P109" s="65"/>
      <c r="Q109" s="65"/>
      <c r="R109" s="65"/>
      <c r="S109" s="65"/>
      <c r="T109" s="66"/>
      <c r="U109" s="35"/>
      <c r="V109" s="35"/>
      <c r="W109" s="35"/>
      <c r="X109" s="35"/>
      <c r="Y109" s="35"/>
      <c r="Z109" s="35"/>
      <c r="AA109" s="35"/>
      <c r="AB109" s="35"/>
      <c r="AC109" s="35"/>
      <c r="AD109" s="35"/>
      <c r="AE109" s="35"/>
      <c r="AT109" s="18" t="s">
        <v>144</v>
      </c>
      <c r="AU109" s="18" t="s">
        <v>82</v>
      </c>
    </row>
    <row r="110" spans="2:51" s="13" customFormat="1" ht="12">
      <c r="B110" s="197"/>
      <c r="C110" s="198"/>
      <c r="D110" s="192" t="s">
        <v>145</v>
      </c>
      <c r="E110" s="199" t="s">
        <v>19</v>
      </c>
      <c r="F110" s="200" t="s">
        <v>176</v>
      </c>
      <c r="G110" s="198"/>
      <c r="H110" s="201">
        <v>1947</v>
      </c>
      <c r="I110" s="202"/>
      <c r="J110" s="198"/>
      <c r="K110" s="198"/>
      <c r="L110" s="203"/>
      <c r="M110" s="204"/>
      <c r="N110" s="205"/>
      <c r="O110" s="205"/>
      <c r="P110" s="205"/>
      <c r="Q110" s="205"/>
      <c r="R110" s="205"/>
      <c r="S110" s="205"/>
      <c r="T110" s="206"/>
      <c r="AT110" s="207" t="s">
        <v>145</v>
      </c>
      <c r="AU110" s="207" t="s">
        <v>82</v>
      </c>
      <c r="AV110" s="13" t="s">
        <v>82</v>
      </c>
      <c r="AW110" s="13" t="s">
        <v>33</v>
      </c>
      <c r="AX110" s="13" t="s">
        <v>80</v>
      </c>
      <c r="AY110" s="207" t="s">
        <v>134</v>
      </c>
    </row>
    <row r="111" spans="1:65" s="2" customFormat="1" ht="34.2">
      <c r="A111" s="35"/>
      <c r="B111" s="36"/>
      <c r="C111" s="179" t="s">
        <v>177</v>
      </c>
      <c r="D111" s="179" t="s">
        <v>137</v>
      </c>
      <c r="E111" s="180" t="s">
        <v>178</v>
      </c>
      <c r="F111" s="181" t="s">
        <v>179</v>
      </c>
      <c r="G111" s="182" t="s">
        <v>174</v>
      </c>
      <c r="H111" s="183">
        <v>1947</v>
      </c>
      <c r="I111" s="184"/>
      <c r="J111" s="185">
        <f>ROUND(I111*H111,2)</f>
        <v>0</v>
      </c>
      <c r="K111" s="181" t="s">
        <v>141</v>
      </c>
      <c r="L111" s="40"/>
      <c r="M111" s="186" t="s">
        <v>19</v>
      </c>
      <c r="N111" s="187" t="s">
        <v>44</v>
      </c>
      <c r="O111" s="65"/>
      <c r="P111" s="188">
        <f>O111*H111</f>
        <v>0</v>
      </c>
      <c r="Q111" s="188">
        <v>0</v>
      </c>
      <c r="R111" s="188">
        <f>Q111*H111</f>
        <v>0</v>
      </c>
      <c r="S111" s="188">
        <v>0</v>
      </c>
      <c r="T111" s="189">
        <f>S111*H111</f>
        <v>0</v>
      </c>
      <c r="U111" s="35"/>
      <c r="V111" s="35"/>
      <c r="W111" s="35"/>
      <c r="X111" s="35"/>
      <c r="Y111" s="35"/>
      <c r="Z111" s="35"/>
      <c r="AA111" s="35"/>
      <c r="AB111" s="35"/>
      <c r="AC111" s="35"/>
      <c r="AD111" s="35"/>
      <c r="AE111" s="35"/>
      <c r="AR111" s="190" t="s">
        <v>142</v>
      </c>
      <c r="AT111" s="190" t="s">
        <v>137</v>
      </c>
      <c r="AU111" s="190" t="s">
        <v>82</v>
      </c>
      <c r="AY111" s="18" t="s">
        <v>134</v>
      </c>
      <c r="BE111" s="191">
        <f>IF(N111="základní",J111,0)</f>
        <v>0</v>
      </c>
      <c r="BF111" s="191">
        <f>IF(N111="snížená",J111,0)</f>
        <v>0</v>
      </c>
      <c r="BG111" s="191">
        <f>IF(N111="zákl. přenesená",J111,0)</f>
        <v>0</v>
      </c>
      <c r="BH111" s="191">
        <f>IF(N111="sníž. přenesená",J111,0)</f>
        <v>0</v>
      </c>
      <c r="BI111" s="191">
        <f>IF(N111="nulová",J111,0)</f>
        <v>0</v>
      </c>
      <c r="BJ111" s="18" t="s">
        <v>80</v>
      </c>
      <c r="BK111" s="191">
        <f>ROUND(I111*H111,2)</f>
        <v>0</v>
      </c>
      <c r="BL111" s="18" t="s">
        <v>142</v>
      </c>
      <c r="BM111" s="190" t="s">
        <v>180</v>
      </c>
    </row>
    <row r="112" spans="1:47" s="2" customFormat="1" ht="19.2">
      <c r="A112" s="35"/>
      <c r="B112" s="36"/>
      <c r="C112" s="37"/>
      <c r="D112" s="192" t="s">
        <v>144</v>
      </c>
      <c r="E112" s="37"/>
      <c r="F112" s="193" t="s">
        <v>179</v>
      </c>
      <c r="G112" s="37"/>
      <c r="H112" s="37"/>
      <c r="I112" s="194"/>
      <c r="J112" s="37"/>
      <c r="K112" s="37"/>
      <c r="L112" s="40"/>
      <c r="M112" s="195"/>
      <c r="N112" s="196"/>
      <c r="O112" s="65"/>
      <c r="P112" s="65"/>
      <c r="Q112" s="65"/>
      <c r="R112" s="65"/>
      <c r="S112" s="65"/>
      <c r="T112" s="66"/>
      <c r="U112" s="35"/>
      <c r="V112" s="35"/>
      <c r="W112" s="35"/>
      <c r="X112" s="35"/>
      <c r="Y112" s="35"/>
      <c r="Z112" s="35"/>
      <c r="AA112" s="35"/>
      <c r="AB112" s="35"/>
      <c r="AC112" s="35"/>
      <c r="AD112" s="35"/>
      <c r="AE112" s="35"/>
      <c r="AT112" s="18" t="s">
        <v>144</v>
      </c>
      <c r="AU112" s="18" t="s">
        <v>82</v>
      </c>
    </row>
    <row r="113" spans="1:65" s="2" customFormat="1" ht="21.75" customHeight="1">
      <c r="A113" s="35"/>
      <c r="B113" s="36"/>
      <c r="C113" s="208" t="s">
        <v>161</v>
      </c>
      <c r="D113" s="208" t="s">
        <v>157</v>
      </c>
      <c r="E113" s="209" t="s">
        <v>181</v>
      </c>
      <c r="F113" s="210" t="s">
        <v>182</v>
      </c>
      <c r="G113" s="211" t="s">
        <v>174</v>
      </c>
      <c r="H113" s="212">
        <v>3894</v>
      </c>
      <c r="I113" s="213"/>
      <c r="J113" s="214">
        <f>ROUND(I113*H113,2)</f>
        <v>0</v>
      </c>
      <c r="K113" s="210" t="s">
        <v>141</v>
      </c>
      <c r="L113" s="215"/>
      <c r="M113" s="216" t="s">
        <v>19</v>
      </c>
      <c r="N113" s="217" t="s">
        <v>44</v>
      </c>
      <c r="O113" s="65"/>
      <c r="P113" s="188">
        <f>O113*H113</f>
        <v>0</v>
      </c>
      <c r="Q113" s="188">
        <v>0.00018</v>
      </c>
      <c r="R113" s="188">
        <f>Q113*H113</f>
        <v>0.7009200000000001</v>
      </c>
      <c r="S113" s="188">
        <v>0</v>
      </c>
      <c r="T113" s="189">
        <f>S113*H113</f>
        <v>0</v>
      </c>
      <c r="U113" s="35"/>
      <c r="V113" s="35"/>
      <c r="W113" s="35"/>
      <c r="X113" s="35"/>
      <c r="Y113" s="35"/>
      <c r="Z113" s="35"/>
      <c r="AA113" s="35"/>
      <c r="AB113" s="35"/>
      <c r="AC113" s="35"/>
      <c r="AD113" s="35"/>
      <c r="AE113" s="35"/>
      <c r="AR113" s="190" t="s">
        <v>161</v>
      </c>
      <c r="AT113" s="190" t="s">
        <v>157</v>
      </c>
      <c r="AU113" s="190" t="s">
        <v>82</v>
      </c>
      <c r="AY113" s="18" t="s">
        <v>134</v>
      </c>
      <c r="BE113" s="191">
        <f>IF(N113="základní",J113,0)</f>
        <v>0</v>
      </c>
      <c r="BF113" s="191">
        <f>IF(N113="snížená",J113,0)</f>
        <v>0</v>
      </c>
      <c r="BG113" s="191">
        <f>IF(N113="zákl. přenesená",J113,0)</f>
        <v>0</v>
      </c>
      <c r="BH113" s="191">
        <f>IF(N113="sníž. přenesená",J113,0)</f>
        <v>0</v>
      </c>
      <c r="BI113" s="191">
        <f>IF(N113="nulová",J113,0)</f>
        <v>0</v>
      </c>
      <c r="BJ113" s="18" t="s">
        <v>80</v>
      </c>
      <c r="BK113" s="191">
        <f>ROUND(I113*H113,2)</f>
        <v>0</v>
      </c>
      <c r="BL113" s="18" t="s">
        <v>142</v>
      </c>
      <c r="BM113" s="190" t="s">
        <v>183</v>
      </c>
    </row>
    <row r="114" spans="1:47" s="2" customFormat="1" ht="12">
      <c r="A114" s="35"/>
      <c r="B114" s="36"/>
      <c r="C114" s="37"/>
      <c r="D114" s="192" t="s">
        <v>144</v>
      </c>
      <c r="E114" s="37"/>
      <c r="F114" s="193" t="s">
        <v>182</v>
      </c>
      <c r="G114" s="37"/>
      <c r="H114" s="37"/>
      <c r="I114" s="194"/>
      <c r="J114" s="37"/>
      <c r="K114" s="37"/>
      <c r="L114" s="40"/>
      <c r="M114" s="195"/>
      <c r="N114" s="196"/>
      <c r="O114" s="65"/>
      <c r="P114" s="65"/>
      <c r="Q114" s="65"/>
      <c r="R114" s="65"/>
      <c r="S114" s="65"/>
      <c r="T114" s="66"/>
      <c r="U114" s="35"/>
      <c r="V114" s="35"/>
      <c r="W114" s="35"/>
      <c r="X114" s="35"/>
      <c r="Y114" s="35"/>
      <c r="Z114" s="35"/>
      <c r="AA114" s="35"/>
      <c r="AB114" s="35"/>
      <c r="AC114" s="35"/>
      <c r="AD114" s="35"/>
      <c r="AE114" s="35"/>
      <c r="AT114" s="18" t="s">
        <v>144</v>
      </c>
      <c r="AU114" s="18" t="s">
        <v>82</v>
      </c>
    </row>
    <row r="115" spans="2:51" s="13" customFormat="1" ht="12">
      <c r="B115" s="197"/>
      <c r="C115" s="198"/>
      <c r="D115" s="192" t="s">
        <v>145</v>
      </c>
      <c r="E115" s="199" t="s">
        <v>19</v>
      </c>
      <c r="F115" s="200" t="s">
        <v>184</v>
      </c>
      <c r="G115" s="198"/>
      <c r="H115" s="201">
        <v>3894</v>
      </c>
      <c r="I115" s="202"/>
      <c r="J115" s="198"/>
      <c r="K115" s="198"/>
      <c r="L115" s="203"/>
      <c r="M115" s="204"/>
      <c r="N115" s="205"/>
      <c r="O115" s="205"/>
      <c r="P115" s="205"/>
      <c r="Q115" s="205"/>
      <c r="R115" s="205"/>
      <c r="S115" s="205"/>
      <c r="T115" s="206"/>
      <c r="AT115" s="207" t="s">
        <v>145</v>
      </c>
      <c r="AU115" s="207" t="s">
        <v>82</v>
      </c>
      <c r="AV115" s="13" t="s">
        <v>82</v>
      </c>
      <c r="AW115" s="13" t="s">
        <v>33</v>
      </c>
      <c r="AX115" s="13" t="s">
        <v>80</v>
      </c>
      <c r="AY115" s="207" t="s">
        <v>134</v>
      </c>
    </row>
    <row r="116" spans="1:65" s="2" customFormat="1" ht="22.8">
      <c r="A116" s="35"/>
      <c r="B116" s="36"/>
      <c r="C116" s="208" t="s">
        <v>185</v>
      </c>
      <c r="D116" s="208" t="s">
        <v>157</v>
      </c>
      <c r="E116" s="209" t="s">
        <v>186</v>
      </c>
      <c r="F116" s="210" t="s">
        <v>187</v>
      </c>
      <c r="G116" s="211" t="s">
        <v>174</v>
      </c>
      <c r="H116" s="212">
        <v>7748</v>
      </c>
      <c r="I116" s="213"/>
      <c r="J116" s="214">
        <f>ROUND(I116*H116,2)</f>
        <v>0</v>
      </c>
      <c r="K116" s="210" t="s">
        <v>141</v>
      </c>
      <c r="L116" s="215"/>
      <c r="M116" s="216" t="s">
        <v>19</v>
      </c>
      <c r="N116" s="217" t="s">
        <v>44</v>
      </c>
      <c r="O116" s="65"/>
      <c r="P116" s="188">
        <f>O116*H116</f>
        <v>0</v>
      </c>
      <c r="Q116" s="188">
        <v>0.00123</v>
      </c>
      <c r="R116" s="188">
        <f>Q116*H116</f>
        <v>9.53004</v>
      </c>
      <c r="S116" s="188">
        <v>0</v>
      </c>
      <c r="T116" s="189">
        <f>S116*H116</f>
        <v>0</v>
      </c>
      <c r="U116" s="35"/>
      <c r="V116" s="35"/>
      <c r="W116" s="35"/>
      <c r="X116" s="35"/>
      <c r="Y116" s="35"/>
      <c r="Z116" s="35"/>
      <c r="AA116" s="35"/>
      <c r="AB116" s="35"/>
      <c r="AC116" s="35"/>
      <c r="AD116" s="35"/>
      <c r="AE116" s="35"/>
      <c r="AR116" s="190" t="s">
        <v>161</v>
      </c>
      <c r="AT116" s="190" t="s">
        <v>157</v>
      </c>
      <c r="AU116" s="190" t="s">
        <v>82</v>
      </c>
      <c r="AY116" s="18" t="s">
        <v>134</v>
      </c>
      <c r="BE116" s="191">
        <f>IF(N116="základní",J116,0)</f>
        <v>0</v>
      </c>
      <c r="BF116" s="191">
        <f>IF(N116="snížená",J116,0)</f>
        <v>0</v>
      </c>
      <c r="BG116" s="191">
        <f>IF(N116="zákl. přenesená",J116,0)</f>
        <v>0</v>
      </c>
      <c r="BH116" s="191">
        <f>IF(N116="sníž. přenesená",J116,0)</f>
        <v>0</v>
      </c>
      <c r="BI116" s="191">
        <f>IF(N116="nulová",J116,0)</f>
        <v>0</v>
      </c>
      <c r="BJ116" s="18" t="s">
        <v>80</v>
      </c>
      <c r="BK116" s="191">
        <f>ROUND(I116*H116,2)</f>
        <v>0</v>
      </c>
      <c r="BL116" s="18" t="s">
        <v>142</v>
      </c>
      <c r="BM116" s="190" t="s">
        <v>188</v>
      </c>
    </row>
    <row r="117" spans="1:47" s="2" customFormat="1" ht="19.2">
      <c r="A117" s="35"/>
      <c r="B117" s="36"/>
      <c r="C117" s="37"/>
      <c r="D117" s="192" t="s">
        <v>144</v>
      </c>
      <c r="E117" s="37"/>
      <c r="F117" s="193" t="s">
        <v>187</v>
      </c>
      <c r="G117" s="37"/>
      <c r="H117" s="37"/>
      <c r="I117" s="194"/>
      <c r="J117" s="37"/>
      <c r="K117" s="37"/>
      <c r="L117" s="40"/>
      <c r="M117" s="195"/>
      <c r="N117" s="196"/>
      <c r="O117" s="65"/>
      <c r="P117" s="65"/>
      <c r="Q117" s="65"/>
      <c r="R117" s="65"/>
      <c r="S117" s="65"/>
      <c r="T117" s="66"/>
      <c r="U117" s="35"/>
      <c r="V117" s="35"/>
      <c r="W117" s="35"/>
      <c r="X117" s="35"/>
      <c r="Y117" s="35"/>
      <c r="Z117" s="35"/>
      <c r="AA117" s="35"/>
      <c r="AB117" s="35"/>
      <c r="AC117" s="35"/>
      <c r="AD117" s="35"/>
      <c r="AE117" s="35"/>
      <c r="AT117" s="18" t="s">
        <v>144</v>
      </c>
      <c r="AU117" s="18" t="s">
        <v>82</v>
      </c>
    </row>
    <row r="118" spans="2:51" s="13" customFormat="1" ht="12">
      <c r="B118" s="197"/>
      <c r="C118" s="198"/>
      <c r="D118" s="192" t="s">
        <v>145</v>
      </c>
      <c r="E118" s="199" t="s">
        <v>19</v>
      </c>
      <c r="F118" s="200" t="s">
        <v>189</v>
      </c>
      <c r="G118" s="198"/>
      <c r="H118" s="201">
        <v>7748</v>
      </c>
      <c r="I118" s="202"/>
      <c r="J118" s="198"/>
      <c r="K118" s="198"/>
      <c r="L118" s="203"/>
      <c r="M118" s="204"/>
      <c r="N118" s="205"/>
      <c r="O118" s="205"/>
      <c r="P118" s="205"/>
      <c r="Q118" s="205"/>
      <c r="R118" s="205"/>
      <c r="S118" s="205"/>
      <c r="T118" s="206"/>
      <c r="AT118" s="207" t="s">
        <v>145</v>
      </c>
      <c r="AU118" s="207" t="s">
        <v>82</v>
      </c>
      <c r="AV118" s="13" t="s">
        <v>82</v>
      </c>
      <c r="AW118" s="13" t="s">
        <v>33</v>
      </c>
      <c r="AX118" s="13" t="s">
        <v>80</v>
      </c>
      <c r="AY118" s="207" t="s">
        <v>134</v>
      </c>
    </row>
    <row r="119" spans="1:65" s="2" customFormat="1" ht="22.8">
      <c r="A119" s="35"/>
      <c r="B119" s="36"/>
      <c r="C119" s="208" t="s">
        <v>190</v>
      </c>
      <c r="D119" s="208" t="s">
        <v>157</v>
      </c>
      <c r="E119" s="209" t="s">
        <v>191</v>
      </c>
      <c r="F119" s="210" t="s">
        <v>192</v>
      </c>
      <c r="G119" s="211" t="s">
        <v>174</v>
      </c>
      <c r="H119" s="212">
        <v>40</v>
      </c>
      <c r="I119" s="213"/>
      <c r="J119" s="214">
        <f>ROUND(I119*H119,2)</f>
        <v>0</v>
      </c>
      <c r="K119" s="210" t="s">
        <v>141</v>
      </c>
      <c r="L119" s="215"/>
      <c r="M119" s="216" t="s">
        <v>19</v>
      </c>
      <c r="N119" s="217" t="s">
        <v>44</v>
      </c>
      <c r="O119" s="65"/>
      <c r="P119" s="188">
        <f>O119*H119</f>
        <v>0</v>
      </c>
      <c r="Q119" s="188">
        <v>0.00123</v>
      </c>
      <c r="R119" s="188">
        <f>Q119*H119</f>
        <v>0.0492</v>
      </c>
      <c r="S119" s="188">
        <v>0</v>
      </c>
      <c r="T119" s="189">
        <f>S119*H119</f>
        <v>0</v>
      </c>
      <c r="U119" s="35"/>
      <c r="V119" s="35"/>
      <c r="W119" s="35"/>
      <c r="X119" s="35"/>
      <c r="Y119" s="35"/>
      <c r="Z119" s="35"/>
      <c r="AA119" s="35"/>
      <c r="AB119" s="35"/>
      <c r="AC119" s="35"/>
      <c r="AD119" s="35"/>
      <c r="AE119" s="35"/>
      <c r="AR119" s="190" t="s">
        <v>161</v>
      </c>
      <c r="AT119" s="190" t="s">
        <v>157</v>
      </c>
      <c r="AU119" s="190" t="s">
        <v>82</v>
      </c>
      <c r="AY119" s="18" t="s">
        <v>134</v>
      </c>
      <c r="BE119" s="191">
        <f>IF(N119="základní",J119,0)</f>
        <v>0</v>
      </c>
      <c r="BF119" s="191">
        <f>IF(N119="snížená",J119,0)</f>
        <v>0</v>
      </c>
      <c r="BG119" s="191">
        <f>IF(N119="zákl. přenesená",J119,0)</f>
        <v>0</v>
      </c>
      <c r="BH119" s="191">
        <f>IF(N119="sníž. přenesená",J119,0)</f>
        <v>0</v>
      </c>
      <c r="BI119" s="191">
        <f>IF(N119="nulová",J119,0)</f>
        <v>0</v>
      </c>
      <c r="BJ119" s="18" t="s">
        <v>80</v>
      </c>
      <c r="BK119" s="191">
        <f>ROUND(I119*H119,2)</f>
        <v>0</v>
      </c>
      <c r="BL119" s="18" t="s">
        <v>142</v>
      </c>
      <c r="BM119" s="190" t="s">
        <v>193</v>
      </c>
    </row>
    <row r="120" spans="1:47" s="2" customFormat="1" ht="19.2">
      <c r="A120" s="35"/>
      <c r="B120" s="36"/>
      <c r="C120" s="37"/>
      <c r="D120" s="192" t="s">
        <v>144</v>
      </c>
      <c r="E120" s="37"/>
      <c r="F120" s="193" t="s">
        <v>192</v>
      </c>
      <c r="G120" s="37"/>
      <c r="H120" s="37"/>
      <c r="I120" s="194"/>
      <c r="J120" s="37"/>
      <c r="K120" s="37"/>
      <c r="L120" s="40"/>
      <c r="M120" s="195"/>
      <c r="N120" s="196"/>
      <c r="O120" s="65"/>
      <c r="P120" s="65"/>
      <c r="Q120" s="65"/>
      <c r="R120" s="65"/>
      <c r="S120" s="65"/>
      <c r="T120" s="66"/>
      <c r="U120" s="35"/>
      <c r="V120" s="35"/>
      <c r="W120" s="35"/>
      <c r="X120" s="35"/>
      <c r="Y120" s="35"/>
      <c r="Z120" s="35"/>
      <c r="AA120" s="35"/>
      <c r="AB120" s="35"/>
      <c r="AC120" s="35"/>
      <c r="AD120" s="35"/>
      <c r="AE120" s="35"/>
      <c r="AT120" s="18" t="s">
        <v>144</v>
      </c>
      <c r="AU120" s="18" t="s">
        <v>82</v>
      </c>
    </row>
    <row r="121" spans="2:51" s="13" customFormat="1" ht="12">
      <c r="B121" s="197"/>
      <c r="C121" s="198"/>
      <c r="D121" s="192" t="s">
        <v>145</v>
      </c>
      <c r="E121" s="199" t="s">
        <v>19</v>
      </c>
      <c r="F121" s="200" t="s">
        <v>194</v>
      </c>
      <c r="G121" s="198"/>
      <c r="H121" s="201">
        <v>40</v>
      </c>
      <c r="I121" s="202"/>
      <c r="J121" s="198"/>
      <c r="K121" s="198"/>
      <c r="L121" s="203"/>
      <c r="M121" s="204"/>
      <c r="N121" s="205"/>
      <c r="O121" s="205"/>
      <c r="P121" s="205"/>
      <c r="Q121" s="205"/>
      <c r="R121" s="205"/>
      <c r="S121" s="205"/>
      <c r="T121" s="206"/>
      <c r="AT121" s="207" t="s">
        <v>145</v>
      </c>
      <c r="AU121" s="207" t="s">
        <v>82</v>
      </c>
      <c r="AV121" s="13" t="s">
        <v>82</v>
      </c>
      <c r="AW121" s="13" t="s">
        <v>33</v>
      </c>
      <c r="AX121" s="13" t="s">
        <v>80</v>
      </c>
      <c r="AY121" s="207" t="s">
        <v>134</v>
      </c>
    </row>
    <row r="122" spans="1:65" s="2" customFormat="1" ht="16.5" customHeight="1">
      <c r="A122" s="35"/>
      <c r="B122" s="36"/>
      <c r="C122" s="179" t="s">
        <v>195</v>
      </c>
      <c r="D122" s="179" t="s">
        <v>137</v>
      </c>
      <c r="E122" s="180" t="s">
        <v>196</v>
      </c>
      <c r="F122" s="181" t="s">
        <v>197</v>
      </c>
      <c r="G122" s="182" t="s">
        <v>174</v>
      </c>
      <c r="H122" s="183">
        <v>1476</v>
      </c>
      <c r="I122" s="184"/>
      <c r="J122" s="185">
        <f>ROUND(I122*H122,2)</f>
        <v>0</v>
      </c>
      <c r="K122" s="181" t="s">
        <v>141</v>
      </c>
      <c r="L122" s="40"/>
      <c r="M122" s="186" t="s">
        <v>19</v>
      </c>
      <c r="N122" s="187" t="s">
        <v>44</v>
      </c>
      <c r="O122" s="65"/>
      <c r="P122" s="188">
        <f>O122*H122</f>
        <v>0</v>
      </c>
      <c r="Q122" s="188">
        <v>0</v>
      </c>
      <c r="R122" s="188">
        <f>Q122*H122</f>
        <v>0</v>
      </c>
      <c r="S122" s="188">
        <v>0</v>
      </c>
      <c r="T122" s="189">
        <f>S122*H122</f>
        <v>0</v>
      </c>
      <c r="U122" s="35"/>
      <c r="V122" s="35"/>
      <c r="W122" s="35"/>
      <c r="X122" s="35"/>
      <c r="Y122" s="35"/>
      <c r="Z122" s="35"/>
      <c r="AA122" s="35"/>
      <c r="AB122" s="35"/>
      <c r="AC122" s="35"/>
      <c r="AD122" s="35"/>
      <c r="AE122" s="35"/>
      <c r="AR122" s="190" t="s">
        <v>142</v>
      </c>
      <c r="AT122" s="190" t="s">
        <v>137</v>
      </c>
      <c r="AU122" s="190" t="s">
        <v>82</v>
      </c>
      <c r="AY122" s="18" t="s">
        <v>134</v>
      </c>
      <c r="BE122" s="191">
        <f>IF(N122="základní",J122,0)</f>
        <v>0</v>
      </c>
      <c r="BF122" s="191">
        <f>IF(N122="snížená",J122,0)</f>
        <v>0</v>
      </c>
      <c r="BG122" s="191">
        <f>IF(N122="zákl. přenesená",J122,0)</f>
        <v>0</v>
      </c>
      <c r="BH122" s="191">
        <f>IF(N122="sníž. přenesená",J122,0)</f>
        <v>0</v>
      </c>
      <c r="BI122" s="191">
        <f>IF(N122="nulová",J122,0)</f>
        <v>0</v>
      </c>
      <c r="BJ122" s="18" t="s">
        <v>80</v>
      </c>
      <c r="BK122" s="191">
        <f>ROUND(I122*H122,2)</f>
        <v>0</v>
      </c>
      <c r="BL122" s="18" t="s">
        <v>142</v>
      </c>
      <c r="BM122" s="190" t="s">
        <v>198</v>
      </c>
    </row>
    <row r="123" spans="1:47" s="2" customFormat="1" ht="12">
      <c r="A123" s="35"/>
      <c r="B123" s="36"/>
      <c r="C123" s="37"/>
      <c r="D123" s="192" t="s">
        <v>144</v>
      </c>
      <c r="E123" s="37"/>
      <c r="F123" s="193" t="s">
        <v>197</v>
      </c>
      <c r="G123" s="37"/>
      <c r="H123" s="37"/>
      <c r="I123" s="194"/>
      <c r="J123" s="37"/>
      <c r="K123" s="37"/>
      <c r="L123" s="40"/>
      <c r="M123" s="195"/>
      <c r="N123" s="196"/>
      <c r="O123" s="65"/>
      <c r="P123" s="65"/>
      <c r="Q123" s="65"/>
      <c r="R123" s="65"/>
      <c r="S123" s="65"/>
      <c r="T123" s="66"/>
      <c r="U123" s="35"/>
      <c r="V123" s="35"/>
      <c r="W123" s="35"/>
      <c r="X123" s="35"/>
      <c r="Y123" s="35"/>
      <c r="Z123" s="35"/>
      <c r="AA123" s="35"/>
      <c r="AB123" s="35"/>
      <c r="AC123" s="35"/>
      <c r="AD123" s="35"/>
      <c r="AE123" s="35"/>
      <c r="AT123" s="18" t="s">
        <v>144</v>
      </c>
      <c r="AU123" s="18" t="s">
        <v>82</v>
      </c>
    </row>
    <row r="124" spans="1:65" s="2" customFormat="1" ht="16.5" customHeight="1">
      <c r="A124" s="35"/>
      <c r="B124" s="36"/>
      <c r="C124" s="179" t="s">
        <v>199</v>
      </c>
      <c r="D124" s="179" t="s">
        <v>137</v>
      </c>
      <c r="E124" s="180" t="s">
        <v>200</v>
      </c>
      <c r="F124" s="181" t="s">
        <v>201</v>
      </c>
      <c r="G124" s="182" t="s">
        <v>174</v>
      </c>
      <c r="H124" s="183">
        <v>492</v>
      </c>
      <c r="I124" s="184"/>
      <c r="J124" s="185">
        <f>ROUND(I124*H124,2)</f>
        <v>0</v>
      </c>
      <c r="K124" s="181" t="s">
        <v>141</v>
      </c>
      <c r="L124" s="40"/>
      <c r="M124" s="186" t="s">
        <v>19</v>
      </c>
      <c r="N124" s="187" t="s">
        <v>44</v>
      </c>
      <c r="O124" s="65"/>
      <c r="P124" s="188">
        <f>O124*H124</f>
        <v>0</v>
      </c>
      <c r="Q124" s="188">
        <v>0</v>
      </c>
      <c r="R124" s="188">
        <f>Q124*H124</f>
        <v>0</v>
      </c>
      <c r="S124" s="188">
        <v>0</v>
      </c>
      <c r="T124" s="189">
        <f>S124*H124</f>
        <v>0</v>
      </c>
      <c r="U124" s="35"/>
      <c r="V124" s="35"/>
      <c r="W124" s="35"/>
      <c r="X124" s="35"/>
      <c r="Y124" s="35"/>
      <c r="Z124" s="35"/>
      <c r="AA124" s="35"/>
      <c r="AB124" s="35"/>
      <c r="AC124" s="35"/>
      <c r="AD124" s="35"/>
      <c r="AE124" s="35"/>
      <c r="AR124" s="190" t="s">
        <v>142</v>
      </c>
      <c r="AT124" s="190" t="s">
        <v>137</v>
      </c>
      <c r="AU124" s="190" t="s">
        <v>82</v>
      </c>
      <c r="AY124" s="18" t="s">
        <v>134</v>
      </c>
      <c r="BE124" s="191">
        <f>IF(N124="základní",J124,0)</f>
        <v>0</v>
      </c>
      <c r="BF124" s="191">
        <f>IF(N124="snížená",J124,0)</f>
        <v>0</v>
      </c>
      <c r="BG124" s="191">
        <f>IF(N124="zákl. přenesená",J124,0)</f>
        <v>0</v>
      </c>
      <c r="BH124" s="191">
        <f>IF(N124="sníž. přenesená",J124,0)</f>
        <v>0</v>
      </c>
      <c r="BI124" s="191">
        <f>IF(N124="nulová",J124,0)</f>
        <v>0</v>
      </c>
      <c r="BJ124" s="18" t="s">
        <v>80</v>
      </c>
      <c r="BK124" s="191">
        <f>ROUND(I124*H124,2)</f>
        <v>0</v>
      </c>
      <c r="BL124" s="18" t="s">
        <v>142</v>
      </c>
      <c r="BM124" s="190" t="s">
        <v>202</v>
      </c>
    </row>
    <row r="125" spans="1:47" s="2" customFormat="1" ht="12">
      <c r="A125" s="35"/>
      <c r="B125" s="36"/>
      <c r="C125" s="37"/>
      <c r="D125" s="192" t="s">
        <v>144</v>
      </c>
      <c r="E125" s="37"/>
      <c r="F125" s="193" t="s">
        <v>201</v>
      </c>
      <c r="G125" s="37"/>
      <c r="H125" s="37"/>
      <c r="I125" s="194"/>
      <c r="J125" s="37"/>
      <c r="K125" s="37"/>
      <c r="L125" s="40"/>
      <c r="M125" s="195"/>
      <c r="N125" s="196"/>
      <c r="O125" s="65"/>
      <c r="P125" s="65"/>
      <c r="Q125" s="65"/>
      <c r="R125" s="65"/>
      <c r="S125" s="65"/>
      <c r="T125" s="66"/>
      <c r="U125" s="35"/>
      <c r="V125" s="35"/>
      <c r="W125" s="35"/>
      <c r="X125" s="35"/>
      <c r="Y125" s="35"/>
      <c r="Z125" s="35"/>
      <c r="AA125" s="35"/>
      <c r="AB125" s="35"/>
      <c r="AC125" s="35"/>
      <c r="AD125" s="35"/>
      <c r="AE125" s="35"/>
      <c r="AT125" s="18" t="s">
        <v>144</v>
      </c>
      <c r="AU125" s="18" t="s">
        <v>82</v>
      </c>
    </row>
    <row r="126" spans="1:65" s="2" customFormat="1" ht="22.8">
      <c r="A126" s="35"/>
      <c r="B126" s="36"/>
      <c r="C126" s="179" t="s">
        <v>203</v>
      </c>
      <c r="D126" s="179" t="s">
        <v>137</v>
      </c>
      <c r="E126" s="180" t="s">
        <v>204</v>
      </c>
      <c r="F126" s="181" t="s">
        <v>205</v>
      </c>
      <c r="G126" s="182" t="s">
        <v>165</v>
      </c>
      <c r="H126" s="183">
        <v>53</v>
      </c>
      <c r="I126" s="184"/>
      <c r="J126" s="185">
        <f>ROUND(I126*H126,2)</f>
        <v>0</v>
      </c>
      <c r="K126" s="181" t="s">
        <v>141</v>
      </c>
      <c r="L126" s="40"/>
      <c r="M126" s="186" t="s">
        <v>19</v>
      </c>
      <c r="N126" s="187" t="s">
        <v>44</v>
      </c>
      <c r="O126" s="65"/>
      <c r="P126" s="188">
        <f>O126*H126</f>
        <v>0</v>
      </c>
      <c r="Q126" s="188">
        <v>0</v>
      </c>
      <c r="R126" s="188">
        <f>Q126*H126</f>
        <v>0</v>
      </c>
      <c r="S126" s="188">
        <v>0</v>
      </c>
      <c r="T126" s="189">
        <f>S126*H126</f>
        <v>0</v>
      </c>
      <c r="U126" s="35"/>
      <c r="V126" s="35"/>
      <c r="W126" s="35"/>
      <c r="X126" s="35"/>
      <c r="Y126" s="35"/>
      <c r="Z126" s="35"/>
      <c r="AA126" s="35"/>
      <c r="AB126" s="35"/>
      <c r="AC126" s="35"/>
      <c r="AD126" s="35"/>
      <c r="AE126" s="35"/>
      <c r="AR126" s="190" t="s">
        <v>142</v>
      </c>
      <c r="AT126" s="190" t="s">
        <v>137</v>
      </c>
      <c r="AU126" s="190" t="s">
        <v>82</v>
      </c>
      <c r="AY126" s="18" t="s">
        <v>134</v>
      </c>
      <c r="BE126" s="191">
        <f>IF(N126="základní",J126,0)</f>
        <v>0</v>
      </c>
      <c r="BF126" s="191">
        <f>IF(N126="snížená",J126,0)</f>
        <v>0</v>
      </c>
      <c r="BG126" s="191">
        <f>IF(N126="zákl. přenesená",J126,0)</f>
        <v>0</v>
      </c>
      <c r="BH126" s="191">
        <f>IF(N126="sníž. přenesená",J126,0)</f>
        <v>0</v>
      </c>
      <c r="BI126" s="191">
        <f>IF(N126="nulová",J126,0)</f>
        <v>0</v>
      </c>
      <c r="BJ126" s="18" t="s">
        <v>80</v>
      </c>
      <c r="BK126" s="191">
        <f>ROUND(I126*H126,2)</f>
        <v>0</v>
      </c>
      <c r="BL126" s="18" t="s">
        <v>142</v>
      </c>
      <c r="BM126" s="190" t="s">
        <v>206</v>
      </c>
    </row>
    <row r="127" spans="1:47" s="2" customFormat="1" ht="19.2">
      <c r="A127" s="35"/>
      <c r="B127" s="36"/>
      <c r="C127" s="37"/>
      <c r="D127" s="192" t="s">
        <v>144</v>
      </c>
      <c r="E127" s="37"/>
      <c r="F127" s="193" t="s">
        <v>205</v>
      </c>
      <c r="G127" s="37"/>
      <c r="H127" s="37"/>
      <c r="I127" s="194"/>
      <c r="J127" s="37"/>
      <c r="K127" s="37"/>
      <c r="L127" s="40"/>
      <c r="M127" s="195"/>
      <c r="N127" s="196"/>
      <c r="O127" s="65"/>
      <c r="P127" s="65"/>
      <c r="Q127" s="65"/>
      <c r="R127" s="65"/>
      <c r="S127" s="65"/>
      <c r="T127" s="66"/>
      <c r="U127" s="35"/>
      <c r="V127" s="35"/>
      <c r="W127" s="35"/>
      <c r="X127" s="35"/>
      <c r="Y127" s="35"/>
      <c r="Z127" s="35"/>
      <c r="AA127" s="35"/>
      <c r="AB127" s="35"/>
      <c r="AC127" s="35"/>
      <c r="AD127" s="35"/>
      <c r="AE127" s="35"/>
      <c r="AT127" s="18" t="s">
        <v>144</v>
      </c>
      <c r="AU127" s="18" t="s">
        <v>82</v>
      </c>
    </row>
    <row r="128" spans="2:51" s="15" customFormat="1" ht="12">
      <c r="B128" s="229"/>
      <c r="C128" s="230"/>
      <c r="D128" s="192" t="s">
        <v>145</v>
      </c>
      <c r="E128" s="231" t="s">
        <v>19</v>
      </c>
      <c r="F128" s="232" t="s">
        <v>207</v>
      </c>
      <c r="G128" s="230"/>
      <c r="H128" s="231" t="s">
        <v>19</v>
      </c>
      <c r="I128" s="233"/>
      <c r="J128" s="230"/>
      <c r="K128" s="230"/>
      <c r="L128" s="234"/>
      <c r="M128" s="235"/>
      <c r="N128" s="236"/>
      <c r="O128" s="236"/>
      <c r="P128" s="236"/>
      <c r="Q128" s="236"/>
      <c r="R128" s="236"/>
      <c r="S128" s="236"/>
      <c r="T128" s="237"/>
      <c r="AT128" s="238" t="s">
        <v>145</v>
      </c>
      <c r="AU128" s="238" t="s">
        <v>82</v>
      </c>
      <c r="AV128" s="15" t="s">
        <v>80</v>
      </c>
      <c r="AW128" s="15" t="s">
        <v>33</v>
      </c>
      <c r="AX128" s="15" t="s">
        <v>73</v>
      </c>
      <c r="AY128" s="238" t="s">
        <v>134</v>
      </c>
    </row>
    <row r="129" spans="2:51" s="13" customFormat="1" ht="12">
      <c r="B129" s="197"/>
      <c r="C129" s="198"/>
      <c r="D129" s="192" t="s">
        <v>145</v>
      </c>
      <c r="E129" s="199" t="s">
        <v>19</v>
      </c>
      <c r="F129" s="200" t="s">
        <v>208</v>
      </c>
      <c r="G129" s="198"/>
      <c r="H129" s="201">
        <v>53</v>
      </c>
      <c r="I129" s="202"/>
      <c r="J129" s="198"/>
      <c r="K129" s="198"/>
      <c r="L129" s="203"/>
      <c r="M129" s="204"/>
      <c r="N129" s="205"/>
      <c r="O129" s="205"/>
      <c r="P129" s="205"/>
      <c r="Q129" s="205"/>
      <c r="R129" s="205"/>
      <c r="S129" s="205"/>
      <c r="T129" s="206"/>
      <c r="AT129" s="207" t="s">
        <v>145</v>
      </c>
      <c r="AU129" s="207" t="s">
        <v>82</v>
      </c>
      <c r="AV129" s="13" t="s">
        <v>82</v>
      </c>
      <c r="AW129" s="13" t="s">
        <v>33</v>
      </c>
      <c r="AX129" s="13" t="s">
        <v>80</v>
      </c>
      <c r="AY129" s="207" t="s">
        <v>134</v>
      </c>
    </row>
    <row r="130" spans="1:65" s="2" customFormat="1" ht="22.8">
      <c r="A130" s="35"/>
      <c r="B130" s="36"/>
      <c r="C130" s="179" t="s">
        <v>209</v>
      </c>
      <c r="D130" s="179" t="s">
        <v>137</v>
      </c>
      <c r="E130" s="180" t="s">
        <v>210</v>
      </c>
      <c r="F130" s="181" t="s">
        <v>211</v>
      </c>
      <c r="G130" s="182" t="s">
        <v>165</v>
      </c>
      <c r="H130" s="183">
        <v>1216.6</v>
      </c>
      <c r="I130" s="184"/>
      <c r="J130" s="185">
        <f>ROUND(I130*H130,2)</f>
        <v>0</v>
      </c>
      <c r="K130" s="181" t="s">
        <v>141</v>
      </c>
      <c r="L130" s="40"/>
      <c r="M130" s="186" t="s">
        <v>19</v>
      </c>
      <c r="N130" s="187" t="s">
        <v>44</v>
      </c>
      <c r="O130" s="65"/>
      <c r="P130" s="188">
        <f>O130*H130</f>
        <v>0</v>
      </c>
      <c r="Q130" s="188">
        <v>0</v>
      </c>
      <c r="R130" s="188">
        <f>Q130*H130</f>
        <v>0</v>
      </c>
      <c r="S130" s="188">
        <v>0</v>
      </c>
      <c r="T130" s="189">
        <f>S130*H130</f>
        <v>0</v>
      </c>
      <c r="U130" s="35"/>
      <c r="V130" s="35"/>
      <c r="W130" s="35"/>
      <c r="X130" s="35"/>
      <c r="Y130" s="35"/>
      <c r="Z130" s="35"/>
      <c r="AA130" s="35"/>
      <c r="AB130" s="35"/>
      <c r="AC130" s="35"/>
      <c r="AD130" s="35"/>
      <c r="AE130" s="35"/>
      <c r="AR130" s="190" t="s">
        <v>142</v>
      </c>
      <c r="AT130" s="190" t="s">
        <v>137</v>
      </c>
      <c r="AU130" s="190" t="s">
        <v>82</v>
      </c>
      <c r="AY130" s="18" t="s">
        <v>134</v>
      </c>
      <c r="BE130" s="191">
        <f>IF(N130="základní",J130,0)</f>
        <v>0</v>
      </c>
      <c r="BF130" s="191">
        <f>IF(N130="snížená",J130,0)</f>
        <v>0</v>
      </c>
      <c r="BG130" s="191">
        <f>IF(N130="zákl. přenesená",J130,0)</f>
        <v>0</v>
      </c>
      <c r="BH130" s="191">
        <f>IF(N130="sníž. přenesená",J130,0)</f>
        <v>0</v>
      </c>
      <c r="BI130" s="191">
        <f>IF(N130="nulová",J130,0)</f>
        <v>0</v>
      </c>
      <c r="BJ130" s="18" t="s">
        <v>80</v>
      </c>
      <c r="BK130" s="191">
        <f>ROUND(I130*H130,2)</f>
        <v>0</v>
      </c>
      <c r="BL130" s="18" t="s">
        <v>142</v>
      </c>
      <c r="BM130" s="190" t="s">
        <v>212</v>
      </c>
    </row>
    <row r="131" spans="1:47" s="2" customFormat="1" ht="19.2">
      <c r="A131" s="35"/>
      <c r="B131" s="36"/>
      <c r="C131" s="37"/>
      <c r="D131" s="192" t="s">
        <v>144</v>
      </c>
      <c r="E131" s="37"/>
      <c r="F131" s="193" t="s">
        <v>211</v>
      </c>
      <c r="G131" s="37"/>
      <c r="H131" s="37"/>
      <c r="I131" s="194"/>
      <c r="J131" s="37"/>
      <c r="K131" s="37"/>
      <c r="L131" s="40"/>
      <c r="M131" s="195"/>
      <c r="N131" s="196"/>
      <c r="O131" s="65"/>
      <c r="P131" s="65"/>
      <c r="Q131" s="65"/>
      <c r="R131" s="65"/>
      <c r="S131" s="65"/>
      <c r="T131" s="66"/>
      <c r="U131" s="35"/>
      <c r="V131" s="35"/>
      <c r="W131" s="35"/>
      <c r="X131" s="35"/>
      <c r="Y131" s="35"/>
      <c r="Z131" s="35"/>
      <c r="AA131" s="35"/>
      <c r="AB131" s="35"/>
      <c r="AC131" s="35"/>
      <c r="AD131" s="35"/>
      <c r="AE131" s="35"/>
      <c r="AT131" s="18" t="s">
        <v>144</v>
      </c>
      <c r="AU131" s="18" t="s">
        <v>82</v>
      </c>
    </row>
    <row r="132" spans="2:51" s="15" customFormat="1" ht="12">
      <c r="B132" s="229"/>
      <c r="C132" s="230"/>
      <c r="D132" s="192" t="s">
        <v>145</v>
      </c>
      <c r="E132" s="231" t="s">
        <v>19</v>
      </c>
      <c r="F132" s="232" t="s">
        <v>213</v>
      </c>
      <c r="G132" s="230"/>
      <c r="H132" s="231" t="s">
        <v>19</v>
      </c>
      <c r="I132" s="233"/>
      <c r="J132" s="230"/>
      <c r="K132" s="230"/>
      <c r="L132" s="234"/>
      <c r="M132" s="235"/>
      <c r="N132" s="236"/>
      <c r="O132" s="236"/>
      <c r="P132" s="236"/>
      <c r="Q132" s="236"/>
      <c r="R132" s="236"/>
      <c r="S132" s="236"/>
      <c r="T132" s="237"/>
      <c r="AT132" s="238" t="s">
        <v>145</v>
      </c>
      <c r="AU132" s="238" t="s">
        <v>82</v>
      </c>
      <c r="AV132" s="15" t="s">
        <v>80</v>
      </c>
      <c r="AW132" s="15" t="s">
        <v>33</v>
      </c>
      <c r="AX132" s="15" t="s">
        <v>73</v>
      </c>
      <c r="AY132" s="238" t="s">
        <v>134</v>
      </c>
    </row>
    <row r="133" spans="2:51" s="13" customFormat="1" ht="12">
      <c r="B133" s="197"/>
      <c r="C133" s="198"/>
      <c r="D133" s="192" t="s">
        <v>145</v>
      </c>
      <c r="E133" s="199" t="s">
        <v>19</v>
      </c>
      <c r="F133" s="200" t="s">
        <v>214</v>
      </c>
      <c r="G133" s="198"/>
      <c r="H133" s="201">
        <v>1216.6</v>
      </c>
      <c r="I133" s="202"/>
      <c r="J133" s="198"/>
      <c r="K133" s="198"/>
      <c r="L133" s="203"/>
      <c r="M133" s="204"/>
      <c r="N133" s="205"/>
      <c r="O133" s="205"/>
      <c r="P133" s="205"/>
      <c r="Q133" s="205"/>
      <c r="R133" s="205"/>
      <c r="S133" s="205"/>
      <c r="T133" s="206"/>
      <c r="AT133" s="207" t="s">
        <v>145</v>
      </c>
      <c r="AU133" s="207" t="s">
        <v>82</v>
      </c>
      <c r="AV133" s="13" t="s">
        <v>82</v>
      </c>
      <c r="AW133" s="13" t="s">
        <v>33</v>
      </c>
      <c r="AX133" s="13" t="s">
        <v>80</v>
      </c>
      <c r="AY133" s="207" t="s">
        <v>134</v>
      </c>
    </row>
    <row r="134" spans="1:65" s="2" customFormat="1" ht="22.8">
      <c r="A134" s="35"/>
      <c r="B134" s="36"/>
      <c r="C134" s="179" t="s">
        <v>8</v>
      </c>
      <c r="D134" s="179" t="s">
        <v>137</v>
      </c>
      <c r="E134" s="180" t="s">
        <v>215</v>
      </c>
      <c r="F134" s="181" t="s">
        <v>216</v>
      </c>
      <c r="G134" s="182" t="s">
        <v>165</v>
      </c>
      <c r="H134" s="183">
        <v>10.8</v>
      </c>
      <c r="I134" s="184"/>
      <c r="J134" s="185">
        <f>ROUND(I134*H134,2)</f>
        <v>0</v>
      </c>
      <c r="K134" s="181" t="s">
        <v>141</v>
      </c>
      <c r="L134" s="40"/>
      <c r="M134" s="186" t="s">
        <v>19</v>
      </c>
      <c r="N134" s="187" t="s">
        <v>44</v>
      </c>
      <c r="O134" s="65"/>
      <c r="P134" s="188">
        <f>O134*H134</f>
        <v>0</v>
      </c>
      <c r="Q134" s="188">
        <v>0</v>
      </c>
      <c r="R134" s="188">
        <f>Q134*H134</f>
        <v>0</v>
      </c>
      <c r="S134" s="188">
        <v>0</v>
      </c>
      <c r="T134" s="189">
        <f>S134*H134</f>
        <v>0</v>
      </c>
      <c r="U134" s="35"/>
      <c r="V134" s="35"/>
      <c r="W134" s="35"/>
      <c r="X134" s="35"/>
      <c r="Y134" s="35"/>
      <c r="Z134" s="35"/>
      <c r="AA134" s="35"/>
      <c r="AB134" s="35"/>
      <c r="AC134" s="35"/>
      <c r="AD134" s="35"/>
      <c r="AE134" s="35"/>
      <c r="AR134" s="190" t="s">
        <v>142</v>
      </c>
      <c r="AT134" s="190" t="s">
        <v>137</v>
      </c>
      <c r="AU134" s="190" t="s">
        <v>82</v>
      </c>
      <c r="AY134" s="18" t="s">
        <v>134</v>
      </c>
      <c r="BE134" s="191">
        <f>IF(N134="základní",J134,0)</f>
        <v>0</v>
      </c>
      <c r="BF134" s="191">
        <f>IF(N134="snížená",J134,0)</f>
        <v>0</v>
      </c>
      <c r="BG134" s="191">
        <f>IF(N134="zákl. přenesená",J134,0)</f>
        <v>0</v>
      </c>
      <c r="BH134" s="191">
        <f>IF(N134="sníž. přenesená",J134,0)</f>
        <v>0</v>
      </c>
      <c r="BI134" s="191">
        <f>IF(N134="nulová",J134,0)</f>
        <v>0</v>
      </c>
      <c r="BJ134" s="18" t="s">
        <v>80</v>
      </c>
      <c r="BK134" s="191">
        <f>ROUND(I134*H134,2)</f>
        <v>0</v>
      </c>
      <c r="BL134" s="18" t="s">
        <v>142</v>
      </c>
      <c r="BM134" s="190" t="s">
        <v>217</v>
      </c>
    </row>
    <row r="135" spans="1:47" s="2" customFormat="1" ht="19.2">
      <c r="A135" s="35"/>
      <c r="B135" s="36"/>
      <c r="C135" s="37"/>
      <c r="D135" s="192" t="s">
        <v>144</v>
      </c>
      <c r="E135" s="37"/>
      <c r="F135" s="193" t="s">
        <v>216</v>
      </c>
      <c r="G135" s="37"/>
      <c r="H135" s="37"/>
      <c r="I135" s="194"/>
      <c r="J135" s="37"/>
      <c r="K135" s="37"/>
      <c r="L135" s="40"/>
      <c r="M135" s="195"/>
      <c r="N135" s="196"/>
      <c r="O135" s="65"/>
      <c r="P135" s="65"/>
      <c r="Q135" s="65"/>
      <c r="R135" s="65"/>
      <c r="S135" s="65"/>
      <c r="T135" s="66"/>
      <c r="U135" s="35"/>
      <c r="V135" s="35"/>
      <c r="W135" s="35"/>
      <c r="X135" s="35"/>
      <c r="Y135" s="35"/>
      <c r="Z135" s="35"/>
      <c r="AA135" s="35"/>
      <c r="AB135" s="35"/>
      <c r="AC135" s="35"/>
      <c r="AD135" s="35"/>
      <c r="AE135" s="35"/>
      <c r="AT135" s="18" t="s">
        <v>144</v>
      </c>
      <c r="AU135" s="18" t="s">
        <v>82</v>
      </c>
    </row>
    <row r="136" spans="2:51" s="15" customFormat="1" ht="12">
      <c r="B136" s="229"/>
      <c r="C136" s="230"/>
      <c r="D136" s="192" t="s">
        <v>145</v>
      </c>
      <c r="E136" s="231" t="s">
        <v>19</v>
      </c>
      <c r="F136" s="232" t="s">
        <v>213</v>
      </c>
      <c r="G136" s="230"/>
      <c r="H136" s="231" t="s">
        <v>19</v>
      </c>
      <c r="I136" s="233"/>
      <c r="J136" s="230"/>
      <c r="K136" s="230"/>
      <c r="L136" s="234"/>
      <c r="M136" s="235"/>
      <c r="N136" s="236"/>
      <c r="O136" s="236"/>
      <c r="P136" s="236"/>
      <c r="Q136" s="236"/>
      <c r="R136" s="236"/>
      <c r="S136" s="236"/>
      <c r="T136" s="237"/>
      <c r="AT136" s="238" t="s">
        <v>145</v>
      </c>
      <c r="AU136" s="238" t="s">
        <v>82</v>
      </c>
      <c r="AV136" s="15" t="s">
        <v>80</v>
      </c>
      <c r="AW136" s="15" t="s">
        <v>33</v>
      </c>
      <c r="AX136" s="15" t="s">
        <v>73</v>
      </c>
      <c r="AY136" s="238" t="s">
        <v>134</v>
      </c>
    </row>
    <row r="137" spans="2:51" s="13" customFormat="1" ht="12">
      <c r="B137" s="197"/>
      <c r="C137" s="198"/>
      <c r="D137" s="192" t="s">
        <v>145</v>
      </c>
      <c r="E137" s="199" t="s">
        <v>19</v>
      </c>
      <c r="F137" s="200" t="s">
        <v>218</v>
      </c>
      <c r="G137" s="198"/>
      <c r="H137" s="201">
        <v>10.8</v>
      </c>
      <c r="I137" s="202"/>
      <c r="J137" s="198"/>
      <c r="K137" s="198"/>
      <c r="L137" s="203"/>
      <c r="M137" s="204"/>
      <c r="N137" s="205"/>
      <c r="O137" s="205"/>
      <c r="P137" s="205"/>
      <c r="Q137" s="205"/>
      <c r="R137" s="205"/>
      <c r="S137" s="205"/>
      <c r="T137" s="206"/>
      <c r="AT137" s="207" t="s">
        <v>145</v>
      </c>
      <c r="AU137" s="207" t="s">
        <v>82</v>
      </c>
      <c r="AV137" s="13" t="s">
        <v>82</v>
      </c>
      <c r="AW137" s="13" t="s">
        <v>33</v>
      </c>
      <c r="AX137" s="13" t="s">
        <v>80</v>
      </c>
      <c r="AY137" s="207" t="s">
        <v>134</v>
      </c>
    </row>
    <row r="138" spans="1:65" s="2" customFormat="1" ht="21.75" customHeight="1">
      <c r="A138" s="35"/>
      <c r="B138" s="36"/>
      <c r="C138" s="179" t="s">
        <v>219</v>
      </c>
      <c r="D138" s="179" t="s">
        <v>137</v>
      </c>
      <c r="E138" s="180" t="s">
        <v>220</v>
      </c>
      <c r="F138" s="181" t="s">
        <v>221</v>
      </c>
      <c r="G138" s="182" t="s">
        <v>165</v>
      </c>
      <c r="H138" s="183">
        <v>946</v>
      </c>
      <c r="I138" s="184"/>
      <c r="J138" s="185">
        <f>ROUND(I138*H138,2)</f>
        <v>0</v>
      </c>
      <c r="K138" s="181" t="s">
        <v>141</v>
      </c>
      <c r="L138" s="40"/>
      <c r="M138" s="186" t="s">
        <v>19</v>
      </c>
      <c r="N138" s="187" t="s">
        <v>44</v>
      </c>
      <c r="O138" s="65"/>
      <c r="P138" s="188">
        <f>O138*H138</f>
        <v>0</v>
      </c>
      <c r="Q138" s="188">
        <v>0</v>
      </c>
      <c r="R138" s="188">
        <f>Q138*H138</f>
        <v>0</v>
      </c>
      <c r="S138" s="188">
        <v>0</v>
      </c>
      <c r="T138" s="189">
        <f>S138*H138</f>
        <v>0</v>
      </c>
      <c r="U138" s="35"/>
      <c r="V138" s="35"/>
      <c r="W138" s="35"/>
      <c r="X138" s="35"/>
      <c r="Y138" s="35"/>
      <c r="Z138" s="35"/>
      <c r="AA138" s="35"/>
      <c r="AB138" s="35"/>
      <c r="AC138" s="35"/>
      <c r="AD138" s="35"/>
      <c r="AE138" s="35"/>
      <c r="AR138" s="190" t="s">
        <v>142</v>
      </c>
      <c r="AT138" s="190" t="s">
        <v>137</v>
      </c>
      <c r="AU138" s="190" t="s">
        <v>82</v>
      </c>
      <c r="AY138" s="18" t="s">
        <v>134</v>
      </c>
      <c r="BE138" s="191">
        <f>IF(N138="základní",J138,0)</f>
        <v>0</v>
      </c>
      <c r="BF138" s="191">
        <f>IF(N138="snížená",J138,0)</f>
        <v>0</v>
      </c>
      <c r="BG138" s="191">
        <f>IF(N138="zákl. přenesená",J138,0)</f>
        <v>0</v>
      </c>
      <c r="BH138" s="191">
        <f>IF(N138="sníž. přenesená",J138,0)</f>
        <v>0</v>
      </c>
      <c r="BI138" s="191">
        <f>IF(N138="nulová",J138,0)</f>
        <v>0</v>
      </c>
      <c r="BJ138" s="18" t="s">
        <v>80</v>
      </c>
      <c r="BK138" s="191">
        <f>ROUND(I138*H138,2)</f>
        <v>0</v>
      </c>
      <c r="BL138" s="18" t="s">
        <v>142</v>
      </c>
      <c r="BM138" s="190" t="s">
        <v>222</v>
      </c>
    </row>
    <row r="139" spans="1:47" s="2" customFormat="1" ht="12">
      <c r="A139" s="35"/>
      <c r="B139" s="36"/>
      <c r="C139" s="37"/>
      <c r="D139" s="192" t="s">
        <v>144</v>
      </c>
      <c r="E139" s="37"/>
      <c r="F139" s="193" t="s">
        <v>221</v>
      </c>
      <c r="G139" s="37"/>
      <c r="H139" s="37"/>
      <c r="I139" s="194"/>
      <c r="J139" s="37"/>
      <c r="K139" s="37"/>
      <c r="L139" s="40"/>
      <c r="M139" s="195"/>
      <c r="N139" s="196"/>
      <c r="O139" s="65"/>
      <c r="P139" s="65"/>
      <c r="Q139" s="65"/>
      <c r="R139" s="65"/>
      <c r="S139" s="65"/>
      <c r="T139" s="66"/>
      <c r="U139" s="35"/>
      <c r="V139" s="35"/>
      <c r="W139" s="35"/>
      <c r="X139" s="35"/>
      <c r="Y139" s="35"/>
      <c r="Z139" s="35"/>
      <c r="AA139" s="35"/>
      <c r="AB139" s="35"/>
      <c r="AC139" s="35"/>
      <c r="AD139" s="35"/>
      <c r="AE139" s="35"/>
      <c r="AT139" s="18" t="s">
        <v>144</v>
      </c>
      <c r="AU139" s="18" t="s">
        <v>82</v>
      </c>
    </row>
    <row r="140" spans="2:51" s="13" customFormat="1" ht="12">
      <c r="B140" s="197"/>
      <c r="C140" s="198"/>
      <c r="D140" s="192" t="s">
        <v>145</v>
      </c>
      <c r="E140" s="199" t="s">
        <v>19</v>
      </c>
      <c r="F140" s="200" t="s">
        <v>223</v>
      </c>
      <c r="G140" s="198"/>
      <c r="H140" s="201">
        <v>946</v>
      </c>
      <c r="I140" s="202"/>
      <c r="J140" s="198"/>
      <c r="K140" s="198"/>
      <c r="L140" s="203"/>
      <c r="M140" s="204"/>
      <c r="N140" s="205"/>
      <c r="O140" s="205"/>
      <c r="P140" s="205"/>
      <c r="Q140" s="205"/>
      <c r="R140" s="205"/>
      <c r="S140" s="205"/>
      <c r="T140" s="206"/>
      <c r="AT140" s="207" t="s">
        <v>145</v>
      </c>
      <c r="AU140" s="207" t="s">
        <v>82</v>
      </c>
      <c r="AV140" s="13" t="s">
        <v>82</v>
      </c>
      <c r="AW140" s="13" t="s">
        <v>33</v>
      </c>
      <c r="AX140" s="13" t="s">
        <v>80</v>
      </c>
      <c r="AY140" s="207" t="s">
        <v>134</v>
      </c>
    </row>
    <row r="141" spans="1:65" s="2" customFormat="1" ht="16.5" customHeight="1">
      <c r="A141" s="35"/>
      <c r="B141" s="36"/>
      <c r="C141" s="179" t="s">
        <v>224</v>
      </c>
      <c r="D141" s="179" t="s">
        <v>137</v>
      </c>
      <c r="E141" s="180" t="s">
        <v>225</v>
      </c>
      <c r="F141" s="181" t="s">
        <v>226</v>
      </c>
      <c r="G141" s="182" t="s">
        <v>165</v>
      </c>
      <c r="H141" s="183">
        <v>946</v>
      </c>
      <c r="I141" s="184"/>
      <c r="J141" s="185">
        <f>ROUND(I141*H141,2)</f>
        <v>0</v>
      </c>
      <c r="K141" s="181" t="s">
        <v>141</v>
      </c>
      <c r="L141" s="40"/>
      <c r="M141" s="186" t="s">
        <v>19</v>
      </c>
      <c r="N141" s="187" t="s">
        <v>44</v>
      </c>
      <c r="O141" s="65"/>
      <c r="P141" s="188">
        <f>O141*H141</f>
        <v>0</v>
      </c>
      <c r="Q141" s="188">
        <v>0</v>
      </c>
      <c r="R141" s="188">
        <f>Q141*H141</f>
        <v>0</v>
      </c>
      <c r="S141" s="188">
        <v>0</v>
      </c>
      <c r="T141" s="189">
        <f>S141*H141</f>
        <v>0</v>
      </c>
      <c r="U141" s="35"/>
      <c r="V141" s="35"/>
      <c r="W141" s="35"/>
      <c r="X141" s="35"/>
      <c r="Y141" s="35"/>
      <c r="Z141" s="35"/>
      <c r="AA141" s="35"/>
      <c r="AB141" s="35"/>
      <c r="AC141" s="35"/>
      <c r="AD141" s="35"/>
      <c r="AE141" s="35"/>
      <c r="AR141" s="190" t="s">
        <v>142</v>
      </c>
      <c r="AT141" s="190" t="s">
        <v>137</v>
      </c>
      <c r="AU141" s="190" t="s">
        <v>82</v>
      </c>
      <c r="AY141" s="18" t="s">
        <v>134</v>
      </c>
      <c r="BE141" s="191">
        <f>IF(N141="základní",J141,0)</f>
        <v>0</v>
      </c>
      <c r="BF141" s="191">
        <f>IF(N141="snížená",J141,0)</f>
        <v>0</v>
      </c>
      <c r="BG141" s="191">
        <f>IF(N141="zákl. přenesená",J141,0)</f>
        <v>0</v>
      </c>
      <c r="BH141" s="191">
        <f>IF(N141="sníž. přenesená",J141,0)</f>
        <v>0</v>
      </c>
      <c r="BI141" s="191">
        <f>IF(N141="nulová",J141,0)</f>
        <v>0</v>
      </c>
      <c r="BJ141" s="18" t="s">
        <v>80</v>
      </c>
      <c r="BK141" s="191">
        <f>ROUND(I141*H141,2)</f>
        <v>0</v>
      </c>
      <c r="BL141" s="18" t="s">
        <v>142</v>
      </c>
      <c r="BM141" s="190" t="s">
        <v>227</v>
      </c>
    </row>
    <row r="142" spans="1:47" s="2" customFormat="1" ht="12">
      <c r="A142" s="35"/>
      <c r="B142" s="36"/>
      <c r="C142" s="37"/>
      <c r="D142" s="192" t="s">
        <v>144</v>
      </c>
      <c r="E142" s="37"/>
      <c r="F142" s="193" t="s">
        <v>226</v>
      </c>
      <c r="G142" s="37"/>
      <c r="H142" s="37"/>
      <c r="I142" s="194"/>
      <c r="J142" s="37"/>
      <c r="K142" s="37"/>
      <c r="L142" s="40"/>
      <c r="M142" s="195"/>
      <c r="N142" s="196"/>
      <c r="O142" s="65"/>
      <c r="P142" s="65"/>
      <c r="Q142" s="65"/>
      <c r="R142" s="65"/>
      <c r="S142" s="65"/>
      <c r="T142" s="66"/>
      <c r="U142" s="35"/>
      <c r="V142" s="35"/>
      <c r="W142" s="35"/>
      <c r="X142" s="35"/>
      <c r="Y142" s="35"/>
      <c r="Z142" s="35"/>
      <c r="AA142" s="35"/>
      <c r="AB142" s="35"/>
      <c r="AC142" s="35"/>
      <c r="AD142" s="35"/>
      <c r="AE142" s="35"/>
      <c r="AT142" s="18" t="s">
        <v>144</v>
      </c>
      <c r="AU142" s="18" t="s">
        <v>82</v>
      </c>
    </row>
    <row r="143" spans="1:65" s="2" customFormat="1" ht="21.75" customHeight="1">
      <c r="A143" s="35"/>
      <c r="B143" s="36"/>
      <c r="C143" s="179" t="s">
        <v>228</v>
      </c>
      <c r="D143" s="179" t="s">
        <v>137</v>
      </c>
      <c r="E143" s="180" t="s">
        <v>229</v>
      </c>
      <c r="F143" s="181" t="s">
        <v>230</v>
      </c>
      <c r="G143" s="182" t="s">
        <v>174</v>
      </c>
      <c r="H143" s="183">
        <v>130</v>
      </c>
      <c r="I143" s="184"/>
      <c r="J143" s="185">
        <f>ROUND(I143*H143,2)</f>
        <v>0</v>
      </c>
      <c r="K143" s="181" t="s">
        <v>141</v>
      </c>
      <c r="L143" s="40"/>
      <c r="M143" s="186" t="s">
        <v>19</v>
      </c>
      <c r="N143" s="187" t="s">
        <v>44</v>
      </c>
      <c r="O143" s="65"/>
      <c r="P143" s="188">
        <f>O143*H143</f>
        <v>0</v>
      </c>
      <c r="Q143" s="188">
        <v>0</v>
      </c>
      <c r="R143" s="188">
        <f>Q143*H143</f>
        <v>0</v>
      </c>
      <c r="S143" s="188">
        <v>0</v>
      </c>
      <c r="T143" s="189">
        <f>S143*H143</f>
        <v>0</v>
      </c>
      <c r="U143" s="35"/>
      <c r="V143" s="35"/>
      <c r="W143" s="35"/>
      <c r="X143" s="35"/>
      <c r="Y143" s="35"/>
      <c r="Z143" s="35"/>
      <c r="AA143" s="35"/>
      <c r="AB143" s="35"/>
      <c r="AC143" s="35"/>
      <c r="AD143" s="35"/>
      <c r="AE143" s="35"/>
      <c r="AR143" s="190" t="s">
        <v>142</v>
      </c>
      <c r="AT143" s="190" t="s">
        <v>137</v>
      </c>
      <c r="AU143" s="190" t="s">
        <v>82</v>
      </c>
      <c r="AY143" s="18" t="s">
        <v>134</v>
      </c>
      <c r="BE143" s="191">
        <f>IF(N143="základní",J143,0)</f>
        <v>0</v>
      </c>
      <c r="BF143" s="191">
        <f>IF(N143="snížená",J143,0)</f>
        <v>0</v>
      </c>
      <c r="BG143" s="191">
        <f>IF(N143="zákl. přenesená",J143,0)</f>
        <v>0</v>
      </c>
      <c r="BH143" s="191">
        <f>IF(N143="sníž. přenesená",J143,0)</f>
        <v>0</v>
      </c>
      <c r="BI143" s="191">
        <f>IF(N143="nulová",J143,0)</f>
        <v>0</v>
      </c>
      <c r="BJ143" s="18" t="s">
        <v>80</v>
      </c>
      <c r="BK143" s="191">
        <f>ROUND(I143*H143,2)</f>
        <v>0</v>
      </c>
      <c r="BL143" s="18" t="s">
        <v>142</v>
      </c>
      <c r="BM143" s="190" t="s">
        <v>231</v>
      </c>
    </row>
    <row r="144" spans="1:47" s="2" customFormat="1" ht="12">
      <c r="A144" s="35"/>
      <c r="B144" s="36"/>
      <c r="C144" s="37"/>
      <c r="D144" s="192" t="s">
        <v>144</v>
      </c>
      <c r="E144" s="37"/>
      <c r="F144" s="193" t="s">
        <v>230</v>
      </c>
      <c r="G144" s="37"/>
      <c r="H144" s="37"/>
      <c r="I144" s="194"/>
      <c r="J144" s="37"/>
      <c r="K144" s="37"/>
      <c r="L144" s="40"/>
      <c r="M144" s="195"/>
      <c r="N144" s="196"/>
      <c r="O144" s="65"/>
      <c r="P144" s="65"/>
      <c r="Q144" s="65"/>
      <c r="R144" s="65"/>
      <c r="S144" s="65"/>
      <c r="T144" s="66"/>
      <c r="U144" s="35"/>
      <c r="V144" s="35"/>
      <c r="W144" s="35"/>
      <c r="X144" s="35"/>
      <c r="Y144" s="35"/>
      <c r="Z144" s="35"/>
      <c r="AA144" s="35"/>
      <c r="AB144" s="35"/>
      <c r="AC144" s="35"/>
      <c r="AD144" s="35"/>
      <c r="AE144" s="35"/>
      <c r="AT144" s="18" t="s">
        <v>144</v>
      </c>
      <c r="AU144" s="18" t="s">
        <v>82</v>
      </c>
    </row>
    <row r="145" spans="1:65" s="2" customFormat="1" ht="22.8">
      <c r="A145" s="35"/>
      <c r="B145" s="36"/>
      <c r="C145" s="179" t="s">
        <v>232</v>
      </c>
      <c r="D145" s="179" t="s">
        <v>137</v>
      </c>
      <c r="E145" s="180" t="s">
        <v>233</v>
      </c>
      <c r="F145" s="181" t="s">
        <v>234</v>
      </c>
      <c r="G145" s="182" t="s">
        <v>149</v>
      </c>
      <c r="H145" s="183">
        <v>0.118</v>
      </c>
      <c r="I145" s="184"/>
      <c r="J145" s="185">
        <f>ROUND(I145*H145,2)</f>
        <v>0</v>
      </c>
      <c r="K145" s="181" t="s">
        <v>141</v>
      </c>
      <c r="L145" s="40"/>
      <c r="M145" s="186" t="s">
        <v>19</v>
      </c>
      <c r="N145" s="187" t="s">
        <v>44</v>
      </c>
      <c r="O145" s="65"/>
      <c r="P145" s="188">
        <f>O145*H145</f>
        <v>0</v>
      </c>
      <c r="Q145" s="188">
        <v>0</v>
      </c>
      <c r="R145" s="188">
        <f>Q145*H145</f>
        <v>0</v>
      </c>
      <c r="S145" s="188">
        <v>0</v>
      </c>
      <c r="T145" s="189">
        <f>S145*H145</f>
        <v>0</v>
      </c>
      <c r="U145" s="35"/>
      <c r="V145" s="35"/>
      <c r="W145" s="35"/>
      <c r="X145" s="35"/>
      <c r="Y145" s="35"/>
      <c r="Z145" s="35"/>
      <c r="AA145" s="35"/>
      <c r="AB145" s="35"/>
      <c r="AC145" s="35"/>
      <c r="AD145" s="35"/>
      <c r="AE145" s="35"/>
      <c r="AR145" s="190" t="s">
        <v>142</v>
      </c>
      <c r="AT145" s="190" t="s">
        <v>137</v>
      </c>
      <c r="AU145" s="190" t="s">
        <v>82</v>
      </c>
      <c r="AY145" s="18" t="s">
        <v>134</v>
      </c>
      <c r="BE145" s="191">
        <f>IF(N145="základní",J145,0)</f>
        <v>0</v>
      </c>
      <c r="BF145" s="191">
        <f>IF(N145="snížená",J145,0)</f>
        <v>0</v>
      </c>
      <c r="BG145" s="191">
        <f>IF(N145="zákl. přenesená",J145,0)</f>
        <v>0</v>
      </c>
      <c r="BH145" s="191">
        <f>IF(N145="sníž. přenesená",J145,0)</f>
        <v>0</v>
      </c>
      <c r="BI145" s="191">
        <f>IF(N145="nulová",J145,0)</f>
        <v>0</v>
      </c>
      <c r="BJ145" s="18" t="s">
        <v>80</v>
      </c>
      <c r="BK145" s="191">
        <f>ROUND(I145*H145,2)</f>
        <v>0</v>
      </c>
      <c r="BL145" s="18" t="s">
        <v>142</v>
      </c>
      <c r="BM145" s="190" t="s">
        <v>235</v>
      </c>
    </row>
    <row r="146" spans="1:47" s="2" customFormat="1" ht="19.2">
      <c r="A146" s="35"/>
      <c r="B146" s="36"/>
      <c r="C146" s="37"/>
      <c r="D146" s="192" t="s">
        <v>144</v>
      </c>
      <c r="E146" s="37"/>
      <c r="F146" s="193" t="s">
        <v>234</v>
      </c>
      <c r="G146" s="37"/>
      <c r="H146" s="37"/>
      <c r="I146" s="194"/>
      <c r="J146" s="37"/>
      <c r="K146" s="37"/>
      <c r="L146" s="40"/>
      <c r="M146" s="195"/>
      <c r="N146" s="196"/>
      <c r="O146" s="65"/>
      <c r="P146" s="65"/>
      <c r="Q146" s="65"/>
      <c r="R146" s="65"/>
      <c r="S146" s="65"/>
      <c r="T146" s="66"/>
      <c r="U146" s="35"/>
      <c r="V146" s="35"/>
      <c r="W146" s="35"/>
      <c r="X146" s="35"/>
      <c r="Y146" s="35"/>
      <c r="Z146" s="35"/>
      <c r="AA146" s="35"/>
      <c r="AB146" s="35"/>
      <c r="AC146" s="35"/>
      <c r="AD146" s="35"/>
      <c r="AE146" s="35"/>
      <c r="AT146" s="18" t="s">
        <v>144</v>
      </c>
      <c r="AU146" s="18" t="s">
        <v>82</v>
      </c>
    </row>
    <row r="147" spans="2:51" s="15" customFormat="1" ht="12">
      <c r="B147" s="229"/>
      <c r="C147" s="230"/>
      <c r="D147" s="192" t="s">
        <v>145</v>
      </c>
      <c r="E147" s="231" t="s">
        <v>19</v>
      </c>
      <c r="F147" s="232" t="s">
        <v>236</v>
      </c>
      <c r="G147" s="230"/>
      <c r="H147" s="231" t="s">
        <v>19</v>
      </c>
      <c r="I147" s="233"/>
      <c r="J147" s="230"/>
      <c r="K147" s="230"/>
      <c r="L147" s="234"/>
      <c r="M147" s="235"/>
      <c r="N147" s="236"/>
      <c r="O147" s="236"/>
      <c r="P147" s="236"/>
      <c r="Q147" s="236"/>
      <c r="R147" s="236"/>
      <c r="S147" s="236"/>
      <c r="T147" s="237"/>
      <c r="AT147" s="238" t="s">
        <v>145</v>
      </c>
      <c r="AU147" s="238" t="s">
        <v>82</v>
      </c>
      <c r="AV147" s="15" t="s">
        <v>80</v>
      </c>
      <c r="AW147" s="15" t="s">
        <v>33</v>
      </c>
      <c r="AX147" s="15" t="s">
        <v>73</v>
      </c>
      <c r="AY147" s="238" t="s">
        <v>134</v>
      </c>
    </row>
    <row r="148" spans="2:51" s="13" customFormat="1" ht="12">
      <c r="B148" s="197"/>
      <c r="C148" s="198"/>
      <c r="D148" s="192" t="s">
        <v>145</v>
      </c>
      <c r="E148" s="199" t="s">
        <v>19</v>
      </c>
      <c r="F148" s="200" t="s">
        <v>237</v>
      </c>
      <c r="G148" s="198"/>
      <c r="H148" s="201">
        <v>0.089</v>
      </c>
      <c r="I148" s="202"/>
      <c r="J148" s="198"/>
      <c r="K148" s="198"/>
      <c r="L148" s="203"/>
      <c r="M148" s="204"/>
      <c r="N148" s="205"/>
      <c r="O148" s="205"/>
      <c r="P148" s="205"/>
      <c r="Q148" s="205"/>
      <c r="R148" s="205"/>
      <c r="S148" s="205"/>
      <c r="T148" s="206"/>
      <c r="AT148" s="207" t="s">
        <v>145</v>
      </c>
      <c r="AU148" s="207" t="s">
        <v>82</v>
      </c>
      <c r="AV148" s="13" t="s">
        <v>82</v>
      </c>
      <c r="AW148" s="13" t="s">
        <v>33</v>
      </c>
      <c r="AX148" s="13" t="s">
        <v>73</v>
      </c>
      <c r="AY148" s="207" t="s">
        <v>134</v>
      </c>
    </row>
    <row r="149" spans="2:51" s="13" customFormat="1" ht="12">
      <c r="B149" s="197"/>
      <c r="C149" s="198"/>
      <c r="D149" s="192" t="s">
        <v>145</v>
      </c>
      <c r="E149" s="199" t="s">
        <v>19</v>
      </c>
      <c r="F149" s="200" t="s">
        <v>238</v>
      </c>
      <c r="G149" s="198"/>
      <c r="H149" s="201">
        <v>0.029</v>
      </c>
      <c r="I149" s="202"/>
      <c r="J149" s="198"/>
      <c r="K149" s="198"/>
      <c r="L149" s="203"/>
      <c r="M149" s="204"/>
      <c r="N149" s="205"/>
      <c r="O149" s="205"/>
      <c r="P149" s="205"/>
      <c r="Q149" s="205"/>
      <c r="R149" s="205"/>
      <c r="S149" s="205"/>
      <c r="T149" s="206"/>
      <c r="AT149" s="207" t="s">
        <v>145</v>
      </c>
      <c r="AU149" s="207" t="s">
        <v>82</v>
      </c>
      <c r="AV149" s="13" t="s">
        <v>82</v>
      </c>
      <c r="AW149" s="13" t="s">
        <v>33</v>
      </c>
      <c r="AX149" s="13" t="s">
        <v>73</v>
      </c>
      <c r="AY149" s="207" t="s">
        <v>134</v>
      </c>
    </row>
    <row r="150" spans="2:51" s="16" customFormat="1" ht="12">
      <c r="B150" s="239"/>
      <c r="C150" s="240"/>
      <c r="D150" s="192" t="s">
        <v>145</v>
      </c>
      <c r="E150" s="241" t="s">
        <v>19</v>
      </c>
      <c r="F150" s="242" t="s">
        <v>239</v>
      </c>
      <c r="G150" s="240"/>
      <c r="H150" s="243">
        <v>0.118</v>
      </c>
      <c r="I150" s="244"/>
      <c r="J150" s="240"/>
      <c r="K150" s="240"/>
      <c r="L150" s="245"/>
      <c r="M150" s="246"/>
      <c r="N150" s="247"/>
      <c r="O150" s="247"/>
      <c r="P150" s="247"/>
      <c r="Q150" s="247"/>
      <c r="R150" s="247"/>
      <c r="S150" s="247"/>
      <c r="T150" s="248"/>
      <c r="AT150" s="249" t="s">
        <v>145</v>
      </c>
      <c r="AU150" s="249" t="s">
        <v>82</v>
      </c>
      <c r="AV150" s="16" t="s">
        <v>151</v>
      </c>
      <c r="AW150" s="16" t="s">
        <v>33</v>
      </c>
      <c r="AX150" s="16" t="s">
        <v>80</v>
      </c>
      <c r="AY150" s="249" t="s">
        <v>134</v>
      </c>
    </row>
    <row r="151" spans="1:65" s="2" customFormat="1" ht="22.8">
      <c r="A151" s="35"/>
      <c r="B151" s="36"/>
      <c r="C151" s="179" t="s">
        <v>240</v>
      </c>
      <c r="D151" s="179" t="s">
        <v>137</v>
      </c>
      <c r="E151" s="180" t="s">
        <v>241</v>
      </c>
      <c r="F151" s="181" t="s">
        <v>242</v>
      </c>
      <c r="G151" s="182" t="s">
        <v>243</v>
      </c>
      <c r="H151" s="183">
        <v>100</v>
      </c>
      <c r="I151" s="184"/>
      <c r="J151" s="185">
        <f>ROUND(I151*H151,2)</f>
        <v>0</v>
      </c>
      <c r="K151" s="181" t="s">
        <v>141</v>
      </c>
      <c r="L151" s="40"/>
      <c r="M151" s="186" t="s">
        <v>19</v>
      </c>
      <c r="N151" s="187" t="s">
        <v>44</v>
      </c>
      <c r="O151" s="65"/>
      <c r="P151" s="188">
        <f>O151*H151</f>
        <v>0</v>
      </c>
      <c r="Q151" s="188">
        <v>0</v>
      </c>
      <c r="R151" s="188">
        <f>Q151*H151</f>
        <v>0</v>
      </c>
      <c r="S151" s="188">
        <v>0</v>
      </c>
      <c r="T151" s="189">
        <f>S151*H151</f>
        <v>0</v>
      </c>
      <c r="U151" s="35"/>
      <c r="V151" s="35"/>
      <c r="W151" s="35"/>
      <c r="X151" s="35"/>
      <c r="Y151" s="35"/>
      <c r="Z151" s="35"/>
      <c r="AA151" s="35"/>
      <c r="AB151" s="35"/>
      <c r="AC151" s="35"/>
      <c r="AD151" s="35"/>
      <c r="AE151" s="35"/>
      <c r="AR151" s="190" t="s">
        <v>142</v>
      </c>
      <c r="AT151" s="190" t="s">
        <v>137</v>
      </c>
      <c r="AU151" s="190" t="s">
        <v>82</v>
      </c>
      <c r="AY151" s="18" t="s">
        <v>134</v>
      </c>
      <c r="BE151" s="191">
        <f>IF(N151="základní",J151,0)</f>
        <v>0</v>
      </c>
      <c r="BF151" s="191">
        <f>IF(N151="snížená",J151,0)</f>
        <v>0</v>
      </c>
      <c r="BG151" s="191">
        <f>IF(N151="zákl. přenesená",J151,0)</f>
        <v>0</v>
      </c>
      <c r="BH151" s="191">
        <f>IF(N151="sníž. přenesená",J151,0)</f>
        <v>0</v>
      </c>
      <c r="BI151" s="191">
        <f>IF(N151="nulová",J151,0)</f>
        <v>0</v>
      </c>
      <c r="BJ151" s="18" t="s">
        <v>80</v>
      </c>
      <c r="BK151" s="191">
        <f>ROUND(I151*H151,2)</f>
        <v>0</v>
      </c>
      <c r="BL151" s="18" t="s">
        <v>142</v>
      </c>
      <c r="BM151" s="190" t="s">
        <v>244</v>
      </c>
    </row>
    <row r="152" spans="1:47" s="2" customFormat="1" ht="19.2">
      <c r="A152" s="35"/>
      <c r="B152" s="36"/>
      <c r="C152" s="37"/>
      <c r="D152" s="192" t="s">
        <v>144</v>
      </c>
      <c r="E152" s="37"/>
      <c r="F152" s="193" t="s">
        <v>242</v>
      </c>
      <c r="G152" s="37"/>
      <c r="H152" s="37"/>
      <c r="I152" s="194"/>
      <c r="J152" s="37"/>
      <c r="K152" s="37"/>
      <c r="L152" s="40"/>
      <c r="M152" s="195"/>
      <c r="N152" s="196"/>
      <c r="O152" s="65"/>
      <c r="P152" s="65"/>
      <c r="Q152" s="65"/>
      <c r="R152" s="65"/>
      <c r="S152" s="65"/>
      <c r="T152" s="66"/>
      <c r="U152" s="35"/>
      <c r="V152" s="35"/>
      <c r="W152" s="35"/>
      <c r="X152" s="35"/>
      <c r="Y152" s="35"/>
      <c r="Z152" s="35"/>
      <c r="AA152" s="35"/>
      <c r="AB152" s="35"/>
      <c r="AC152" s="35"/>
      <c r="AD152" s="35"/>
      <c r="AE152" s="35"/>
      <c r="AT152" s="18" t="s">
        <v>144</v>
      </c>
      <c r="AU152" s="18" t="s">
        <v>82</v>
      </c>
    </row>
    <row r="153" spans="1:65" s="2" customFormat="1" ht="22.8">
      <c r="A153" s="35"/>
      <c r="B153" s="36"/>
      <c r="C153" s="179" t="s">
        <v>7</v>
      </c>
      <c r="D153" s="179" t="s">
        <v>137</v>
      </c>
      <c r="E153" s="180" t="s">
        <v>245</v>
      </c>
      <c r="F153" s="181" t="s">
        <v>246</v>
      </c>
      <c r="G153" s="182" t="s">
        <v>243</v>
      </c>
      <c r="H153" s="183">
        <v>12</v>
      </c>
      <c r="I153" s="184"/>
      <c r="J153" s="185">
        <f>ROUND(I153*H153,2)</f>
        <v>0</v>
      </c>
      <c r="K153" s="181" t="s">
        <v>141</v>
      </c>
      <c r="L153" s="40"/>
      <c r="M153" s="186" t="s">
        <v>19</v>
      </c>
      <c r="N153" s="187" t="s">
        <v>44</v>
      </c>
      <c r="O153" s="65"/>
      <c r="P153" s="188">
        <f>O153*H153</f>
        <v>0</v>
      </c>
      <c r="Q153" s="188">
        <v>0</v>
      </c>
      <c r="R153" s="188">
        <f>Q153*H153</f>
        <v>0</v>
      </c>
      <c r="S153" s="188">
        <v>0</v>
      </c>
      <c r="T153" s="189">
        <f>S153*H153</f>
        <v>0</v>
      </c>
      <c r="U153" s="35"/>
      <c r="V153" s="35"/>
      <c r="W153" s="35"/>
      <c r="X153" s="35"/>
      <c r="Y153" s="35"/>
      <c r="Z153" s="35"/>
      <c r="AA153" s="35"/>
      <c r="AB153" s="35"/>
      <c r="AC153" s="35"/>
      <c r="AD153" s="35"/>
      <c r="AE153" s="35"/>
      <c r="AR153" s="190" t="s">
        <v>142</v>
      </c>
      <c r="AT153" s="190" t="s">
        <v>137</v>
      </c>
      <c r="AU153" s="190" t="s">
        <v>82</v>
      </c>
      <c r="AY153" s="18" t="s">
        <v>134</v>
      </c>
      <c r="BE153" s="191">
        <f>IF(N153="základní",J153,0)</f>
        <v>0</v>
      </c>
      <c r="BF153" s="191">
        <f>IF(N153="snížená",J153,0)</f>
        <v>0</v>
      </c>
      <c r="BG153" s="191">
        <f>IF(N153="zákl. přenesená",J153,0)</f>
        <v>0</v>
      </c>
      <c r="BH153" s="191">
        <f>IF(N153="sníž. přenesená",J153,0)</f>
        <v>0</v>
      </c>
      <c r="BI153" s="191">
        <f>IF(N153="nulová",J153,0)</f>
        <v>0</v>
      </c>
      <c r="BJ153" s="18" t="s">
        <v>80</v>
      </c>
      <c r="BK153" s="191">
        <f>ROUND(I153*H153,2)</f>
        <v>0</v>
      </c>
      <c r="BL153" s="18" t="s">
        <v>142</v>
      </c>
      <c r="BM153" s="190" t="s">
        <v>247</v>
      </c>
    </row>
    <row r="154" spans="1:47" s="2" customFormat="1" ht="19.2">
      <c r="A154" s="35"/>
      <c r="B154" s="36"/>
      <c r="C154" s="37"/>
      <c r="D154" s="192" t="s">
        <v>144</v>
      </c>
      <c r="E154" s="37"/>
      <c r="F154" s="193" t="s">
        <v>246</v>
      </c>
      <c r="G154" s="37"/>
      <c r="H154" s="37"/>
      <c r="I154" s="194"/>
      <c r="J154" s="37"/>
      <c r="K154" s="37"/>
      <c r="L154" s="40"/>
      <c r="M154" s="195"/>
      <c r="N154" s="196"/>
      <c r="O154" s="65"/>
      <c r="P154" s="65"/>
      <c r="Q154" s="65"/>
      <c r="R154" s="65"/>
      <c r="S154" s="65"/>
      <c r="T154" s="66"/>
      <c r="U154" s="35"/>
      <c r="V154" s="35"/>
      <c r="W154" s="35"/>
      <c r="X154" s="35"/>
      <c r="Y154" s="35"/>
      <c r="Z154" s="35"/>
      <c r="AA154" s="35"/>
      <c r="AB154" s="35"/>
      <c r="AC154" s="35"/>
      <c r="AD154" s="35"/>
      <c r="AE154" s="35"/>
      <c r="AT154" s="18" t="s">
        <v>144</v>
      </c>
      <c r="AU154" s="18" t="s">
        <v>82</v>
      </c>
    </row>
    <row r="155" spans="2:51" s="13" customFormat="1" ht="20.4">
      <c r="B155" s="197"/>
      <c r="C155" s="198"/>
      <c r="D155" s="192" t="s">
        <v>145</v>
      </c>
      <c r="E155" s="199" t="s">
        <v>19</v>
      </c>
      <c r="F155" s="200" t="s">
        <v>248</v>
      </c>
      <c r="G155" s="198"/>
      <c r="H155" s="201">
        <v>12</v>
      </c>
      <c r="I155" s="202"/>
      <c r="J155" s="198"/>
      <c r="K155" s="198"/>
      <c r="L155" s="203"/>
      <c r="M155" s="204"/>
      <c r="N155" s="205"/>
      <c r="O155" s="205"/>
      <c r="P155" s="205"/>
      <c r="Q155" s="205"/>
      <c r="R155" s="205"/>
      <c r="S155" s="205"/>
      <c r="T155" s="206"/>
      <c r="AT155" s="207" t="s">
        <v>145</v>
      </c>
      <c r="AU155" s="207" t="s">
        <v>82</v>
      </c>
      <c r="AV155" s="13" t="s">
        <v>82</v>
      </c>
      <c r="AW155" s="13" t="s">
        <v>33</v>
      </c>
      <c r="AX155" s="13" t="s">
        <v>80</v>
      </c>
      <c r="AY155" s="207" t="s">
        <v>134</v>
      </c>
    </row>
    <row r="156" spans="1:65" s="2" customFormat="1" ht="22.8">
      <c r="A156" s="35"/>
      <c r="B156" s="36"/>
      <c r="C156" s="179" t="s">
        <v>249</v>
      </c>
      <c r="D156" s="179" t="s">
        <v>137</v>
      </c>
      <c r="E156" s="180" t="s">
        <v>250</v>
      </c>
      <c r="F156" s="181" t="s">
        <v>251</v>
      </c>
      <c r="G156" s="182" t="s">
        <v>243</v>
      </c>
      <c r="H156" s="183">
        <v>6</v>
      </c>
      <c r="I156" s="184"/>
      <c r="J156" s="185">
        <f>ROUND(I156*H156,2)</f>
        <v>0</v>
      </c>
      <c r="K156" s="181" t="s">
        <v>141</v>
      </c>
      <c r="L156" s="40"/>
      <c r="M156" s="186" t="s">
        <v>19</v>
      </c>
      <c r="N156" s="187" t="s">
        <v>44</v>
      </c>
      <c r="O156" s="65"/>
      <c r="P156" s="188">
        <f>O156*H156</f>
        <v>0</v>
      </c>
      <c r="Q156" s="188">
        <v>0</v>
      </c>
      <c r="R156" s="188">
        <f>Q156*H156</f>
        <v>0</v>
      </c>
      <c r="S156" s="188">
        <v>0</v>
      </c>
      <c r="T156" s="189">
        <f>S156*H156</f>
        <v>0</v>
      </c>
      <c r="U156" s="35"/>
      <c r="V156" s="35"/>
      <c r="W156" s="35"/>
      <c r="X156" s="35"/>
      <c r="Y156" s="35"/>
      <c r="Z156" s="35"/>
      <c r="AA156" s="35"/>
      <c r="AB156" s="35"/>
      <c r="AC156" s="35"/>
      <c r="AD156" s="35"/>
      <c r="AE156" s="35"/>
      <c r="AR156" s="190" t="s">
        <v>142</v>
      </c>
      <c r="AT156" s="190" t="s">
        <v>137</v>
      </c>
      <c r="AU156" s="190" t="s">
        <v>82</v>
      </c>
      <c r="AY156" s="18" t="s">
        <v>134</v>
      </c>
      <c r="BE156" s="191">
        <f>IF(N156="základní",J156,0)</f>
        <v>0</v>
      </c>
      <c r="BF156" s="191">
        <f>IF(N156="snížená",J156,0)</f>
        <v>0</v>
      </c>
      <c r="BG156" s="191">
        <f>IF(N156="zákl. přenesená",J156,0)</f>
        <v>0</v>
      </c>
      <c r="BH156" s="191">
        <f>IF(N156="sníž. přenesená",J156,0)</f>
        <v>0</v>
      </c>
      <c r="BI156" s="191">
        <f>IF(N156="nulová",J156,0)</f>
        <v>0</v>
      </c>
      <c r="BJ156" s="18" t="s">
        <v>80</v>
      </c>
      <c r="BK156" s="191">
        <f>ROUND(I156*H156,2)</f>
        <v>0</v>
      </c>
      <c r="BL156" s="18" t="s">
        <v>142</v>
      </c>
      <c r="BM156" s="190" t="s">
        <v>252</v>
      </c>
    </row>
    <row r="157" spans="1:47" s="2" customFormat="1" ht="19.2">
      <c r="A157" s="35"/>
      <c r="B157" s="36"/>
      <c r="C157" s="37"/>
      <c r="D157" s="192" t="s">
        <v>144</v>
      </c>
      <c r="E157" s="37"/>
      <c r="F157" s="193" t="s">
        <v>251</v>
      </c>
      <c r="G157" s="37"/>
      <c r="H157" s="37"/>
      <c r="I157" s="194"/>
      <c r="J157" s="37"/>
      <c r="K157" s="37"/>
      <c r="L157" s="40"/>
      <c r="M157" s="195"/>
      <c r="N157" s="196"/>
      <c r="O157" s="65"/>
      <c r="P157" s="65"/>
      <c r="Q157" s="65"/>
      <c r="R157" s="65"/>
      <c r="S157" s="65"/>
      <c r="T157" s="66"/>
      <c r="U157" s="35"/>
      <c r="V157" s="35"/>
      <c r="W157" s="35"/>
      <c r="X157" s="35"/>
      <c r="Y157" s="35"/>
      <c r="Z157" s="35"/>
      <c r="AA157" s="35"/>
      <c r="AB157" s="35"/>
      <c r="AC157" s="35"/>
      <c r="AD157" s="35"/>
      <c r="AE157" s="35"/>
      <c r="AT157" s="18" t="s">
        <v>144</v>
      </c>
      <c r="AU157" s="18" t="s">
        <v>82</v>
      </c>
    </row>
    <row r="158" spans="1:65" s="2" customFormat="1" ht="22.8">
      <c r="A158" s="35"/>
      <c r="B158" s="36"/>
      <c r="C158" s="179" t="s">
        <v>253</v>
      </c>
      <c r="D158" s="179" t="s">
        <v>137</v>
      </c>
      <c r="E158" s="180" t="s">
        <v>254</v>
      </c>
      <c r="F158" s="181" t="s">
        <v>255</v>
      </c>
      <c r="G158" s="182" t="s">
        <v>243</v>
      </c>
      <c r="H158" s="183">
        <v>12</v>
      </c>
      <c r="I158" s="184"/>
      <c r="J158" s="185">
        <f>ROUND(I158*H158,2)</f>
        <v>0</v>
      </c>
      <c r="K158" s="181" t="s">
        <v>141</v>
      </c>
      <c r="L158" s="40"/>
      <c r="M158" s="186" t="s">
        <v>19</v>
      </c>
      <c r="N158" s="187" t="s">
        <v>44</v>
      </c>
      <c r="O158" s="65"/>
      <c r="P158" s="188">
        <f>O158*H158</f>
        <v>0</v>
      </c>
      <c r="Q158" s="188">
        <v>0</v>
      </c>
      <c r="R158" s="188">
        <f>Q158*H158</f>
        <v>0</v>
      </c>
      <c r="S158" s="188">
        <v>0</v>
      </c>
      <c r="T158" s="189">
        <f>S158*H158</f>
        <v>0</v>
      </c>
      <c r="U158" s="35"/>
      <c r="V158" s="35"/>
      <c r="W158" s="35"/>
      <c r="X158" s="35"/>
      <c r="Y158" s="35"/>
      <c r="Z158" s="35"/>
      <c r="AA158" s="35"/>
      <c r="AB158" s="35"/>
      <c r="AC158" s="35"/>
      <c r="AD158" s="35"/>
      <c r="AE158" s="35"/>
      <c r="AR158" s="190" t="s">
        <v>142</v>
      </c>
      <c r="AT158" s="190" t="s">
        <v>137</v>
      </c>
      <c r="AU158" s="190" t="s">
        <v>82</v>
      </c>
      <c r="AY158" s="18" t="s">
        <v>134</v>
      </c>
      <c r="BE158" s="191">
        <f>IF(N158="základní",J158,0)</f>
        <v>0</v>
      </c>
      <c r="BF158" s="191">
        <f>IF(N158="snížená",J158,0)</f>
        <v>0</v>
      </c>
      <c r="BG158" s="191">
        <f>IF(N158="zákl. přenesená",J158,0)</f>
        <v>0</v>
      </c>
      <c r="BH158" s="191">
        <f>IF(N158="sníž. přenesená",J158,0)</f>
        <v>0</v>
      </c>
      <c r="BI158" s="191">
        <f>IF(N158="nulová",J158,0)</f>
        <v>0</v>
      </c>
      <c r="BJ158" s="18" t="s">
        <v>80</v>
      </c>
      <c r="BK158" s="191">
        <f>ROUND(I158*H158,2)</f>
        <v>0</v>
      </c>
      <c r="BL158" s="18" t="s">
        <v>142</v>
      </c>
      <c r="BM158" s="190" t="s">
        <v>256</v>
      </c>
    </row>
    <row r="159" spans="1:47" s="2" customFormat="1" ht="19.2">
      <c r="A159" s="35"/>
      <c r="B159" s="36"/>
      <c r="C159" s="37"/>
      <c r="D159" s="192" t="s">
        <v>144</v>
      </c>
      <c r="E159" s="37"/>
      <c r="F159" s="193" t="s">
        <v>255</v>
      </c>
      <c r="G159" s="37"/>
      <c r="H159" s="37"/>
      <c r="I159" s="194"/>
      <c r="J159" s="37"/>
      <c r="K159" s="37"/>
      <c r="L159" s="40"/>
      <c r="M159" s="195"/>
      <c r="N159" s="196"/>
      <c r="O159" s="65"/>
      <c r="P159" s="65"/>
      <c r="Q159" s="65"/>
      <c r="R159" s="65"/>
      <c r="S159" s="65"/>
      <c r="T159" s="66"/>
      <c r="U159" s="35"/>
      <c r="V159" s="35"/>
      <c r="W159" s="35"/>
      <c r="X159" s="35"/>
      <c r="Y159" s="35"/>
      <c r="Z159" s="35"/>
      <c r="AA159" s="35"/>
      <c r="AB159" s="35"/>
      <c r="AC159" s="35"/>
      <c r="AD159" s="35"/>
      <c r="AE159" s="35"/>
      <c r="AT159" s="18" t="s">
        <v>144</v>
      </c>
      <c r="AU159" s="18" t="s">
        <v>82</v>
      </c>
    </row>
    <row r="160" spans="1:65" s="2" customFormat="1" ht="34.2">
      <c r="A160" s="35"/>
      <c r="B160" s="36"/>
      <c r="C160" s="179" t="s">
        <v>257</v>
      </c>
      <c r="D160" s="179" t="s">
        <v>137</v>
      </c>
      <c r="E160" s="180" t="s">
        <v>258</v>
      </c>
      <c r="F160" s="181" t="s">
        <v>259</v>
      </c>
      <c r="G160" s="182" t="s">
        <v>165</v>
      </c>
      <c r="H160" s="183">
        <v>2759.8</v>
      </c>
      <c r="I160" s="184"/>
      <c r="J160" s="185">
        <f>ROUND(I160*H160,2)</f>
        <v>0</v>
      </c>
      <c r="K160" s="181" t="s">
        <v>141</v>
      </c>
      <c r="L160" s="40"/>
      <c r="M160" s="186" t="s">
        <v>19</v>
      </c>
      <c r="N160" s="187" t="s">
        <v>44</v>
      </c>
      <c r="O160" s="65"/>
      <c r="P160" s="188">
        <f>O160*H160</f>
        <v>0</v>
      </c>
      <c r="Q160" s="188">
        <v>0</v>
      </c>
      <c r="R160" s="188">
        <f>Q160*H160</f>
        <v>0</v>
      </c>
      <c r="S160" s="188">
        <v>0</v>
      </c>
      <c r="T160" s="189">
        <f>S160*H160</f>
        <v>0</v>
      </c>
      <c r="U160" s="35"/>
      <c r="V160" s="35"/>
      <c r="W160" s="35"/>
      <c r="X160" s="35"/>
      <c r="Y160" s="35"/>
      <c r="Z160" s="35"/>
      <c r="AA160" s="35"/>
      <c r="AB160" s="35"/>
      <c r="AC160" s="35"/>
      <c r="AD160" s="35"/>
      <c r="AE160" s="35"/>
      <c r="AR160" s="190" t="s">
        <v>142</v>
      </c>
      <c r="AT160" s="190" t="s">
        <v>137</v>
      </c>
      <c r="AU160" s="190" t="s">
        <v>82</v>
      </c>
      <c r="AY160" s="18" t="s">
        <v>134</v>
      </c>
      <c r="BE160" s="191">
        <f>IF(N160="základní",J160,0)</f>
        <v>0</v>
      </c>
      <c r="BF160" s="191">
        <f>IF(N160="snížená",J160,0)</f>
        <v>0</v>
      </c>
      <c r="BG160" s="191">
        <f>IF(N160="zákl. přenesená",J160,0)</f>
        <v>0</v>
      </c>
      <c r="BH160" s="191">
        <f>IF(N160="sníž. přenesená",J160,0)</f>
        <v>0</v>
      </c>
      <c r="BI160" s="191">
        <f>IF(N160="nulová",J160,0)</f>
        <v>0</v>
      </c>
      <c r="BJ160" s="18" t="s">
        <v>80</v>
      </c>
      <c r="BK160" s="191">
        <f>ROUND(I160*H160,2)</f>
        <v>0</v>
      </c>
      <c r="BL160" s="18" t="s">
        <v>142</v>
      </c>
      <c r="BM160" s="190" t="s">
        <v>260</v>
      </c>
    </row>
    <row r="161" spans="1:47" s="2" customFormat="1" ht="19.2">
      <c r="A161" s="35"/>
      <c r="B161" s="36"/>
      <c r="C161" s="37"/>
      <c r="D161" s="192" t="s">
        <v>144</v>
      </c>
      <c r="E161" s="37"/>
      <c r="F161" s="193" t="s">
        <v>259</v>
      </c>
      <c r="G161" s="37"/>
      <c r="H161" s="37"/>
      <c r="I161" s="194"/>
      <c r="J161" s="37"/>
      <c r="K161" s="37"/>
      <c r="L161" s="40"/>
      <c r="M161" s="195"/>
      <c r="N161" s="196"/>
      <c r="O161" s="65"/>
      <c r="P161" s="65"/>
      <c r="Q161" s="65"/>
      <c r="R161" s="65"/>
      <c r="S161" s="65"/>
      <c r="T161" s="66"/>
      <c r="U161" s="35"/>
      <c r="V161" s="35"/>
      <c r="W161" s="35"/>
      <c r="X161" s="35"/>
      <c r="Y161" s="35"/>
      <c r="Z161" s="35"/>
      <c r="AA161" s="35"/>
      <c r="AB161" s="35"/>
      <c r="AC161" s="35"/>
      <c r="AD161" s="35"/>
      <c r="AE161" s="35"/>
      <c r="AT161" s="18" t="s">
        <v>144</v>
      </c>
      <c r="AU161" s="18" t="s">
        <v>82</v>
      </c>
    </row>
    <row r="162" spans="2:51" s="13" customFormat="1" ht="12">
      <c r="B162" s="197"/>
      <c r="C162" s="198"/>
      <c r="D162" s="192" t="s">
        <v>145</v>
      </c>
      <c r="E162" s="199" t="s">
        <v>19</v>
      </c>
      <c r="F162" s="200" t="s">
        <v>261</v>
      </c>
      <c r="G162" s="198"/>
      <c r="H162" s="201">
        <v>2759.8</v>
      </c>
      <c r="I162" s="202"/>
      <c r="J162" s="198"/>
      <c r="K162" s="198"/>
      <c r="L162" s="203"/>
      <c r="M162" s="204"/>
      <c r="N162" s="205"/>
      <c r="O162" s="205"/>
      <c r="P162" s="205"/>
      <c r="Q162" s="205"/>
      <c r="R162" s="205"/>
      <c r="S162" s="205"/>
      <c r="T162" s="206"/>
      <c r="AT162" s="207" t="s">
        <v>145</v>
      </c>
      <c r="AU162" s="207" t="s">
        <v>82</v>
      </c>
      <c r="AV162" s="13" t="s">
        <v>82</v>
      </c>
      <c r="AW162" s="13" t="s">
        <v>33</v>
      </c>
      <c r="AX162" s="13" t="s">
        <v>80</v>
      </c>
      <c r="AY162" s="207" t="s">
        <v>134</v>
      </c>
    </row>
    <row r="163" spans="1:65" s="2" customFormat="1" ht="34.2">
      <c r="A163" s="35"/>
      <c r="B163" s="36"/>
      <c r="C163" s="179" t="s">
        <v>262</v>
      </c>
      <c r="D163" s="179" t="s">
        <v>137</v>
      </c>
      <c r="E163" s="180" t="s">
        <v>263</v>
      </c>
      <c r="F163" s="181" t="s">
        <v>264</v>
      </c>
      <c r="G163" s="182" t="s">
        <v>165</v>
      </c>
      <c r="H163" s="183">
        <v>2759.8</v>
      </c>
      <c r="I163" s="184"/>
      <c r="J163" s="185">
        <f>ROUND(I163*H163,2)</f>
        <v>0</v>
      </c>
      <c r="K163" s="181" t="s">
        <v>141</v>
      </c>
      <c r="L163" s="40"/>
      <c r="M163" s="186" t="s">
        <v>19</v>
      </c>
      <c r="N163" s="187" t="s">
        <v>44</v>
      </c>
      <c r="O163" s="65"/>
      <c r="P163" s="188">
        <f>O163*H163</f>
        <v>0</v>
      </c>
      <c r="Q163" s="188">
        <v>0</v>
      </c>
      <c r="R163" s="188">
        <f>Q163*H163</f>
        <v>0</v>
      </c>
      <c r="S163" s="188">
        <v>0</v>
      </c>
      <c r="T163" s="189">
        <f>S163*H163</f>
        <v>0</v>
      </c>
      <c r="U163" s="35"/>
      <c r="V163" s="35"/>
      <c r="W163" s="35"/>
      <c r="X163" s="35"/>
      <c r="Y163" s="35"/>
      <c r="Z163" s="35"/>
      <c r="AA163" s="35"/>
      <c r="AB163" s="35"/>
      <c r="AC163" s="35"/>
      <c r="AD163" s="35"/>
      <c r="AE163" s="35"/>
      <c r="AR163" s="190" t="s">
        <v>142</v>
      </c>
      <c r="AT163" s="190" t="s">
        <v>137</v>
      </c>
      <c r="AU163" s="190" t="s">
        <v>82</v>
      </c>
      <c r="AY163" s="18" t="s">
        <v>134</v>
      </c>
      <c r="BE163" s="191">
        <f>IF(N163="základní",J163,0)</f>
        <v>0</v>
      </c>
      <c r="BF163" s="191">
        <f>IF(N163="snížená",J163,0)</f>
        <v>0</v>
      </c>
      <c r="BG163" s="191">
        <f>IF(N163="zákl. přenesená",J163,0)</f>
        <v>0</v>
      </c>
      <c r="BH163" s="191">
        <f>IF(N163="sníž. přenesená",J163,0)</f>
        <v>0</v>
      </c>
      <c r="BI163" s="191">
        <f>IF(N163="nulová",J163,0)</f>
        <v>0</v>
      </c>
      <c r="BJ163" s="18" t="s">
        <v>80</v>
      </c>
      <c r="BK163" s="191">
        <f>ROUND(I163*H163,2)</f>
        <v>0</v>
      </c>
      <c r="BL163" s="18" t="s">
        <v>142</v>
      </c>
      <c r="BM163" s="190" t="s">
        <v>265</v>
      </c>
    </row>
    <row r="164" spans="1:47" s="2" customFormat="1" ht="19.2">
      <c r="A164" s="35"/>
      <c r="B164" s="36"/>
      <c r="C164" s="37"/>
      <c r="D164" s="192" t="s">
        <v>144</v>
      </c>
      <c r="E164" s="37"/>
      <c r="F164" s="193" t="s">
        <v>264</v>
      </c>
      <c r="G164" s="37"/>
      <c r="H164" s="37"/>
      <c r="I164" s="194"/>
      <c r="J164" s="37"/>
      <c r="K164" s="37"/>
      <c r="L164" s="40"/>
      <c r="M164" s="195"/>
      <c r="N164" s="196"/>
      <c r="O164" s="65"/>
      <c r="P164" s="65"/>
      <c r="Q164" s="65"/>
      <c r="R164" s="65"/>
      <c r="S164" s="65"/>
      <c r="T164" s="66"/>
      <c r="U164" s="35"/>
      <c r="V164" s="35"/>
      <c r="W164" s="35"/>
      <c r="X164" s="35"/>
      <c r="Y164" s="35"/>
      <c r="Z164" s="35"/>
      <c r="AA164" s="35"/>
      <c r="AB164" s="35"/>
      <c r="AC164" s="35"/>
      <c r="AD164" s="35"/>
      <c r="AE164" s="35"/>
      <c r="AT164" s="18" t="s">
        <v>144</v>
      </c>
      <c r="AU164" s="18" t="s">
        <v>82</v>
      </c>
    </row>
    <row r="165" spans="1:65" s="2" customFormat="1" ht="22.8">
      <c r="A165" s="35"/>
      <c r="B165" s="36"/>
      <c r="C165" s="179" t="s">
        <v>266</v>
      </c>
      <c r="D165" s="179" t="s">
        <v>137</v>
      </c>
      <c r="E165" s="180" t="s">
        <v>267</v>
      </c>
      <c r="F165" s="181" t="s">
        <v>268</v>
      </c>
      <c r="G165" s="182" t="s">
        <v>165</v>
      </c>
      <c r="H165" s="183">
        <v>645.031</v>
      </c>
      <c r="I165" s="184"/>
      <c r="J165" s="185">
        <f>ROUND(I165*H165,2)</f>
        <v>0</v>
      </c>
      <c r="K165" s="181" t="s">
        <v>141</v>
      </c>
      <c r="L165" s="40"/>
      <c r="M165" s="186" t="s">
        <v>19</v>
      </c>
      <c r="N165" s="187" t="s">
        <v>44</v>
      </c>
      <c r="O165" s="65"/>
      <c r="P165" s="188">
        <f>O165*H165</f>
        <v>0</v>
      </c>
      <c r="Q165" s="188">
        <v>0</v>
      </c>
      <c r="R165" s="188">
        <f>Q165*H165</f>
        <v>0</v>
      </c>
      <c r="S165" s="188">
        <v>0</v>
      </c>
      <c r="T165" s="189">
        <f>S165*H165</f>
        <v>0</v>
      </c>
      <c r="U165" s="35"/>
      <c r="V165" s="35"/>
      <c r="W165" s="35"/>
      <c r="X165" s="35"/>
      <c r="Y165" s="35"/>
      <c r="Z165" s="35"/>
      <c r="AA165" s="35"/>
      <c r="AB165" s="35"/>
      <c r="AC165" s="35"/>
      <c r="AD165" s="35"/>
      <c r="AE165" s="35"/>
      <c r="AR165" s="190" t="s">
        <v>142</v>
      </c>
      <c r="AT165" s="190" t="s">
        <v>137</v>
      </c>
      <c r="AU165" s="190" t="s">
        <v>82</v>
      </c>
      <c r="AY165" s="18" t="s">
        <v>134</v>
      </c>
      <c r="BE165" s="191">
        <f>IF(N165="základní",J165,0)</f>
        <v>0</v>
      </c>
      <c r="BF165" s="191">
        <f>IF(N165="snížená",J165,0)</f>
        <v>0</v>
      </c>
      <c r="BG165" s="191">
        <f>IF(N165="zákl. přenesená",J165,0)</f>
        <v>0</v>
      </c>
      <c r="BH165" s="191">
        <f>IF(N165="sníž. přenesená",J165,0)</f>
        <v>0</v>
      </c>
      <c r="BI165" s="191">
        <f>IF(N165="nulová",J165,0)</f>
        <v>0</v>
      </c>
      <c r="BJ165" s="18" t="s">
        <v>80</v>
      </c>
      <c r="BK165" s="191">
        <f>ROUND(I165*H165,2)</f>
        <v>0</v>
      </c>
      <c r="BL165" s="18" t="s">
        <v>142</v>
      </c>
      <c r="BM165" s="190" t="s">
        <v>269</v>
      </c>
    </row>
    <row r="166" spans="1:47" s="2" customFormat="1" ht="19.2">
      <c r="A166" s="35"/>
      <c r="B166" s="36"/>
      <c r="C166" s="37"/>
      <c r="D166" s="192" t="s">
        <v>144</v>
      </c>
      <c r="E166" s="37"/>
      <c r="F166" s="193" t="s">
        <v>268</v>
      </c>
      <c r="G166" s="37"/>
      <c r="H166" s="37"/>
      <c r="I166" s="194"/>
      <c r="J166" s="37"/>
      <c r="K166" s="37"/>
      <c r="L166" s="40"/>
      <c r="M166" s="195"/>
      <c r="N166" s="196"/>
      <c r="O166" s="65"/>
      <c r="P166" s="65"/>
      <c r="Q166" s="65"/>
      <c r="R166" s="65"/>
      <c r="S166" s="65"/>
      <c r="T166" s="66"/>
      <c r="U166" s="35"/>
      <c r="V166" s="35"/>
      <c r="W166" s="35"/>
      <c r="X166" s="35"/>
      <c r="Y166" s="35"/>
      <c r="Z166" s="35"/>
      <c r="AA166" s="35"/>
      <c r="AB166" s="35"/>
      <c r="AC166" s="35"/>
      <c r="AD166" s="35"/>
      <c r="AE166" s="35"/>
      <c r="AT166" s="18" t="s">
        <v>144</v>
      </c>
      <c r="AU166" s="18" t="s">
        <v>82</v>
      </c>
    </row>
    <row r="167" spans="1:65" s="2" customFormat="1" ht="16.5" customHeight="1">
      <c r="A167" s="35"/>
      <c r="B167" s="36"/>
      <c r="C167" s="179" t="s">
        <v>270</v>
      </c>
      <c r="D167" s="179" t="s">
        <v>137</v>
      </c>
      <c r="E167" s="180" t="s">
        <v>271</v>
      </c>
      <c r="F167" s="181" t="s">
        <v>272</v>
      </c>
      <c r="G167" s="182" t="s">
        <v>174</v>
      </c>
      <c r="H167" s="183">
        <v>115</v>
      </c>
      <c r="I167" s="184"/>
      <c r="J167" s="185">
        <f>ROUND(I167*H167,2)</f>
        <v>0</v>
      </c>
      <c r="K167" s="181" t="s">
        <v>141</v>
      </c>
      <c r="L167" s="40"/>
      <c r="M167" s="186" t="s">
        <v>19</v>
      </c>
      <c r="N167" s="187" t="s">
        <v>44</v>
      </c>
      <c r="O167" s="65"/>
      <c r="P167" s="188">
        <f>O167*H167</f>
        <v>0</v>
      </c>
      <c r="Q167" s="188">
        <v>0</v>
      </c>
      <c r="R167" s="188">
        <f>Q167*H167</f>
        <v>0</v>
      </c>
      <c r="S167" s="188">
        <v>0</v>
      </c>
      <c r="T167" s="189">
        <f>S167*H167</f>
        <v>0</v>
      </c>
      <c r="U167" s="35"/>
      <c r="V167" s="35"/>
      <c r="W167" s="35"/>
      <c r="X167" s="35"/>
      <c r="Y167" s="35"/>
      <c r="Z167" s="35"/>
      <c r="AA167" s="35"/>
      <c r="AB167" s="35"/>
      <c r="AC167" s="35"/>
      <c r="AD167" s="35"/>
      <c r="AE167" s="35"/>
      <c r="AR167" s="190" t="s">
        <v>142</v>
      </c>
      <c r="AT167" s="190" t="s">
        <v>137</v>
      </c>
      <c r="AU167" s="190" t="s">
        <v>82</v>
      </c>
      <c r="AY167" s="18" t="s">
        <v>134</v>
      </c>
      <c r="BE167" s="191">
        <f>IF(N167="základní",J167,0)</f>
        <v>0</v>
      </c>
      <c r="BF167" s="191">
        <f>IF(N167="snížená",J167,0)</f>
        <v>0</v>
      </c>
      <c r="BG167" s="191">
        <f>IF(N167="zákl. přenesená",J167,0)</f>
        <v>0</v>
      </c>
      <c r="BH167" s="191">
        <f>IF(N167="sníž. přenesená",J167,0)</f>
        <v>0</v>
      </c>
      <c r="BI167" s="191">
        <f>IF(N167="nulová",J167,0)</f>
        <v>0</v>
      </c>
      <c r="BJ167" s="18" t="s">
        <v>80</v>
      </c>
      <c r="BK167" s="191">
        <f>ROUND(I167*H167,2)</f>
        <v>0</v>
      </c>
      <c r="BL167" s="18" t="s">
        <v>142</v>
      </c>
      <c r="BM167" s="190" t="s">
        <v>273</v>
      </c>
    </row>
    <row r="168" spans="1:47" s="2" customFormat="1" ht="12">
      <c r="A168" s="35"/>
      <c r="B168" s="36"/>
      <c r="C168" s="37"/>
      <c r="D168" s="192" t="s">
        <v>144</v>
      </c>
      <c r="E168" s="37"/>
      <c r="F168" s="193" t="s">
        <v>272</v>
      </c>
      <c r="G168" s="37"/>
      <c r="H168" s="37"/>
      <c r="I168" s="194"/>
      <c r="J168" s="37"/>
      <c r="K168" s="37"/>
      <c r="L168" s="40"/>
      <c r="M168" s="195"/>
      <c r="N168" s="196"/>
      <c r="O168" s="65"/>
      <c r="P168" s="65"/>
      <c r="Q168" s="65"/>
      <c r="R168" s="65"/>
      <c r="S168" s="65"/>
      <c r="T168" s="66"/>
      <c r="U168" s="35"/>
      <c r="V168" s="35"/>
      <c r="W168" s="35"/>
      <c r="X168" s="35"/>
      <c r="Y168" s="35"/>
      <c r="Z168" s="35"/>
      <c r="AA168" s="35"/>
      <c r="AB168" s="35"/>
      <c r="AC168" s="35"/>
      <c r="AD168" s="35"/>
      <c r="AE168" s="35"/>
      <c r="AT168" s="18" t="s">
        <v>144</v>
      </c>
      <c r="AU168" s="18" t="s">
        <v>82</v>
      </c>
    </row>
    <row r="169" spans="1:65" s="2" customFormat="1" ht="16.5" customHeight="1">
      <c r="A169" s="35"/>
      <c r="B169" s="36"/>
      <c r="C169" s="208" t="s">
        <v>274</v>
      </c>
      <c r="D169" s="208" t="s">
        <v>157</v>
      </c>
      <c r="E169" s="209" t="s">
        <v>275</v>
      </c>
      <c r="F169" s="210" t="s">
        <v>276</v>
      </c>
      <c r="G169" s="211" t="s">
        <v>174</v>
      </c>
      <c r="H169" s="212">
        <v>115</v>
      </c>
      <c r="I169" s="213"/>
      <c r="J169" s="214">
        <f>ROUND(I169*H169,2)</f>
        <v>0</v>
      </c>
      <c r="K169" s="210" t="s">
        <v>141</v>
      </c>
      <c r="L169" s="215"/>
      <c r="M169" s="216" t="s">
        <v>19</v>
      </c>
      <c r="N169" s="217" t="s">
        <v>44</v>
      </c>
      <c r="O169" s="65"/>
      <c r="P169" s="188">
        <f>O169*H169</f>
        <v>0</v>
      </c>
      <c r="Q169" s="188">
        <v>0.01006</v>
      </c>
      <c r="R169" s="188">
        <f>Q169*H169</f>
        <v>1.1569</v>
      </c>
      <c r="S169" s="188">
        <v>0</v>
      </c>
      <c r="T169" s="189">
        <f>S169*H169</f>
        <v>0</v>
      </c>
      <c r="U169" s="35"/>
      <c r="V169" s="35"/>
      <c r="W169" s="35"/>
      <c r="X169" s="35"/>
      <c r="Y169" s="35"/>
      <c r="Z169" s="35"/>
      <c r="AA169" s="35"/>
      <c r="AB169" s="35"/>
      <c r="AC169" s="35"/>
      <c r="AD169" s="35"/>
      <c r="AE169" s="35"/>
      <c r="AR169" s="190" t="s">
        <v>161</v>
      </c>
      <c r="AT169" s="190" t="s">
        <v>157</v>
      </c>
      <c r="AU169" s="190" t="s">
        <v>82</v>
      </c>
      <c r="AY169" s="18" t="s">
        <v>134</v>
      </c>
      <c r="BE169" s="191">
        <f>IF(N169="základní",J169,0)</f>
        <v>0</v>
      </c>
      <c r="BF169" s="191">
        <f>IF(N169="snížená",J169,0)</f>
        <v>0</v>
      </c>
      <c r="BG169" s="191">
        <f>IF(N169="zákl. přenesená",J169,0)</f>
        <v>0</v>
      </c>
      <c r="BH169" s="191">
        <f>IF(N169="sníž. přenesená",J169,0)</f>
        <v>0</v>
      </c>
      <c r="BI169" s="191">
        <f>IF(N169="nulová",J169,0)</f>
        <v>0</v>
      </c>
      <c r="BJ169" s="18" t="s">
        <v>80</v>
      </c>
      <c r="BK169" s="191">
        <f>ROUND(I169*H169,2)</f>
        <v>0</v>
      </c>
      <c r="BL169" s="18" t="s">
        <v>142</v>
      </c>
      <c r="BM169" s="190" t="s">
        <v>277</v>
      </c>
    </row>
    <row r="170" spans="1:47" s="2" customFormat="1" ht="12">
      <c r="A170" s="35"/>
      <c r="B170" s="36"/>
      <c r="C170" s="37"/>
      <c r="D170" s="192" t="s">
        <v>144</v>
      </c>
      <c r="E170" s="37"/>
      <c r="F170" s="193" t="s">
        <v>276</v>
      </c>
      <c r="G170" s="37"/>
      <c r="H170" s="37"/>
      <c r="I170" s="194"/>
      <c r="J170" s="37"/>
      <c r="K170" s="37"/>
      <c r="L170" s="40"/>
      <c r="M170" s="195"/>
      <c r="N170" s="196"/>
      <c r="O170" s="65"/>
      <c r="P170" s="65"/>
      <c r="Q170" s="65"/>
      <c r="R170" s="65"/>
      <c r="S170" s="65"/>
      <c r="T170" s="66"/>
      <c r="U170" s="35"/>
      <c r="V170" s="35"/>
      <c r="W170" s="35"/>
      <c r="X170" s="35"/>
      <c r="Y170" s="35"/>
      <c r="Z170" s="35"/>
      <c r="AA170" s="35"/>
      <c r="AB170" s="35"/>
      <c r="AC170" s="35"/>
      <c r="AD170" s="35"/>
      <c r="AE170" s="35"/>
      <c r="AT170" s="18" t="s">
        <v>144</v>
      </c>
      <c r="AU170" s="18" t="s">
        <v>82</v>
      </c>
    </row>
    <row r="171" spans="1:65" s="2" customFormat="1" ht="16.5" customHeight="1">
      <c r="A171" s="35"/>
      <c r="B171" s="36"/>
      <c r="C171" s="179" t="s">
        <v>278</v>
      </c>
      <c r="D171" s="179" t="s">
        <v>137</v>
      </c>
      <c r="E171" s="180" t="s">
        <v>279</v>
      </c>
      <c r="F171" s="181" t="s">
        <v>280</v>
      </c>
      <c r="G171" s="182" t="s">
        <v>174</v>
      </c>
      <c r="H171" s="183">
        <v>1</v>
      </c>
      <c r="I171" s="184"/>
      <c r="J171" s="185">
        <f>ROUND(I171*H171,2)</f>
        <v>0</v>
      </c>
      <c r="K171" s="181" t="s">
        <v>141</v>
      </c>
      <c r="L171" s="40"/>
      <c r="M171" s="186" t="s">
        <v>19</v>
      </c>
      <c r="N171" s="187" t="s">
        <v>44</v>
      </c>
      <c r="O171" s="65"/>
      <c r="P171" s="188">
        <f>O171*H171</f>
        <v>0</v>
      </c>
      <c r="Q171" s="188">
        <v>0</v>
      </c>
      <c r="R171" s="188">
        <f>Q171*H171</f>
        <v>0</v>
      </c>
      <c r="S171" s="188">
        <v>0</v>
      </c>
      <c r="T171" s="189">
        <f>S171*H171</f>
        <v>0</v>
      </c>
      <c r="U171" s="35"/>
      <c r="V171" s="35"/>
      <c r="W171" s="35"/>
      <c r="X171" s="35"/>
      <c r="Y171" s="35"/>
      <c r="Z171" s="35"/>
      <c r="AA171" s="35"/>
      <c r="AB171" s="35"/>
      <c r="AC171" s="35"/>
      <c r="AD171" s="35"/>
      <c r="AE171" s="35"/>
      <c r="AR171" s="190" t="s">
        <v>142</v>
      </c>
      <c r="AT171" s="190" t="s">
        <v>137</v>
      </c>
      <c r="AU171" s="190" t="s">
        <v>82</v>
      </c>
      <c r="AY171" s="18" t="s">
        <v>134</v>
      </c>
      <c r="BE171" s="191">
        <f>IF(N171="základní",J171,0)</f>
        <v>0</v>
      </c>
      <c r="BF171" s="191">
        <f>IF(N171="snížená",J171,0)</f>
        <v>0</v>
      </c>
      <c r="BG171" s="191">
        <f>IF(N171="zákl. přenesená",J171,0)</f>
        <v>0</v>
      </c>
      <c r="BH171" s="191">
        <f>IF(N171="sníž. přenesená",J171,0)</f>
        <v>0</v>
      </c>
      <c r="BI171" s="191">
        <f>IF(N171="nulová",J171,0)</f>
        <v>0</v>
      </c>
      <c r="BJ171" s="18" t="s">
        <v>80</v>
      </c>
      <c r="BK171" s="191">
        <f>ROUND(I171*H171,2)</f>
        <v>0</v>
      </c>
      <c r="BL171" s="18" t="s">
        <v>142</v>
      </c>
      <c r="BM171" s="190" t="s">
        <v>281</v>
      </c>
    </row>
    <row r="172" spans="1:47" s="2" customFormat="1" ht="12">
      <c r="A172" s="35"/>
      <c r="B172" s="36"/>
      <c r="C172" s="37"/>
      <c r="D172" s="192" t="s">
        <v>144</v>
      </c>
      <c r="E172" s="37"/>
      <c r="F172" s="193" t="s">
        <v>280</v>
      </c>
      <c r="G172" s="37"/>
      <c r="H172" s="37"/>
      <c r="I172" s="194"/>
      <c r="J172" s="37"/>
      <c r="K172" s="37"/>
      <c r="L172" s="40"/>
      <c r="M172" s="195"/>
      <c r="N172" s="196"/>
      <c r="O172" s="65"/>
      <c r="P172" s="65"/>
      <c r="Q172" s="65"/>
      <c r="R172" s="65"/>
      <c r="S172" s="65"/>
      <c r="T172" s="66"/>
      <c r="U172" s="35"/>
      <c r="V172" s="35"/>
      <c r="W172" s="35"/>
      <c r="X172" s="35"/>
      <c r="Y172" s="35"/>
      <c r="Z172" s="35"/>
      <c r="AA172" s="35"/>
      <c r="AB172" s="35"/>
      <c r="AC172" s="35"/>
      <c r="AD172" s="35"/>
      <c r="AE172" s="35"/>
      <c r="AT172" s="18" t="s">
        <v>144</v>
      </c>
      <c r="AU172" s="18" t="s">
        <v>82</v>
      </c>
    </row>
    <row r="173" spans="1:65" s="2" customFormat="1" ht="16.5" customHeight="1">
      <c r="A173" s="35"/>
      <c r="B173" s="36"/>
      <c r="C173" s="208" t="s">
        <v>282</v>
      </c>
      <c r="D173" s="208" t="s">
        <v>157</v>
      </c>
      <c r="E173" s="209" t="s">
        <v>283</v>
      </c>
      <c r="F173" s="210" t="s">
        <v>284</v>
      </c>
      <c r="G173" s="211" t="s">
        <v>174</v>
      </c>
      <c r="H173" s="212">
        <v>1</v>
      </c>
      <c r="I173" s="213"/>
      <c r="J173" s="214">
        <f>ROUND(I173*H173,2)</f>
        <v>0</v>
      </c>
      <c r="K173" s="210" t="s">
        <v>141</v>
      </c>
      <c r="L173" s="215"/>
      <c r="M173" s="216" t="s">
        <v>19</v>
      </c>
      <c r="N173" s="217" t="s">
        <v>44</v>
      </c>
      <c r="O173" s="65"/>
      <c r="P173" s="188">
        <f>O173*H173</f>
        <v>0</v>
      </c>
      <c r="Q173" s="188">
        <v>0</v>
      </c>
      <c r="R173" s="188">
        <f>Q173*H173</f>
        <v>0</v>
      </c>
      <c r="S173" s="188">
        <v>0</v>
      </c>
      <c r="T173" s="189">
        <f>S173*H173</f>
        <v>0</v>
      </c>
      <c r="U173" s="35"/>
      <c r="V173" s="35"/>
      <c r="W173" s="35"/>
      <c r="X173" s="35"/>
      <c r="Y173" s="35"/>
      <c r="Z173" s="35"/>
      <c r="AA173" s="35"/>
      <c r="AB173" s="35"/>
      <c r="AC173" s="35"/>
      <c r="AD173" s="35"/>
      <c r="AE173" s="35"/>
      <c r="AR173" s="190" t="s">
        <v>161</v>
      </c>
      <c r="AT173" s="190" t="s">
        <v>157</v>
      </c>
      <c r="AU173" s="190" t="s">
        <v>82</v>
      </c>
      <c r="AY173" s="18" t="s">
        <v>134</v>
      </c>
      <c r="BE173" s="191">
        <f>IF(N173="základní",J173,0)</f>
        <v>0</v>
      </c>
      <c r="BF173" s="191">
        <f>IF(N173="snížená",J173,0)</f>
        <v>0</v>
      </c>
      <c r="BG173" s="191">
        <f>IF(N173="zákl. přenesená",J173,0)</f>
        <v>0</v>
      </c>
      <c r="BH173" s="191">
        <f>IF(N173="sníž. přenesená",J173,0)</f>
        <v>0</v>
      </c>
      <c r="BI173" s="191">
        <f>IF(N173="nulová",J173,0)</f>
        <v>0</v>
      </c>
      <c r="BJ173" s="18" t="s">
        <v>80</v>
      </c>
      <c r="BK173" s="191">
        <f>ROUND(I173*H173,2)</f>
        <v>0</v>
      </c>
      <c r="BL173" s="18" t="s">
        <v>142</v>
      </c>
      <c r="BM173" s="190" t="s">
        <v>285</v>
      </c>
    </row>
    <row r="174" spans="1:47" s="2" customFormat="1" ht="12">
      <c r="A174" s="35"/>
      <c r="B174" s="36"/>
      <c r="C174" s="37"/>
      <c r="D174" s="192" t="s">
        <v>144</v>
      </c>
      <c r="E174" s="37"/>
      <c r="F174" s="193" t="s">
        <v>284</v>
      </c>
      <c r="G174" s="37"/>
      <c r="H174" s="37"/>
      <c r="I174" s="194"/>
      <c r="J174" s="37"/>
      <c r="K174" s="37"/>
      <c r="L174" s="40"/>
      <c r="M174" s="195"/>
      <c r="N174" s="196"/>
      <c r="O174" s="65"/>
      <c r="P174" s="65"/>
      <c r="Q174" s="65"/>
      <c r="R174" s="65"/>
      <c r="S174" s="65"/>
      <c r="T174" s="66"/>
      <c r="U174" s="35"/>
      <c r="V174" s="35"/>
      <c r="W174" s="35"/>
      <c r="X174" s="35"/>
      <c r="Y174" s="35"/>
      <c r="Z174" s="35"/>
      <c r="AA174" s="35"/>
      <c r="AB174" s="35"/>
      <c r="AC174" s="35"/>
      <c r="AD174" s="35"/>
      <c r="AE174" s="35"/>
      <c r="AT174" s="18" t="s">
        <v>144</v>
      </c>
      <c r="AU174" s="18" t="s">
        <v>82</v>
      </c>
    </row>
    <row r="175" spans="1:65" s="2" customFormat="1" ht="22.8">
      <c r="A175" s="35"/>
      <c r="B175" s="36"/>
      <c r="C175" s="179" t="s">
        <v>286</v>
      </c>
      <c r="D175" s="179" t="s">
        <v>137</v>
      </c>
      <c r="E175" s="180" t="s">
        <v>287</v>
      </c>
      <c r="F175" s="181" t="s">
        <v>288</v>
      </c>
      <c r="G175" s="182" t="s">
        <v>174</v>
      </c>
      <c r="H175" s="183">
        <v>3</v>
      </c>
      <c r="I175" s="184"/>
      <c r="J175" s="185">
        <f>ROUND(I175*H175,2)</f>
        <v>0</v>
      </c>
      <c r="K175" s="181" t="s">
        <v>141</v>
      </c>
      <c r="L175" s="40"/>
      <c r="M175" s="186" t="s">
        <v>19</v>
      </c>
      <c r="N175" s="187" t="s">
        <v>44</v>
      </c>
      <c r="O175" s="65"/>
      <c r="P175" s="188">
        <f>O175*H175</f>
        <v>0</v>
      </c>
      <c r="Q175" s="188">
        <v>0</v>
      </c>
      <c r="R175" s="188">
        <f>Q175*H175</f>
        <v>0</v>
      </c>
      <c r="S175" s="188">
        <v>0</v>
      </c>
      <c r="T175" s="189">
        <f>S175*H175</f>
        <v>0</v>
      </c>
      <c r="U175" s="35"/>
      <c r="V175" s="35"/>
      <c r="W175" s="35"/>
      <c r="X175" s="35"/>
      <c r="Y175" s="35"/>
      <c r="Z175" s="35"/>
      <c r="AA175" s="35"/>
      <c r="AB175" s="35"/>
      <c r="AC175" s="35"/>
      <c r="AD175" s="35"/>
      <c r="AE175" s="35"/>
      <c r="AR175" s="190" t="s">
        <v>142</v>
      </c>
      <c r="AT175" s="190" t="s">
        <v>137</v>
      </c>
      <c r="AU175" s="190" t="s">
        <v>82</v>
      </c>
      <c r="AY175" s="18" t="s">
        <v>134</v>
      </c>
      <c r="BE175" s="191">
        <f>IF(N175="základní",J175,0)</f>
        <v>0</v>
      </c>
      <c r="BF175" s="191">
        <f>IF(N175="snížená",J175,0)</f>
        <v>0</v>
      </c>
      <c r="BG175" s="191">
        <f>IF(N175="zákl. přenesená",J175,0)</f>
        <v>0</v>
      </c>
      <c r="BH175" s="191">
        <f>IF(N175="sníž. přenesená",J175,0)</f>
        <v>0</v>
      </c>
      <c r="BI175" s="191">
        <f>IF(N175="nulová",J175,0)</f>
        <v>0</v>
      </c>
      <c r="BJ175" s="18" t="s">
        <v>80</v>
      </c>
      <c r="BK175" s="191">
        <f>ROUND(I175*H175,2)</f>
        <v>0</v>
      </c>
      <c r="BL175" s="18" t="s">
        <v>142</v>
      </c>
      <c r="BM175" s="190" t="s">
        <v>289</v>
      </c>
    </row>
    <row r="176" spans="1:47" s="2" customFormat="1" ht="12">
      <c r="A176" s="35"/>
      <c r="B176" s="36"/>
      <c r="C176" s="37"/>
      <c r="D176" s="192" t="s">
        <v>144</v>
      </c>
      <c r="E176" s="37"/>
      <c r="F176" s="193" t="s">
        <v>288</v>
      </c>
      <c r="G176" s="37"/>
      <c r="H176" s="37"/>
      <c r="I176" s="194"/>
      <c r="J176" s="37"/>
      <c r="K176" s="37"/>
      <c r="L176" s="40"/>
      <c r="M176" s="195"/>
      <c r="N176" s="196"/>
      <c r="O176" s="65"/>
      <c r="P176" s="65"/>
      <c r="Q176" s="65"/>
      <c r="R176" s="65"/>
      <c r="S176" s="65"/>
      <c r="T176" s="66"/>
      <c r="U176" s="35"/>
      <c r="V176" s="35"/>
      <c r="W176" s="35"/>
      <c r="X176" s="35"/>
      <c r="Y176" s="35"/>
      <c r="Z176" s="35"/>
      <c r="AA176" s="35"/>
      <c r="AB176" s="35"/>
      <c r="AC176" s="35"/>
      <c r="AD176" s="35"/>
      <c r="AE176" s="35"/>
      <c r="AT176" s="18" t="s">
        <v>144</v>
      </c>
      <c r="AU176" s="18" t="s">
        <v>82</v>
      </c>
    </row>
    <row r="177" spans="1:65" s="2" customFormat="1" ht="22.8">
      <c r="A177" s="35"/>
      <c r="B177" s="36"/>
      <c r="C177" s="179" t="s">
        <v>290</v>
      </c>
      <c r="D177" s="179" t="s">
        <v>137</v>
      </c>
      <c r="E177" s="180" t="s">
        <v>291</v>
      </c>
      <c r="F177" s="181" t="s">
        <v>292</v>
      </c>
      <c r="G177" s="182" t="s">
        <v>174</v>
      </c>
      <c r="H177" s="183">
        <v>1</v>
      </c>
      <c r="I177" s="184"/>
      <c r="J177" s="185">
        <f>ROUND(I177*H177,2)</f>
        <v>0</v>
      </c>
      <c r="K177" s="181" t="s">
        <v>141</v>
      </c>
      <c r="L177" s="40"/>
      <c r="M177" s="186" t="s">
        <v>19</v>
      </c>
      <c r="N177" s="187" t="s">
        <v>44</v>
      </c>
      <c r="O177" s="65"/>
      <c r="P177" s="188">
        <f>O177*H177</f>
        <v>0</v>
      </c>
      <c r="Q177" s="188">
        <v>0</v>
      </c>
      <c r="R177" s="188">
        <f>Q177*H177</f>
        <v>0</v>
      </c>
      <c r="S177" s="188">
        <v>0</v>
      </c>
      <c r="T177" s="189">
        <f>S177*H177</f>
        <v>0</v>
      </c>
      <c r="U177" s="35"/>
      <c r="V177" s="35"/>
      <c r="W177" s="35"/>
      <c r="X177" s="35"/>
      <c r="Y177" s="35"/>
      <c r="Z177" s="35"/>
      <c r="AA177" s="35"/>
      <c r="AB177" s="35"/>
      <c r="AC177" s="35"/>
      <c r="AD177" s="35"/>
      <c r="AE177" s="35"/>
      <c r="AR177" s="190" t="s">
        <v>142</v>
      </c>
      <c r="AT177" s="190" t="s">
        <v>137</v>
      </c>
      <c r="AU177" s="190" t="s">
        <v>82</v>
      </c>
      <c r="AY177" s="18" t="s">
        <v>134</v>
      </c>
      <c r="BE177" s="191">
        <f>IF(N177="základní",J177,0)</f>
        <v>0</v>
      </c>
      <c r="BF177" s="191">
        <f>IF(N177="snížená",J177,0)</f>
        <v>0</v>
      </c>
      <c r="BG177" s="191">
        <f>IF(N177="zákl. přenesená",J177,0)</f>
        <v>0</v>
      </c>
      <c r="BH177" s="191">
        <f>IF(N177="sníž. přenesená",J177,0)</f>
        <v>0</v>
      </c>
      <c r="BI177" s="191">
        <f>IF(N177="nulová",J177,0)</f>
        <v>0</v>
      </c>
      <c r="BJ177" s="18" t="s">
        <v>80</v>
      </c>
      <c r="BK177" s="191">
        <f>ROUND(I177*H177,2)</f>
        <v>0</v>
      </c>
      <c r="BL177" s="18" t="s">
        <v>142</v>
      </c>
      <c r="BM177" s="190" t="s">
        <v>293</v>
      </c>
    </row>
    <row r="178" spans="1:47" s="2" customFormat="1" ht="19.2">
      <c r="A178" s="35"/>
      <c r="B178" s="36"/>
      <c r="C178" s="37"/>
      <c r="D178" s="192" t="s">
        <v>144</v>
      </c>
      <c r="E178" s="37"/>
      <c r="F178" s="193" t="s">
        <v>292</v>
      </c>
      <c r="G178" s="37"/>
      <c r="H178" s="37"/>
      <c r="I178" s="194"/>
      <c r="J178" s="37"/>
      <c r="K178" s="37"/>
      <c r="L178" s="40"/>
      <c r="M178" s="195"/>
      <c r="N178" s="196"/>
      <c r="O178" s="65"/>
      <c r="P178" s="65"/>
      <c r="Q178" s="65"/>
      <c r="R178" s="65"/>
      <c r="S178" s="65"/>
      <c r="T178" s="66"/>
      <c r="U178" s="35"/>
      <c r="V178" s="35"/>
      <c r="W178" s="35"/>
      <c r="X178" s="35"/>
      <c r="Y178" s="35"/>
      <c r="Z178" s="35"/>
      <c r="AA178" s="35"/>
      <c r="AB178" s="35"/>
      <c r="AC178" s="35"/>
      <c r="AD178" s="35"/>
      <c r="AE178" s="35"/>
      <c r="AT178" s="18" t="s">
        <v>144</v>
      </c>
      <c r="AU178" s="18" t="s">
        <v>82</v>
      </c>
    </row>
    <row r="179" spans="1:65" s="2" customFormat="1" ht="16.5" customHeight="1">
      <c r="A179" s="35"/>
      <c r="B179" s="36"/>
      <c r="C179" s="208" t="s">
        <v>294</v>
      </c>
      <c r="D179" s="208" t="s">
        <v>157</v>
      </c>
      <c r="E179" s="209" t="s">
        <v>295</v>
      </c>
      <c r="F179" s="210" t="s">
        <v>296</v>
      </c>
      <c r="G179" s="211" t="s">
        <v>174</v>
      </c>
      <c r="H179" s="212">
        <v>1</v>
      </c>
      <c r="I179" s="213"/>
      <c r="J179" s="214">
        <f>ROUND(I179*H179,2)</f>
        <v>0</v>
      </c>
      <c r="K179" s="210" t="s">
        <v>141</v>
      </c>
      <c r="L179" s="215"/>
      <c r="M179" s="216" t="s">
        <v>19</v>
      </c>
      <c r="N179" s="217" t="s">
        <v>44</v>
      </c>
      <c r="O179" s="65"/>
      <c r="P179" s="188">
        <f>O179*H179</f>
        <v>0</v>
      </c>
      <c r="Q179" s="188">
        <v>0</v>
      </c>
      <c r="R179" s="188">
        <f>Q179*H179</f>
        <v>0</v>
      </c>
      <c r="S179" s="188">
        <v>0</v>
      </c>
      <c r="T179" s="189">
        <f>S179*H179</f>
        <v>0</v>
      </c>
      <c r="U179" s="35"/>
      <c r="V179" s="35"/>
      <c r="W179" s="35"/>
      <c r="X179" s="35"/>
      <c r="Y179" s="35"/>
      <c r="Z179" s="35"/>
      <c r="AA179" s="35"/>
      <c r="AB179" s="35"/>
      <c r="AC179" s="35"/>
      <c r="AD179" s="35"/>
      <c r="AE179" s="35"/>
      <c r="AR179" s="190" t="s">
        <v>161</v>
      </c>
      <c r="AT179" s="190" t="s">
        <v>157</v>
      </c>
      <c r="AU179" s="190" t="s">
        <v>82</v>
      </c>
      <c r="AY179" s="18" t="s">
        <v>134</v>
      </c>
      <c r="BE179" s="191">
        <f>IF(N179="základní",J179,0)</f>
        <v>0</v>
      </c>
      <c r="BF179" s="191">
        <f>IF(N179="snížená",J179,0)</f>
        <v>0</v>
      </c>
      <c r="BG179" s="191">
        <f>IF(N179="zákl. přenesená",J179,0)</f>
        <v>0</v>
      </c>
      <c r="BH179" s="191">
        <f>IF(N179="sníž. přenesená",J179,0)</f>
        <v>0</v>
      </c>
      <c r="BI179" s="191">
        <f>IF(N179="nulová",J179,0)</f>
        <v>0</v>
      </c>
      <c r="BJ179" s="18" t="s">
        <v>80</v>
      </c>
      <c r="BK179" s="191">
        <f>ROUND(I179*H179,2)</f>
        <v>0</v>
      </c>
      <c r="BL179" s="18" t="s">
        <v>142</v>
      </c>
      <c r="BM179" s="190" t="s">
        <v>297</v>
      </c>
    </row>
    <row r="180" spans="1:47" s="2" customFormat="1" ht="12">
      <c r="A180" s="35"/>
      <c r="B180" s="36"/>
      <c r="C180" s="37"/>
      <c r="D180" s="192" t="s">
        <v>144</v>
      </c>
      <c r="E180" s="37"/>
      <c r="F180" s="193" t="s">
        <v>296</v>
      </c>
      <c r="G180" s="37"/>
      <c r="H180" s="37"/>
      <c r="I180" s="194"/>
      <c r="J180" s="37"/>
      <c r="K180" s="37"/>
      <c r="L180" s="40"/>
      <c r="M180" s="195"/>
      <c r="N180" s="196"/>
      <c r="O180" s="65"/>
      <c r="P180" s="65"/>
      <c r="Q180" s="65"/>
      <c r="R180" s="65"/>
      <c r="S180" s="65"/>
      <c r="T180" s="66"/>
      <c r="U180" s="35"/>
      <c r="V180" s="35"/>
      <c r="W180" s="35"/>
      <c r="X180" s="35"/>
      <c r="Y180" s="35"/>
      <c r="Z180" s="35"/>
      <c r="AA180" s="35"/>
      <c r="AB180" s="35"/>
      <c r="AC180" s="35"/>
      <c r="AD180" s="35"/>
      <c r="AE180" s="35"/>
      <c r="AT180" s="18" t="s">
        <v>144</v>
      </c>
      <c r="AU180" s="18" t="s">
        <v>82</v>
      </c>
    </row>
    <row r="181" spans="1:65" s="2" customFormat="1" ht="16.5" customHeight="1">
      <c r="A181" s="35"/>
      <c r="B181" s="36"/>
      <c r="C181" s="208" t="s">
        <v>298</v>
      </c>
      <c r="D181" s="208" t="s">
        <v>157</v>
      </c>
      <c r="E181" s="209" t="s">
        <v>299</v>
      </c>
      <c r="F181" s="210" t="s">
        <v>300</v>
      </c>
      <c r="G181" s="211" t="s">
        <v>165</v>
      </c>
      <c r="H181" s="212">
        <v>9</v>
      </c>
      <c r="I181" s="213"/>
      <c r="J181" s="214">
        <f>ROUND(I181*H181,2)</f>
        <v>0</v>
      </c>
      <c r="K181" s="210" t="s">
        <v>19</v>
      </c>
      <c r="L181" s="215"/>
      <c r="M181" s="216" t="s">
        <v>19</v>
      </c>
      <c r="N181" s="217" t="s">
        <v>44</v>
      </c>
      <c r="O181" s="65"/>
      <c r="P181" s="188">
        <f>O181*H181</f>
        <v>0</v>
      </c>
      <c r="Q181" s="188">
        <v>0</v>
      </c>
      <c r="R181" s="188">
        <f>Q181*H181</f>
        <v>0</v>
      </c>
      <c r="S181" s="188">
        <v>0</v>
      </c>
      <c r="T181" s="189">
        <f>S181*H181</f>
        <v>0</v>
      </c>
      <c r="U181" s="35"/>
      <c r="V181" s="35"/>
      <c r="W181" s="35"/>
      <c r="X181" s="35"/>
      <c r="Y181" s="35"/>
      <c r="Z181" s="35"/>
      <c r="AA181" s="35"/>
      <c r="AB181" s="35"/>
      <c r="AC181" s="35"/>
      <c r="AD181" s="35"/>
      <c r="AE181" s="35"/>
      <c r="AR181" s="190" t="s">
        <v>161</v>
      </c>
      <c r="AT181" s="190" t="s">
        <v>157</v>
      </c>
      <c r="AU181" s="190" t="s">
        <v>82</v>
      </c>
      <c r="AY181" s="18" t="s">
        <v>134</v>
      </c>
      <c r="BE181" s="191">
        <f>IF(N181="základní",J181,0)</f>
        <v>0</v>
      </c>
      <c r="BF181" s="191">
        <f>IF(N181="snížená",J181,0)</f>
        <v>0</v>
      </c>
      <c r="BG181" s="191">
        <f>IF(N181="zákl. přenesená",J181,0)</f>
        <v>0</v>
      </c>
      <c r="BH181" s="191">
        <f>IF(N181="sníž. přenesená",J181,0)</f>
        <v>0</v>
      </c>
      <c r="BI181" s="191">
        <f>IF(N181="nulová",J181,0)</f>
        <v>0</v>
      </c>
      <c r="BJ181" s="18" t="s">
        <v>80</v>
      </c>
      <c r="BK181" s="191">
        <f>ROUND(I181*H181,2)</f>
        <v>0</v>
      </c>
      <c r="BL181" s="18" t="s">
        <v>142</v>
      </c>
      <c r="BM181" s="190" t="s">
        <v>301</v>
      </c>
    </row>
    <row r="182" spans="1:47" s="2" customFormat="1" ht="12">
      <c r="A182" s="35"/>
      <c r="B182" s="36"/>
      <c r="C182" s="37"/>
      <c r="D182" s="192" t="s">
        <v>144</v>
      </c>
      <c r="E182" s="37"/>
      <c r="F182" s="193" t="s">
        <v>300</v>
      </c>
      <c r="G182" s="37"/>
      <c r="H182" s="37"/>
      <c r="I182" s="194"/>
      <c r="J182" s="37"/>
      <c r="K182" s="37"/>
      <c r="L182" s="40"/>
      <c r="M182" s="195"/>
      <c r="N182" s="196"/>
      <c r="O182" s="65"/>
      <c r="P182" s="65"/>
      <c r="Q182" s="65"/>
      <c r="R182" s="65"/>
      <c r="S182" s="65"/>
      <c r="T182" s="66"/>
      <c r="U182" s="35"/>
      <c r="V182" s="35"/>
      <c r="W182" s="35"/>
      <c r="X182" s="35"/>
      <c r="Y182" s="35"/>
      <c r="Z182" s="35"/>
      <c r="AA182" s="35"/>
      <c r="AB182" s="35"/>
      <c r="AC182" s="35"/>
      <c r="AD182" s="35"/>
      <c r="AE182" s="35"/>
      <c r="AT182" s="18" t="s">
        <v>144</v>
      </c>
      <c r="AU182" s="18" t="s">
        <v>82</v>
      </c>
    </row>
    <row r="183" spans="2:51" s="13" customFormat="1" ht="12">
      <c r="B183" s="197"/>
      <c r="C183" s="198"/>
      <c r="D183" s="192" t="s">
        <v>145</v>
      </c>
      <c r="E183" s="199" t="s">
        <v>19</v>
      </c>
      <c r="F183" s="200" t="s">
        <v>302</v>
      </c>
      <c r="G183" s="198"/>
      <c r="H183" s="201">
        <v>9</v>
      </c>
      <c r="I183" s="202"/>
      <c r="J183" s="198"/>
      <c r="K183" s="198"/>
      <c r="L183" s="203"/>
      <c r="M183" s="204"/>
      <c r="N183" s="205"/>
      <c r="O183" s="205"/>
      <c r="P183" s="205"/>
      <c r="Q183" s="205"/>
      <c r="R183" s="205"/>
      <c r="S183" s="205"/>
      <c r="T183" s="206"/>
      <c r="AT183" s="207" t="s">
        <v>145</v>
      </c>
      <c r="AU183" s="207" t="s">
        <v>82</v>
      </c>
      <c r="AV183" s="13" t="s">
        <v>82</v>
      </c>
      <c r="AW183" s="13" t="s">
        <v>33</v>
      </c>
      <c r="AX183" s="13" t="s">
        <v>80</v>
      </c>
      <c r="AY183" s="207" t="s">
        <v>134</v>
      </c>
    </row>
    <row r="184" spans="1:65" s="2" customFormat="1" ht="21.75" customHeight="1">
      <c r="A184" s="35"/>
      <c r="B184" s="36"/>
      <c r="C184" s="208" t="s">
        <v>303</v>
      </c>
      <c r="D184" s="208" t="s">
        <v>157</v>
      </c>
      <c r="E184" s="209" t="s">
        <v>304</v>
      </c>
      <c r="F184" s="210" t="s">
        <v>305</v>
      </c>
      <c r="G184" s="211" t="s">
        <v>174</v>
      </c>
      <c r="H184" s="212">
        <v>4</v>
      </c>
      <c r="I184" s="213"/>
      <c r="J184" s="214">
        <f>ROUND(I184*H184,2)</f>
        <v>0</v>
      </c>
      <c r="K184" s="210" t="s">
        <v>141</v>
      </c>
      <c r="L184" s="215"/>
      <c r="M184" s="216" t="s">
        <v>19</v>
      </c>
      <c r="N184" s="217" t="s">
        <v>44</v>
      </c>
      <c r="O184" s="65"/>
      <c r="P184" s="188">
        <f>O184*H184</f>
        <v>0</v>
      </c>
      <c r="Q184" s="188">
        <v>0</v>
      </c>
      <c r="R184" s="188">
        <f>Q184*H184</f>
        <v>0</v>
      </c>
      <c r="S184" s="188">
        <v>0</v>
      </c>
      <c r="T184" s="189">
        <f>S184*H184</f>
        <v>0</v>
      </c>
      <c r="U184" s="35"/>
      <c r="V184" s="35"/>
      <c r="W184" s="35"/>
      <c r="X184" s="35"/>
      <c r="Y184" s="35"/>
      <c r="Z184" s="35"/>
      <c r="AA184" s="35"/>
      <c r="AB184" s="35"/>
      <c r="AC184" s="35"/>
      <c r="AD184" s="35"/>
      <c r="AE184" s="35"/>
      <c r="AR184" s="190" t="s">
        <v>161</v>
      </c>
      <c r="AT184" s="190" t="s">
        <v>157</v>
      </c>
      <c r="AU184" s="190" t="s">
        <v>82</v>
      </c>
      <c r="AY184" s="18" t="s">
        <v>134</v>
      </c>
      <c r="BE184" s="191">
        <f>IF(N184="základní",J184,0)</f>
        <v>0</v>
      </c>
      <c r="BF184" s="191">
        <f>IF(N184="snížená",J184,0)</f>
        <v>0</v>
      </c>
      <c r="BG184" s="191">
        <f>IF(N184="zákl. přenesená",J184,0)</f>
        <v>0</v>
      </c>
      <c r="BH184" s="191">
        <f>IF(N184="sníž. přenesená",J184,0)</f>
        <v>0</v>
      </c>
      <c r="BI184" s="191">
        <f>IF(N184="nulová",J184,0)</f>
        <v>0</v>
      </c>
      <c r="BJ184" s="18" t="s">
        <v>80</v>
      </c>
      <c r="BK184" s="191">
        <f>ROUND(I184*H184,2)</f>
        <v>0</v>
      </c>
      <c r="BL184" s="18" t="s">
        <v>142</v>
      </c>
      <c r="BM184" s="190" t="s">
        <v>306</v>
      </c>
    </row>
    <row r="185" spans="1:47" s="2" customFormat="1" ht="12">
      <c r="A185" s="35"/>
      <c r="B185" s="36"/>
      <c r="C185" s="37"/>
      <c r="D185" s="192" t="s">
        <v>144</v>
      </c>
      <c r="E185" s="37"/>
      <c r="F185" s="193" t="s">
        <v>305</v>
      </c>
      <c r="G185" s="37"/>
      <c r="H185" s="37"/>
      <c r="I185" s="194"/>
      <c r="J185" s="37"/>
      <c r="K185" s="37"/>
      <c r="L185" s="40"/>
      <c r="M185" s="195"/>
      <c r="N185" s="196"/>
      <c r="O185" s="65"/>
      <c r="P185" s="65"/>
      <c r="Q185" s="65"/>
      <c r="R185" s="65"/>
      <c r="S185" s="65"/>
      <c r="T185" s="66"/>
      <c r="U185" s="35"/>
      <c r="V185" s="35"/>
      <c r="W185" s="35"/>
      <c r="X185" s="35"/>
      <c r="Y185" s="35"/>
      <c r="Z185" s="35"/>
      <c r="AA185" s="35"/>
      <c r="AB185" s="35"/>
      <c r="AC185" s="35"/>
      <c r="AD185" s="35"/>
      <c r="AE185" s="35"/>
      <c r="AT185" s="18" t="s">
        <v>144</v>
      </c>
      <c r="AU185" s="18" t="s">
        <v>82</v>
      </c>
    </row>
    <row r="186" spans="1:65" s="2" customFormat="1" ht="16.5" customHeight="1">
      <c r="A186" s="35"/>
      <c r="B186" s="36"/>
      <c r="C186" s="208" t="s">
        <v>307</v>
      </c>
      <c r="D186" s="208" t="s">
        <v>157</v>
      </c>
      <c r="E186" s="209" t="s">
        <v>308</v>
      </c>
      <c r="F186" s="210" t="s">
        <v>309</v>
      </c>
      <c r="G186" s="211" t="s">
        <v>174</v>
      </c>
      <c r="H186" s="212">
        <v>5</v>
      </c>
      <c r="I186" s="213"/>
      <c r="J186" s="214">
        <f>ROUND(I186*H186,2)</f>
        <v>0</v>
      </c>
      <c r="K186" s="210" t="s">
        <v>141</v>
      </c>
      <c r="L186" s="215"/>
      <c r="M186" s="216" t="s">
        <v>19</v>
      </c>
      <c r="N186" s="217" t="s">
        <v>44</v>
      </c>
      <c r="O186" s="65"/>
      <c r="P186" s="188">
        <f>O186*H186</f>
        <v>0</v>
      </c>
      <c r="Q186" s="188">
        <v>0</v>
      </c>
      <c r="R186" s="188">
        <f>Q186*H186</f>
        <v>0</v>
      </c>
      <c r="S186" s="188">
        <v>0</v>
      </c>
      <c r="T186" s="189">
        <f>S186*H186</f>
        <v>0</v>
      </c>
      <c r="U186" s="35"/>
      <c r="V186" s="35"/>
      <c r="W186" s="35"/>
      <c r="X186" s="35"/>
      <c r="Y186" s="35"/>
      <c r="Z186" s="35"/>
      <c r="AA186" s="35"/>
      <c r="AB186" s="35"/>
      <c r="AC186" s="35"/>
      <c r="AD186" s="35"/>
      <c r="AE186" s="35"/>
      <c r="AR186" s="190" t="s">
        <v>161</v>
      </c>
      <c r="AT186" s="190" t="s">
        <v>157</v>
      </c>
      <c r="AU186" s="190" t="s">
        <v>82</v>
      </c>
      <c r="AY186" s="18" t="s">
        <v>134</v>
      </c>
      <c r="BE186" s="191">
        <f>IF(N186="základní",J186,0)</f>
        <v>0</v>
      </c>
      <c r="BF186" s="191">
        <f>IF(N186="snížená",J186,0)</f>
        <v>0</v>
      </c>
      <c r="BG186" s="191">
        <f>IF(N186="zákl. přenesená",J186,0)</f>
        <v>0</v>
      </c>
      <c r="BH186" s="191">
        <f>IF(N186="sníž. přenesená",J186,0)</f>
        <v>0</v>
      </c>
      <c r="BI186" s="191">
        <f>IF(N186="nulová",J186,0)</f>
        <v>0</v>
      </c>
      <c r="BJ186" s="18" t="s">
        <v>80</v>
      </c>
      <c r="BK186" s="191">
        <f>ROUND(I186*H186,2)</f>
        <v>0</v>
      </c>
      <c r="BL186" s="18" t="s">
        <v>142</v>
      </c>
      <c r="BM186" s="190" t="s">
        <v>310</v>
      </c>
    </row>
    <row r="187" spans="1:47" s="2" customFormat="1" ht="12">
      <c r="A187" s="35"/>
      <c r="B187" s="36"/>
      <c r="C187" s="37"/>
      <c r="D187" s="192" t="s">
        <v>144</v>
      </c>
      <c r="E187" s="37"/>
      <c r="F187" s="193" t="s">
        <v>309</v>
      </c>
      <c r="G187" s="37"/>
      <c r="H187" s="37"/>
      <c r="I187" s="194"/>
      <c r="J187" s="37"/>
      <c r="K187" s="37"/>
      <c r="L187" s="40"/>
      <c r="M187" s="195"/>
      <c r="N187" s="196"/>
      <c r="O187" s="65"/>
      <c r="P187" s="65"/>
      <c r="Q187" s="65"/>
      <c r="R187" s="65"/>
      <c r="S187" s="65"/>
      <c r="T187" s="66"/>
      <c r="U187" s="35"/>
      <c r="V187" s="35"/>
      <c r="W187" s="35"/>
      <c r="X187" s="35"/>
      <c r="Y187" s="35"/>
      <c r="Z187" s="35"/>
      <c r="AA187" s="35"/>
      <c r="AB187" s="35"/>
      <c r="AC187" s="35"/>
      <c r="AD187" s="35"/>
      <c r="AE187" s="35"/>
      <c r="AT187" s="18" t="s">
        <v>144</v>
      </c>
      <c r="AU187" s="18" t="s">
        <v>82</v>
      </c>
    </row>
    <row r="188" spans="2:51" s="13" customFormat="1" ht="12">
      <c r="B188" s="197"/>
      <c r="C188" s="198"/>
      <c r="D188" s="192" t="s">
        <v>145</v>
      </c>
      <c r="E188" s="199" t="s">
        <v>19</v>
      </c>
      <c r="F188" s="200" t="s">
        <v>311</v>
      </c>
      <c r="G188" s="198"/>
      <c r="H188" s="201">
        <v>2</v>
      </c>
      <c r="I188" s="202"/>
      <c r="J188" s="198"/>
      <c r="K188" s="198"/>
      <c r="L188" s="203"/>
      <c r="M188" s="204"/>
      <c r="N188" s="205"/>
      <c r="O188" s="205"/>
      <c r="P188" s="205"/>
      <c r="Q188" s="205"/>
      <c r="R188" s="205"/>
      <c r="S188" s="205"/>
      <c r="T188" s="206"/>
      <c r="AT188" s="207" t="s">
        <v>145</v>
      </c>
      <c r="AU188" s="207" t="s">
        <v>82</v>
      </c>
      <c r="AV188" s="13" t="s">
        <v>82</v>
      </c>
      <c r="AW188" s="13" t="s">
        <v>33</v>
      </c>
      <c r="AX188" s="13" t="s">
        <v>73</v>
      </c>
      <c r="AY188" s="207" t="s">
        <v>134</v>
      </c>
    </row>
    <row r="189" spans="2:51" s="13" customFormat="1" ht="12">
      <c r="B189" s="197"/>
      <c r="C189" s="198"/>
      <c r="D189" s="192" t="s">
        <v>145</v>
      </c>
      <c r="E189" s="199" t="s">
        <v>19</v>
      </c>
      <c r="F189" s="200" t="s">
        <v>312</v>
      </c>
      <c r="G189" s="198"/>
      <c r="H189" s="201">
        <v>3</v>
      </c>
      <c r="I189" s="202"/>
      <c r="J189" s="198"/>
      <c r="K189" s="198"/>
      <c r="L189" s="203"/>
      <c r="M189" s="204"/>
      <c r="N189" s="205"/>
      <c r="O189" s="205"/>
      <c r="P189" s="205"/>
      <c r="Q189" s="205"/>
      <c r="R189" s="205"/>
      <c r="S189" s="205"/>
      <c r="T189" s="206"/>
      <c r="AT189" s="207" t="s">
        <v>145</v>
      </c>
      <c r="AU189" s="207" t="s">
        <v>82</v>
      </c>
      <c r="AV189" s="13" t="s">
        <v>82</v>
      </c>
      <c r="AW189" s="13" t="s">
        <v>33</v>
      </c>
      <c r="AX189" s="13" t="s">
        <v>73</v>
      </c>
      <c r="AY189" s="207" t="s">
        <v>134</v>
      </c>
    </row>
    <row r="190" spans="2:51" s="14" customFormat="1" ht="12">
      <c r="B190" s="218"/>
      <c r="C190" s="219"/>
      <c r="D190" s="192" t="s">
        <v>145</v>
      </c>
      <c r="E190" s="220" t="s">
        <v>19</v>
      </c>
      <c r="F190" s="221" t="s">
        <v>170</v>
      </c>
      <c r="G190" s="219"/>
      <c r="H190" s="222">
        <v>5</v>
      </c>
      <c r="I190" s="223"/>
      <c r="J190" s="219"/>
      <c r="K190" s="219"/>
      <c r="L190" s="224"/>
      <c r="M190" s="225"/>
      <c r="N190" s="226"/>
      <c r="O190" s="226"/>
      <c r="P190" s="226"/>
      <c r="Q190" s="226"/>
      <c r="R190" s="226"/>
      <c r="S190" s="226"/>
      <c r="T190" s="227"/>
      <c r="AT190" s="228" t="s">
        <v>145</v>
      </c>
      <c r="AU190" s="228" t="s">
        <v>82</v>
      </c>
      <c r="AV190" s="14" t="s">
        <v>142</v>
      </c>
      <c r="AW190" s="14" t="s">
        <v>33</v>
      </c>
      <c r="AX190" s="14" t="s">
        <v>80</v>
      </c>
      <c r="AY190" s="228" t="s">
        <v>134</v>
      </c>
    </row>
    <row r="191" spans="1:65" s="2" customFormat="1" ht="16.5" customHeight="1">
      <c r="A191" s="35"/>
      <c r="B191" s="36"/>
      <c r="C191" s="208" t="s">
        <v>313</v>
      </c>
      <c r="D191" s="208" t="s">
        <v>157</v>
      </c>
      <c r="E191" s="209" t="s">
        <v>314</v>
      </c>
      <c r="F191" s="210" t="s">
        <v>315</v>
      </c>
      <c r="G191" s="211" t="s">
        <v>174</v>
      </c>
      <c r="H191" s="212">
        <v>2</v>
      </c>
      <c r="I191" s="213"/>
      <c r="J191" s="214">
        <f>ROUND(I191*H191,2)</f>
        <v>0</v>
      </c>
      <c r="K191" s="210" t="s">
        <v>141</v>
      </c>
      <c r="L191" s="215"/>
      <c r="M191" s="216" t="s">
        <v>19</v>
      </c>
      <c r="N191" s="217" t="s">
        <v>44</v>
      </c>
      <c r="O191" s="65"/>
      <c r="P191" s="188">
        <f>O191*H191</f>
        <v>0</v>
      </c>
      <c r="Q191" s="188">
        <v>0</v>
      </c>
      <c r="R191" s="188">
        <f>Q191*H191</f>
        <v>0</v>
      </c>
      <c r="S191" s="188">
        <v>0</v>
      </c>
      <c r="T191" s="189">
        <f>S191*H191</f>
        <v>0</v>
      </c>
      <c r="U191" s="35"/>
      <c r="V191" s="35"/>
      <c r="W191" s="35"/>
      <c r="X191" s="35"/>
      <c r="Y191" s="35"/>
      <c r="Z191" s="35"/>
      <c r="AA191" s="35"/>
      <c r="AB191" s="35"/>
      <c r="AC191" s="35"/>
      <c r="AD191" s="35"/>
      <c r="AE191" s="35"/>
      <c r="AR191" s="190" t="s">
        <v>161</v>
      </c>
      <c r="AT191" s="190" t="s">
        <v>157</v>
      </c>
      <c r="AU191" s="190" t="s">
        <v>82</v>
      </c>
      <c r="AY191" s="18" t="s">
        <v>134</v>
      </c>
      <c r="BE191" s="191">
        <f>IF(N191="základní",J191,0)</f>
        <v>0</v>
      </c>
      <c r="BF191" s="191">
        <f>IF(N191="snížená",J191,0)</f>
        <v>0</v>
      </c>
      <c r="BG191" s="191">
        <f>IF(N191="zákl. přenesená",J191,0)</f>
        <v>0</v>
      </c>
      <c r="BH191" s="191">
        <f>IF(N191="sníž. přenesená",J191,0)</f>
        <v>0</v>
      </c>
      <c r="BI191" s="191">
        <f>IF(N191="nulová",J191,0)</f>
        <v>0</v>
      </c>
      <c r="BJ191" s="18" t="s">
        <v>80</v>
      </c>
      <c r="BK191" s="191">
        <f>ROUND(I191*H191,2)</f>
        <v>0</v>
      </c>
      <c r="BL191" s="18" t="s">
        <v>142</v>
      </c>
      <c r="BM191" s="190" t="s">
        <v>316</v>
      </c>
    </row>
    <row r="192" spans="1:47" s="2" customFormat="1" ht="12">
      <c r="A192" s="35"/>
      <c r="B192" s="36"/>
      <c r="C192" s="37"/>
      <c r="D192" s="192" t="s">
        <v>144</v>
      </c>
      <c r="E192" s="37"/>
      <c r="F192" s="193" t="s">
        <v>315</v>
      </c>
      <c r="G192" s="37"/>
      <c r="H192" s="37"/>
      <c r="I192" s="194"/>
      <c r="J192" s="37"/>
      <c r="K192" s="37"/>
      <c r="L192" s="40"/>
      <c r="M192" s="195"/>
      <c r="N192" s="196"/>
      <c r="O192" s="65"/>
      <c r="P192" s="65"/>
      <c r="Q192" s="65"/>
      <c r="R192" s="65"/>
      <c r="S192" s="65"/>
      <c r="T192" s="66"/>
      <c r="U192" s="35"/>
      <c r="V192" s="35"/>
      <c r="W192" s="35"/>
      <c r="X192" s="35"/>
      <c r="Y192" s="35"/>
      <c r="Z192" s="35"/>
      <c r="AA192" s="35"/>
      <c r="AB192" s="35"/>
      <c r="AC192" s="35"/>
      <c r="AD192" s="35"/>
      <c r="AE192" s="35"/>
      <c r="AT192" s="18" t="s">
        <v>144</v>
      </c>
      <c r="AU192" s="18" t="s">
        <v>82</v>
      </c>
    </row>
    <row r="193" spans="1:65" s="2" customFormat="1" ht="21.75" customHeight="1">
      <c r="A193" s="35"/>
      <c r="B193" s="36"/>
      <c r="C193" s="179" t="s">
        <v>317</v>
      </c>
      <c r="D193" s="179" t="s">
        <v>137</v>
      </c>
      <c r="E193" s="180" t="s">
        <v>318</v>
      </c>
      <c r="F193" s="181" t="s">
        <v>319</v>
      </c>
      <c r="G193" s="182" t="s">
        <v>174</v>
      </c>
      <c r="H193" s="183">
        <v>1</v>
      </c>
      <c r="I193" s="184"/>
      <c r="J193" s="185">
        <f>ROUND(I193*H193,2)</f>
        <v>0</v>
      </c>
      <c r="K193" s="181" t="s">
        <v>141</v>
      </c>
      <c r="L193" s="40"/>
      <c r="M193" s="186" t="s">
        <v>19</v>
      </c>
      <c r="N193" s="187" t="s">
        <v>44</v>
      </c>
      <c r="O193" s="65"/>
      <c r="P193" s="188">
        <f>O193*H193</f>
        <v>0</v>
      </c>
      <c r="Q193" s="188">
        <v>0</v>
      </c>
      <c r="R193" s="188">
        <f>Q193*H193</f>
        <v>0</v>
      </c>
      <c r="S193" s="188">
        <v>0</v>
      </c>
      <c r="T193" s="189">
        <f>S193*H193</f>
        <v>0</v>
      </c>
      <c r="U193" s="35"/>
      <c r="V193" s="35"/>
      <c r="W193" s="35"/>
      <c r="X193" s="35"/>
      <c r="Y193" s="35"/>
      <c r="Z193" s="35"/>
      <c r="AA193" s="35"/>
      <c r="AB193" s="35"/>
      <c r="AC193" s="35"/>
      <c r="AD193" s="35"/>
      <c r="AE193" s="35"/>
      <c r="AR193" s="190" t="s">
        <v>142</v>
      </c>
      <c r="AT193" s="190" t="s">
        <v>137</v>
      </c>
      <c r="AU193" s="190" t="s">
        <v>82</v>
      </c>
      <c r="AY193" s="18" t="s">
        <v>134</v>
      </c>
      <c r="BE193" s="191">
        <f>IF(N193="základní",J193,0)</f>
        <v>0</v>
      </c>
      <c r="BF193" s="191">
        <f>IF(N193="snížená",J193,0)</f>
        <v>0</v>
      </c>
      <c r="BG193" s="191">
        <f>IF(N193="zákl. přenesená",J193,0)</f>
        <v>0</v>
      </c>
      <c r="BH193" s="191">
        <f>IF(N193="sníž. přenesená",J193,0)</f>
        <v>0</v>
      </c>
      <c r="BI193" s="191">
        <f>IF(N193="nulová",J193,0)</f>
        <v>0</v>
      </c>
      <c r="BJ193" s="18" t="s">
        <v>80</v>
      </c>
      <c r="BK193" s="191">
        <f>ROUND(I193*H193,2)</f>
        <v>0</v>
      </c>
      <c r="BL193" s="18" t="s">
        <v>142</v>
      </c>
      <c r="BM193" s="190" t="s">
        <v>320</v>
      </c>
    </row>
    <row r="194" spans="1:47" s="2" customFormat="1" ht="12">
      <c r="A194" s="35"/>
      <c r="B194" s="36"/>
      <c r="C194" s="37"/>
      <c r="D194" s="192" t="s">
        <v>144</v>
      </c>
      <c r="E194" s="37"/>
      <c r="F194" s="193" t="s">
        <v>319</v>
      </c>
      <c r="G194" s="37"/>
      <c r="H194" s="37"/>
      <c r="I194" s="194"/>
      <c r="J194" s="37"/>
      <c r="K194" s="37"/>
      <c r="L194" s="40"/>
      <c r="M194" s="195"/>
      <c r="N194" s="196"/>
      <c r="O194" s="65"/>
      <c r="P194" s="65"/>
      <c r="Q194" s="65"/>
      <c r="R194" s="65"/>
      <c r="S194" s="65"/>
      <c r="T194" s="66"/>
      <c r="U194" s="35"/>
      <c r="V194" s="35"/>
      <c r="W194" s="35"/>
      <c r="X194" s="35"/>
      <c r="Y194" s="35"/>
      <c r="Z194" s="35"/>
      <c r="AA194" s="35"/>
      <c r="AB194" s="35"/>
      <c r="AC194" s="35"/>
      <c r="AD194" s="35"/>
      <c r="AE194" s="35"/>
      <c r="AT194" s="18" t="s">
        <v>144</v>
      </c>
      <c r="AU194" s="18" t="s">
        <v>82</v>
      </c>
    </row>
    <row r="195" spans="1:65" s="2" customFormat="1" ht="22.8">
      <c r="A195" s="35"/>
      <c r="B195" s="36"/>
      <c r="C195" s="179" t="s">
        <v>321</v>
      </c>
      <c r="D195" s="179" t="s">
        <v>137</v>
      </c>
      <c r="E195" s="180" t="s">
        <v>322</v>
      </c>
      <c r="F195" s="181" t="s">
        <v>323</v>
      </c>
      <c r="G195" s="182" t="s">
        <v>174</v>
      </c>
      <c r="H195" s="183">
        <v>2</v>
      </c>
      <c r="I195" s="184"/>
      <c r="J195" s="185">
        <f>ROUND(I195*H195,2)</f>
        <v>0</v>
      </c>
      <c r="K195" s="181" t="s">
        <v>141</v>
      </c>
      <c r="L195" s="40"/>
      <c r="M195" s="186" t="s">
        <v>19</v>
      </c>
      <c r="N195" s="187" t="s">
        <v>44</v>
      </c>
      <c r="O195" s="65"/>
      <c r="P195" s="188">
        <f>O195*H195</f>
        <v>0</v>
      </c>
      <c r="Q195" s="188">
        <v>0</v>
      </c>
      <c r="R195" s="188">
        <f>Q195*H195</f>
        <v>0</v>
      </c>
      <c r="S195" s="188">
        <v>0</v>
      </c>
      <c r="T195" s="189">
        <f>S195*H195</f>
        <v>0</v>
      </c>
      <c r="U195" s="35"/>
      <c r="V195" s="35"/>
      <c r="W195" s="35"/>
      <c r="X195" s="35"/>
      <c r="Y195" s="35"/>
      <c r="Z195" s="35"/>
      <c r="AA195" s="35"/>
      <c r="AB195" s="35"/>
      <c r="AC195" s="35"/>
      <c r="AD195" s="35"/>
      <c r="AE195" s="35"/>
      <c r="AR195" s="190" t="s">
        <v>142</v>
      </c>
      <c r="AT195" s="190" t="s">
        <v>137</v>
      </c>
      <c r="AU195" s="190" t="s">
        <v>82</v>
      </c>
      <c r="AY195" s="18" t="s">
        <v>134</v>
      </c>
      <c r="BE195" s="191">
        <f>IF(N195="základní",J195,0)</f>
        <v>0</v>
      </c>
      <c r="BF195" s="191">
        <f>IF(N195="snížená",J195,0)</f>
        <v>0</v>
      </c>
      <c r="BG195" s="191">
        <f>IF(N195="zákl. přenesená",J195,0)</f>
        <v>0</v>
      </c>
      <c r="BH195" s="191">
        <f>IF(N195="sníž. přenesená",J195,0)</f>
        <v>0</v>
      </c>
      <c r="BI195" s="191">
        <f>IF(N195="nulová",J195,0)</f>
        <v>0</v>
      </c>
      <c r="BJ195" s="18" t="s">
        <v>80</v>
      </c>
      <c r="BK195" s="191">
        <f>ROUND(I195*H195,2)</f>
        <v>0</v>
      </c>
      <c r="BL195" s="18" t="s">
        <v>142</v>
      </c>
      <c r="BM195" s="190" t="s">
        <v>324</v>
      </c>
    </row>
    <row r="196" spans="1:47" s="2" customFormat="1" ht="12">
      <c r="A196" s="35"/>
      <c r="B196" s="36"/>
      <c r="C196" s="37"/>
      <c r="D196" s="192" t="s">
        <v>144</v>
      </c>
      <c r="E196" s="37"/>
      <c r="F196" s="193" t="s">
        <v>323</v>
      </c>
      <c r="G196" s="37"/>
      <c r="H196" s="37"/>
      <c r="I196" s="194"/>
      <c r="J196" s="37"/>
      <c r="K196" s="37"/>
      <c r="L196" s="40"/>
      <c r="M196" s="195"/>
      <c r="N196" s="196"/>
      <c r="O196" s="65"/>
      <c r="P196" s="65"/>
      <c r="Q196" s="65"/>
      <c r="R196" s="65"/>
      <c r="S196" s="65"/>
      <c r="T196" s="66"/>
      <c r="U196" s="35"/>
      <c r="V196" s="35"/>
      <c r="W196" s="35"/>
      <c r="X196" s="35"/>
      <c r="Y196" s="35"/>
      <c r="Z196" s="35"/>
      <c r="AA196" s="35"/>
      <c r="AB196" s="35"/>
      <c r="AC196" s="35"/>
      <c r="AD196" s="35"/>
      <c r="AE196" s="35"/>
      <c r="AT196" s="18" t="s">
        <v>144</v>
      </c>
      <c r="AU196" s="18" t="s">
        <v>82</v>
      </c>
    </row>
    <row r="197" spans="1:65" s="2" customFormat="1" ht="22.8">
      <c r="A197" s="35"/>
      <c r="B197" s="36"/>
      <c r="C197" s="179" t="s">
        <v>325</v>
      </c>
      <c r="D197" s="179" t="s">
        <v>137</v>
      </c>
      <c r="E197" s="180" t="s">
        <v>326</v>
      </c>
      <c r="F197" s="181" t="s">
        <v>327</v>
      </c>
      <c r="G197" s="182" t="s">
        <v>174</v>
      </c>
      <c r="H197" s="183">
        <v>2</v>
      </c>
      <c r="I197" s="184"/>
      <c r="J197" s="185">
        <f>ROUND(I197*H197,2)</f>
        <v>0</v>
      </c>
      <c r="K197" s="181" t="s">
        <v>141</v>
      </c>
      <c r="L197" s="40"/>
      <c r="M197" s="186" t="s">
        <v>19</v>
      </c>
      <c r="N197" s="187" t="s">
        <v>44</v>
      </c>
      <c r="O197" s="65"/>
      <c r="P197" s="188">
        <f>O197*H197</f>
        <v>0</v>
      </c>
      <c r="Q197" s="188">
        <v>0</v>
      </c>
      <c r="R197" s="188">
        <f>Q197*H197</f>
        <v>0</v>
      </c>
      <c r="S197" s="188">
        <v>0</v>
      </c>
      <c r="T197" s="189">
        <f>S197*H197</f>
        <v>0</v>
      </c>
      <c r="U197" s="35"/>
      <c r="V197" s="35"/>
      <c r="W197" s="35"/>
      <c r="X197" s="35"/>
      <c r="Y197" s="35"/>
      <c r="Z197" s="35"/>
      <c r="AA197" s="35"/>
      <c r="AB197" s="35"/>
      <c r="AC197" s="35"/>
      <c r="AD197" s="35"/>
      <c r="AE197" s="35"/>
      <c r="AR197" s="190" t="s">
        <v>142</v>
      </c>
      <c r="AT197" s="190" t="s">
        <v>137</v>
      </c>
      <c r="AU197" s="190" t="s">
        <v>82</v>
      </c>
      <c r="AY197" s="18" t="s">
        <v>134</v>
      </c>
      <c r="BE197" s="191">
        <f>IF(N197="základní",J197,0)</f>
        <v>0</v>
      </c>
      <c r="BF197" s="191">
        <f>IF(N197="snížená",J197,0)</f>
        <v>0</v>
      </c>
      <c r="BG197" s="191">
        <f>IF(N197="zákl. přenesená",J197,0)</f>
        <v>0</v>
      </c>
      <c r="BH197" s="191">
        <f>IF(N197="sníž. přenesená",J197,0)</f>
        <v>0</v>
      </c>
      <c r="BI197" s="191">
        <f>IF(N197="nulová",J197,0)</f>
        <v>0</v>
      </c>
      <c r="BJ197" s="18" t="s">
        <v>80</v>
      </c>
      <c r="BK197" s="191">
        <f>ROUND(I197*H197,2)</f>
        <v>0</v>
      </c>
      <c r="BL197" s="18" t="s">
        <v>142</v>
      </c>
      <c r="BM197" s="190" t="s">
        <v>328</v>
      </c>
    </row>
    <row r="198" spans="1:47" s="2" customFormat="1" ht="19.2">
      <c r="A198" s="35"/>
      <c r="B198" s="36"/>
      <c r="C198" s="37"/>
      <c r="D198" s="192" t="s">
        <v>144</v>
      </c>
      <c r="E198" s="37"/>
      <c r="F198" s="193" t="s">
        <v>327</v>
      </c>
      <c r="G198" s="37"/>
      <c r="H198" s="37"/>
      <c r="I198" s="194"/>
      <c r="J198" s="37"/>
      <c r="K198" s="37"/>
      <c r="L198" s="40"/>
      <c r="M198" s="195"/>
      <c r="N198" s="196"/>
      <c r="O198" s="65"/>
      <c r="P198" s="65"/>
      <c r="Q198" s="65"/>
      <c r="R198" s="65"/>
      <c r="S198" s="65"/>
      <c r="T198" s="66"/>
      <c r="U198" s="35"/>
      <c r="V198" s="35"/>
      <c r="W198" s="35"/>
      <c r="X198" s="35"/>
      <c r="Y198" s="35"/>
      <c r="Z198" s="35"/>
      <c r="AA198" s="35"/>
      <c r="AB198" s="35"/>
      <c r="AC198" s="35"/>
      <c r="AD198" s="35"/>
      <c r="AE198" s="35"/>
      <c r="AT198" s="18" t="s">
        <v>144</v>
      </c>
      <c r="AU198" s="18" t="s">
        <v>82</v>
      </c>
    </row>
    <row r="199" spans="1:65" s="2" customFormat="1" ht="16.5" customHeight="1">
      <c r="A199" s="35"/>
      <c r="B199" s="36"/>
      <c r="C199" s="179" t="s">
        <v>329</v>
      </c>
      <c r="D199" s="179" t="s">
        <v>137</v>
      </c>
      <c r="E199" s="180" t="s">
        <v>330</v>
      </c>
      <c r="F199" s="181" t="s">
        <v>331</v>
      </c>
      <c r="G199" s="182" t="s">
        <v>174</v>
      </c>
      <c r="H199" s="183">
        <v>12</v>
      </c>
      <c r="I199" s="184"/>
      <c r="J199" s="185">
        <f>ROUND(I199*H199,2)</f>
        <v>0</v>
      </c>
      <c r="K199" s="181" t="s">
        <v>141</v>
      </c>
      <c r="L199" s="40"/>
      <c r="M199" s="186" t="s">
        <v>19</v>
      </c>
      <c r="N199" s="187" t="s">
        <v>44</v>
      </c>
      <c r="O199" s="65"/>
      <c r="P199" s="188">
        <f>O199*H199</f>
        <v>0</v>
      </c>
      <c r="Q199" s="188">
        <v>0</v>
      </c>
      <c r="R199" s="188">
        <f>Q199*H199</f>
        <v>0</v>
      </c>
      <c r="S199" s="188">
        <v>0</v>
      </c>
      <c r="T199" s="189">
        <f>S199*H199</f>
        <v>0</v>
      </c>
      <c r="U199" s="35"/>
      <c r="V199" s="35"/>
      <c r="W199" s="35"/>
      <c r="X199" s="35"/>
      <c r="Y199" s="35"/>
      <c r="Z199" s="35"/>
      <c r="AA199" s="35"/>
      <c r="AB199" s="35"/>
      <c r="AC199" s="35"/>
      <c r="AD199" s="35"/>
      <c r="AE199" s="35"/>
      <c r="AR199" s="190" t="s">
        <v>142</v>
      </c>
      <c r="AT199" s="190" t="s">
        <v>137</v>
      </c>
      <c r="AU199" s="190" t="s">
        <v>82</v>
      </c>
      <c r="AY199" s="18" t="s">
        <v>134</v>
      </c>
      <c r="BE199" s="191">
        <f>IF(N199="základní",J199,0)</f>
        <v>0</v>
      </c>
      <c r="BF199" s="191">
        <f>IF(N199="snížená",J199,0)</f>
        <v>0</v>
      </c>
      <c r="BG199" s="191">
        <f>IF(N199="zákl. přenesená",J199,0)</f>
        <v>0</v>
      </c>
      <c r="BH199" s="191">
        <f>IF(N199="sníž. přenesená",J199,0)</f>
        <v>0</v>
      </c>
      <c r="BI199" s="191">
        <f>IF(N199="nulová",J199,0)</f>
        <v>0</v>
      </c>
      <c r="BJ199" s="18" t="s">
        <v>80</v>
      </c>
      <c r="BK199" s="191">
        <f>ROUND(I199*H199,2)</f>
        <v>0</v>
      </c>
      <c r="BL199" s="18" t="s">
        <v>142</v>
      </c>
      <c r="BM199" s="190" t="s">
        <v>332</v>
      </c>
    </row>
    <row r="200" spans="1:47" s="2" customFormat="1" ht="12">
      <c r="A200" s="35"/>
      <c r="B200" s="36"/>
      <c r="C200" s="37"/>
      <c r="D200" s="192" t="s">
        <v>144</v>
      </c>
      <c r="E200" s="37"/>
      <c r="F200" s="193" t="s">
        <v>331</v>
      </c>
      <c r="G200" s="37"/>
      <c r="H200" s="37"/>
      <c r="I200" s="194"/>
      <c r="J200" s="37"/>
      <c r="K200" s="37"/>
      <c r="L200" s="40"/>
      <c r="M200" s="195"/>
      <c r="N200" s="196"/>
      <c r="O200" s="65"/>
      <c r="P200" s="65"/>
      <c r="Q200" s="65"/>
      <c r="R200" s="65"/>
      <c r="S200" s="65"/>
      <c r="T200" s="66"/>
      <c r="U200" s="35"/>
      <c r="V200" s="35"/>
      <c r="W200" s="35"/>
      <c r="X200" s="35"/>
      <c r="Y200" s="35"/>
      <c r="Z200" s="35"/>
      <c r="AA200" s="35"/>
      <c r="AB200" s="35"/>
      <c r="AC200" s="35"/>
      <c r="AD200" s="35"/>
      <c r="AE200" s="35"/>
      <c r="AT200" s="18" t="s">
        <v>144</v>
      </c>
      <c r="AU200" s="18" t="s">
        <v>82</v>
      </c>
    </row>
    <row r="201" spans="1:65" s="2" customFormat="1" ht="16.5" customHeight="1">
      <c r="A201" s="35"/>
      <c r="B201" s="36"/>
      <c r="C201" s="179" t="s">
        <v>333</v>
      </c>
      <c r="D201" s="179" t="s">
        <v>137</v>
      </c>
      <c r="E201" s="180" t="s">
        <v>334</v>
      </c>
      <c r="F201" s="181" t="s">
        <v>335</v>
      </c>
      <c r="G201" s="182" t="s">
        <v>174</v>
      </c>
      <c r="H201" s="183">
        <v>12</v>
      </c>
      <c r="I201" s="184"/>
      <c r="J201" s="185">
        <f>ROUND(I201*H201,2)</f>
        <v>0</v>
      </c>
      <c r="K201" s="181" t="s">
        <v>141</v>
      </c>
      <c r="L201" s="40"/>
      <c r="M201" s="186" t="s">
        <v>19</v>
      </c>
      <c r="N201" s="187" t="s">
        <v>44</v>
      </c>
      <c r="O201" s="65"/>
      <c r="P201" s="188">
        <f>O201*H201</f>
        <v>0</v>
      </c>
      <c r="Q201" s="188">
        <v>0</v>
      </c>
      <c r="R201" s="188">
        <f>Q201*H201</f>
        <v>0</v>
      </c>
      <c r="S201" s="188">
        <v>0</v>
      </c>
      <c r="T201" s="189">
        <f>S201*H201</f>
        <v>0</v>
      </c>
      <c r="U201" s="35"/>
      <c r="V201" s="35"/>
      <c r="W201" s="35"/>
      <c r="X201" s="35"/>
      <c r="Y201" s="35"/>
      <c r="Z201" s="35"/>
      <c r="AA201" s="35"/>
      <c r="AB201" s="35"/>
      <c r="AC201" s="35"/>
      <c r="AD201" s="35"/>
      <c r="AE201" s="35"/>
      <c r="AR201" s="190" t="s">
        <v>142</v>
      </c>
      <c r="AT201" s="190" t="s">
        <v>137</v>
      </c>
      <c r="AU201" s="190" t="s">
        <v>82</v>
      </c>
      <c r="AY201" s="18" t="s">
        <v>134</v>
      </c>
      <c r="BE201" s="191">
        <f>IF(N201="základní",J201,0)</f>
        <v>0</v>
      </c>
      <c r="BF201" s="191">
        <f>IF(N201="snížená",J201,0)</f>
        <v>0</v>
      </c>
      <c r="BG201" s="191">
        <f>IF(N201="zákl. přenesená",J201,0)</f>
        <v>0</v>
      </c>
      <c r="BH201" s="191">
        <f>IF(N201="sníž. přenesená",J201,0)</f>
        <v>0</v>
      </c>
      <c r="BI201" s="191">
        <f>IF(N201="nulová",J201,0)</f>
        <v>0</v>
      </c>
      <c r="BJ201" s="18" t="s">
        <v>80</v>
      </c>
      <c r="BK201" s="191">
        <f>ROUND(I201*H201,2)</f>
        <v>0</v>
      </c>
      <c r="BL201" s="18" t="s">
        <v>142</v>
      </c>
      <c r="BM201" s="190" t="s">
        <v>336</v>
      </c>
    </row>
    <row r="202" spans="1:47" s="2" customFormat="1" ht="12">
      <c r="A202" s="35"/>
      <c r="B202" s="36"/>
      <c r="C202" s="37"/>
      <c r="D202" s="192" t="s">
        <v>144</v>
      </c>
      <c r="E202" s="37"/>
      <c r="F202" s="193" t="s">
        <v>335</v>
      </c>
      <c r="G202" s="37"/>
      <c r="H202" s="37"/>
      <c r="I202" s="194"/>
      <c r="J202" s="37"/>
      <c r="K202" s="37"/>
      <c r="L202" s="40"/>
      <c r="M202" s="195"/>
      <c r="N202" s="196"/>
      <c r="O202" s="65"/>
      <c r="P202" s="65"/>
      <c r="Q202" s="65"/>
      <c r="R202" s="65"/>
      <c r="S202" s="65"/>
      <c r="T202" s="66"/>
      <c r="U202" s="35"/>
      <c r="V202" s="35"/>
      <c r="W202" s="35"/>
      <c r="X202" s="35"/>
      <c r="Y202" s="35"/>
      <c r="Z202" s="35"/>
      <c r="AA202" s="35"/>
      <c r="AB202" s="35"/>
      <c r="AC202" s="35"/>
      <c r="AD202" s="35"/>
      <c r="AE202" s="35"/>
      <c r="AT202" s="18" t="s">
        <v>144</v>
      </c>
      <c r="AU202" s="18" t="s">
        <v>82</v>
      </c>
    </row>
    <row r="203" spans="1:65" s="2" customFormat="1" ht="21.75" customHeight="1">
      <c r="A203" s="35"/>
      <c r="B203" s="36"/>
      <c r="C203" s="208" t="s">
        <v>337</v>
      </c>
      <c r="D203" s="208" t="s">
        <v>157</v>
      </c>
      <c r="E203" s="209" t="s">
        <v>338</v>
      </c>
      <c r="F203" s="210" t="s">
        <v>339</v>
      </c>
      <c r="G203" s="211" t="s">
        <v>174</v>
      </c>
      <c r="H203" s="212">
        <v>12</v>
      </c>
      <c r="I203" s="213"/>
      <c r="J203" s="214">
        <f>ROUND(I203*H203,2)</f>
        <v>0</v>
      </c>
      <c r="K203" s="210" t="s">
        <v>141</v>
      </c>
      <c r="L203" s="215"/>
      <c r="M203" s="216" t="s">
        <v>19</v>
      </c>
      <c r="N203" s="217" t="s">
        <v>44</v>
      </c>
      <c r="O203" s="65"/>
      <c r="P203" s="188">
        <f>O203*H203</f>
        <v>0</v>
      </c>
      <c r="Q203" s="188">
        <v>0.157</v>
      </c>
      <c r="R203" s="188">
        <f>Q203*H203</f>
        <v>1.884</v>
      </c>
      <c r="S203" s="188">
        <v>0</v>
      </c>
      <c r="T203" s="189">
        <f>S203*H203</f>
        <v>0</v>
      </c>
      <c r="U203" s="35"/>
      <c r="V203" s="35"/>
      <c r="W203" s="35"/>
      <c r="X203" s="35"/>
      <c r="Y203" s="35"/>
      <c r="Z203" s="35"/>
      <c r="AA203" s="35"/>
      <c r="AB203" s="35"/>
      <c r="AC203" s="35"/>
      <c r="AD203" s="35"/>
      <c r="AE203" s="35"/>
      <c r="AR203" s="190" t="s">
        <v>161</v>
      </c>
      <c r="AT203" s="190" t="s">
        <v>157</v>
      </c>
      <c r="AU203" s="190" t="s">
        <v>82</v>
      </c>
      <c r="AY203" s="18" t="s">
        <v>134</v>
      </c>
      <c r="BE203" s="191">
        <f>IF(N203="základní",J203,0)</f>
        <v>0</v>
      </c>
      <c r="BF203" s="191">
        <f>IF(N203="snížená",J203,0)</f>
        <v>0</v>
      </c>
      <c r="BG203" s="191">
        <f>IF(N203="zákl. přenesená",J203,0)</f>
        <v>0</v>
      </c>
      <c r="BH203" s="191">
        <f>IF(N203="sníž. přenesená",J203,0)</f>
        <v>0</v>
      </c>
      <c r="BI203" s="191">
        <f>IF(N203="nulová",J203,0)</f>
        <v>0</v>
      </c>
      <c r="BJ203" s="18" t="s">
        <v>80</v>
      </c>
      <c r="BK203" s="191">
        <f>ROUND(I203*H203,2)</f>
        <v>0</v>
      </c>
      <c r="BL203" s="18" t="s">
        <v>142</v>
      </c>
      <c r="BM203" s="190" t="s">
        <v>340</v>
      </c>
    </row>
    <row r="204" spans="1:47" s="2" customFormat="1" ht="12">
      <c r="A204" s="35"/>
      <c r="B204" s="36"/>
      <c r="C204" s="37"/>
      <c r="D204" s="192" t="s">
        <v>144</v>
      </c>
      <c r="E204" s="37"/>
      <c r="F204" s="193" t="s">
        <v>339</v>
      </c>
      <c r="G204" s="37"/>
      <c r="H204" s="37"/>
      <c r="I204" s="194"/>
      <c r="J204" s="37"/>
      <c r="K204" s="37"/>
      <c r="L204" s="40"/>
      <c r="M204" s="195"/>
      <c r="N204" s="196"/>
      <c r="O204" s="65"/>
      <c r="P204" s="65"/>
      <c r="Q204" s="65"/>
      <c r="R204" s="65"/>
      <c r="S204" s="65"/>
      <c r="T204" s="66"/>
      <c r="U204" s="35"/>
      <c r="V204" s="35"/>
      <c r="W204" s="35"/>
      <c r="X204" s="35"/>
      <c r="Y204" s="35"/>
      <c r="Z204" s="35"/>
      <c r="AA204" s="35"/>
      <c r="AB204" s="35"/>
      <c r="AC204" s="35"/>
      <c r="AD204" s="35"/>
      <c r="AE204" s="35"/>
      <c r="AT204" s="18" t="s">
        <v>144</v>
      </c>
      <c r="AU204" s="18" t="s">
        <v>82</v>
      </c>
    </row>
    <row r="205" spans="1:65" s="2" customFormat="1" ht="22.8">
      <c r="A205" s="35"/>
      <c r="B205" s="36"/>
      <c r="C205" s="179" t="s">
        <v>341</v>
      </c>
      <c r="D205" s="179" t="s">
        <v>137</v>
      </c>
      <c r="E205" s="180" t="s">
        <v>342</v>
      </c>
      <c r="F205" s="181" t="s">
        <v>343</v>
      </c>
      <c r="G205" s="182" t="s">
        <v>174</v>
      </c>
      <c r="H205" s="183">
        <v>57</v>
      </c>
      <c r="I205" s="184"/>
      <c r="J205" s="185">
        <f>ROUND(I205*H205,2)</f>
        <v>0</v>
      </c>
      <c r="K205" s="181" t="s">
        <v>141</v>
      </c>
      <c r="L205" s="40"/>
      <c r="M205" s="186" t="s">
        <v>19</v>
      </c>
      <c r="N205" s="187" t="s">
        <v>44</v>
      </c>
      <c r="O205" s="65"/>
      <c r="P205" s="188">
        <f>O205*H205</f>
        <v>0</v>
      </c>
      <c r="Q205" s="188">
        <v>0</v>
      </c>
      <c r="R205" s="188">
        <f>Q205*H205</f>
        <v>0</v>
      </c>
      <c r="S205" s="188">
        <v>0</v>
      </c>
      <c r="T205" s="189">
        <f>S205*H205</f>
        <v>0</v>
      </c>
      <c r="U205" s="35"/>
      <c r="V205" s="35"/>
      <c r="W205" s="35"/>
      <c r="X205" s="35"/>
      <c r="Y205" s="35"/>
      <c r="Z205" s="35"/>
      <c r="AA205" s="35"/>
      <c r="AB205" s="35"/>
      <c r="AC205" s="35"/>
      <c r="AD205" s="35"/>
      <c r="AE205" s="35"/>
      <c r="AR205" s="190" t="s">
        <v>142</v>
      </c>
      <c r="AT205" s="190" t="s">
        <v>137</v>
      </c>
      <c r="AU205" s="190" t="s">
        <v>82</v>
      </c>
      <c r="AY205" s="18" t="s">
        <v>134</v>
      </c>
      <c r="BE205" s="191">
        <f>IF(N205="základní",J205,0)</f>
        <v>0</v>
      </c>
      <c r="BF205" s="191">
        <f>IF(N205="snížená",J205,0)</f>
        <v>0</v>
      </c>
      <c r="BG205" s="191">
        <f>IF(N205="zákl. přenesená",J205,0)</f>
        <v>0</v>
      </c>
      <c r="BH205" s="191">
        <f>IF(N205="sníž. přenesená",J205,0)</f>
        <v>0</v>
      </c>
      <c r="BI205" s="191">
        <f>IF(N205="nulová",J205,0)</f>
        <v>0</v>
      </c>
      <c r="BJ205" s="18" t="s">
        <v>80</v>
      </c>
      <c r="BK205" s="191">
        <f>ROUND(I205*H205,2)</f>
        <v>0</v>
      </c>
      <c r="BL205" s="18" t="s">
        <v>142</v>
      </c>
      <c r="BM205" s="190" t="s">
        <v>344</v>
      </c>
    </row>
    <row r="206" spans="1:47" s="2" customFormat="1" ht="19.2">
      <c r="A206" s="35"/>
      <c r="B206" s="36"/>
      <c r="C206" s="37"/>
      <c r="D206" s="192" t="s">
        <v>144</v>
      </c>
      <c r="E206" s="37"/>
      <c r="F206" s="193" t="s">
        <v>343</v>
      </c>
      <c r="G206" s="37"/>
      <c r="H206" s="37"/>
      <c r="I206" s="194"/>
      <c r="J206" s="37"/>
      <c r="K206" s="37"/>
      <c r="L206" s="40"/>
      <c r="M206" s="195"/>
      <c r="N206" s="196"/>
      <c r="O206" s="65"/>
      <c r="P206" s="65"/>
      <c r="Q206" s="65"/>
      <c r="R206" s="65"/>
      <c r="S206" s="65"/>
      <c r="T206" s="66"/>
      <c r="U206" s="35"/>
      <c r="V206" s="35"/>
      <c r="W206" s="35"/>
      <c r="X206" s="35"/>
      <c r="Y206" s="35"/>
      <c r="Z206" s="35"/>
      <c r="AA206" s="35"/>
      <c r="AB206" s="35"/>
      <c r="AC206" s="35"/>
      <c r="AD206" s="35"/>
      <c r="AE206" s="35"/>
      <c r="AT206" s="18" t="s">
        <v>144</v>
      </c>
      <c r="AU206" s="18" t="s">
        <v>82</v>
      </c>
    </row>
    <row r="207" spans="1:65" s="2" customFormat="1" ht="22.8">
      <c r="A207" s="35"/>
      <c r="B207" s="36"/>
      <c r="C207" s="179" t="s">
        <v>345</v>
      </c>
      <c r="D207" s="179" t="s">
        <v>137</v>
      </c>
      <c r="E207" s="180" t="s">
        <v>346</v>
      </c>
      <c r="F207" s="181" t="s">
        <v>347</v>
      </c>
      <c r="G207" s="182" t="s">
        <v>174</v>
      </c>
      <c r="H207" s="183">
        <v>48</v>
      </c>
      <c r="I207" s="184"/>
      <c r="J207" s="185">
        <f>ROUND(I207*H207,2)</f>
        <v>0</v>
      </c>
      <c r="K207" s="181" t="s">
        <v>141</v>
      </c>
      <c r="L207" s="40"/>
      <c r="M207" s="186" t="s">
        <v>19</v>
      </c>
      <c r="N207" s="187" t="s">
        <v>44</v>
      </c>
      <c r="O207" s="65"/>
      <c r="P207" s="188">
        <f>O207*H207</f>
        <v>0</v>
      </c>
      <c r="Q207" s="188">
        <v>0</v>
      </c>
      <c r="R207" s="188">
        <f>Q207*H207</f>
        <v>0</v>
      </c>
      <c r="S207" s="188">
        <v>0</v>
      </c>
      <c r="T207" s="189">
        <f>S207*H207</f>
        <v>0</v>
      </c>
      <c r="U207" s="35"/>
      <c r="V207" s="35"/>
      <c r="W207" s="35"/>
      <c r="X207" s="35"/>
      <c r="Y207" s="35"/>
      <c r="Z207" s="35"/>
      <c r="AA207" s="35"/>
      <c r="AB207" s="35"/>
      <c r="AC207" s="35"/>
      <c r="AD207" s="35"/>
      <c r="AE207" s="35"/>
      <c r="AR207" s="190" t="s">
        <v>142</v>
      </c>
      <c r="AT207" s="190" t="s">
        <v>137</v>
      </c>
      <c r="AU207" s="190" t="s">
        <v>82</v>
      </c>
      <c r="AY207" s="18" t="s">
        <v>134</v>
      </c>
      <c r="BE207" s="191">
        <f>IF(N207="základní",J207,0)</f>
        <v>0</v>
      </c>
      <c r="BF207" s="191">
        <f>IF(N207="snížená",J207,0)</f>
        <v>0</v>
      </c>
      <c r="BG207" s="191">
        <f>IF(N207="zákl. přenesená",J207,0)</f>
        <v>0</v>
      </c>
      <c r="BH207" s="191">
        <f>IF(N207="sníž. přenesená",J207,0)</f>
        <v>0</v>
      </c>
      <c r="BI207" s="191">
        <f>IF(N207="nulová",J207,0)</f>
        <v>0</v>
      </c>
      <c r="BJ207" s="18" t="s">
        <v>80</v>
      </c>
      <c r="BK207" s="191">
        <f>ROUND(I207*H207,2)</f>
        <v>0</v>
      </c>
      <c r="BL207" s="18" t="s">
        <v>142</v>
      </c>
      <c r="BM207" s="190" t="s">
        <v>348</v>
      </c>
    </row>
    <row r="208" spans="1:47" s="2" customFormat="1" ht="12">
      <c r="A208" s="35"/>
      <c r="B208" s="36"/>
      <c r="C208" s="37"/>
      <c r="D208" s="192" t="s">
        <v>144</v>
      </c>
      <c r="E208" s="37"/>
      <c r="F208" s="193" t="s">
        <v>347</v>
      </c>
      <c r="G208" s="37"/>
      <c r="H208" s="37"/>
      <c r="I208" s="194"/>
      <c r="J208" s="37"/>
      <c r="K208" s="37"/>
      <c r="L208" s="40"/>
      <c r="M208" s="195"/>
      <c r="N208" s="196"/>
      <c r="O208" s="65"/>
      <c r="P208" s="65"/>
      <c r="Q208" s="65"/>
      <c r="R208" s="65"/>
      <c r="S208" s="65"/>
      <c r="T208" s="66"/>
      <c r="U208" s="35"/>
      <c r="V208" s="35"/>
      <c r="W208" s="35"/>
      <c r="X208" s="35"/>
      <c r="Y208" s="35"/>
      <c r="Z208" s="35"/>
      <c r="AA208" s="35"/>
      <c r="AB208" s="35"/>
      <c r="AC208" s="35"/>
      <c r="AD208" s="35"/>
      <c r="AE208" s="35"/>
      <c r="AT208" s="18" t="s">
        <v>144</v>
      </c>
      <c r="AU208" s="18" t="s">
        <v>82</v>
      </c>
    </row>
    <row r="209" spans="1:65" s="2" customFormat="1" ht="16.5" customHeight="1">
      <c r="A209" s="35"/>
      <c r="B209" s="36"/>
      <c r="C209" s="208" t="s">
        <v>349</v>
      </c>
      <c r="D209" s="208" t="s">
        <v>157</v>
      </c>
      <c r="E209" s="209" t="s">
        <v>350</v>
      </c>
      <c r="F209" s="210" t="s">
        <v>351</v>
      </c>
      <c r="G209" s="211" t="s">
        <v>174</v>
      </c>
      <c r="H209" s="212">
        <v>48</v>
      </c>
      <c r="I209" s="213"/>
      <c r="J209" s="214">
        <f>ROUND(I209*H209,2)</f>
        <v>0</v>
      </c>
      <c r="K209" s="210" t="s">
        <v>141</v>
      </c>
      <c r="L209" s="215"/>
      <c r="M209" s="216" t="s">
        <v>19</v>
      </c>
      <c r="N209" s="217" t="s">
        <v>44</v>
      </c>
      <c r="O209" s="65"/>
      <c r="P209" s="188">
        <f>O209*H209</f>
        <v>0</v>
      </c>
      <c r="Q209" s="188">
        <v>0</v>
      </c>
      <c r="R209" s="188">
        <f>Q209*H209</f>
        <v>0</v>
      </c>
      <c r="S209" s="188">
        <v>0</v>
      </c>
      <c r="T209" s="189">
        <f>S209*H209</f>
        <v>0</v>
      </c>
      <c r="U209" s="35"/>
      <c r="V209" s="35"/>
      <c r="W209" s="35"/>
      <c r="X209" s="35"/>
      <c r="Y209" s="35"/>
      <c r="Z209" s="35"/>
      <c r="AA209" s="35"/>
      <c r="AB209" s="35"/>
      <c r="AC209" s="35"/>
      <c r="AD209" s="35"/>
      <c r="AE209" s="35"/>
      <c r="AR209" s="190" t="s">
        <v>161</v>
      </c>
      <c r="AT209" s="190" t="s">
        <v>157</v>
      </c>
      <c r="AU209" s="190" t="s">
        <v>82</v>
      </c>
      <c r="AY209" s="18" t="s">
        <v>134</v>
      </c>
      <c r="BE209" s="191">
        <f>IF(N209="základní",J209,0)</f>
        <v>0</v>
      </c>
      <c r="BF209" s="191">
        <f>IF(N209="snížená",J209,0)</f>
        <v>0</v>
      </c>
      <c r="BG209" s="191">
        <f>IF(N209="zákl. přenesená",J209,0)</f>
        <v>0</v>
      </c>
      <c r="BH209" s="191">
        <f>IF(N209="sníž. přenesená",J209,0)</f>
        <v>0</v>
      </c>
      <c r="BI209" s="191">
        <f>IF(N209="nulová",J209,0)</f>
        <v>0</v>
      </c>
      <c r="BJ209" s="18" t="s">
        <v>80</v>
      </c>
      <c r="BK209" s="191">
        <f>ROUND(I209*H209,2)</f>
        <v>0</v>
      </c>
      <c r="BL209" s="18" t="s">
        <v>142</v>
      </c>
      <c r="BM209" s="190" t="s">
        <v>352</v>
      </c>
    </row>
    <row r="210" spans="1:47" s="2" customFormat="1" ht="12">
      <c r="A210" s="35"/>
      <c r="B210" s="36"/>
      <c r="C210" s="37"/>
      <c r="D210" s="192" t="s">
        <v>144</v>
      </c>
      <c r="E210" s="37"/>
      <c r="F210" s="193" t="s">
        <v>351</v>
      </c>
      <c r="G210" s="37"/>
      <c r="H210" s="37"/>
      <c r="I210" s="194"/>
      <c r="J210" s="37"/>
      <c r="K210" s="37"/>
      <c r="L210" s="40"/>
      <c r="M210" s="195"/>
      <c r="N210" s="196"/>
      <c r="O210" s="65"/>
      <c r="P210" s="65"/>
      <c r="Q210" s="65"/>
      <c r="R210" s="65"/>
      <c r="S210" s="65"/>
      <c r="T210" s="66"/>
      <c r="U210" s="35"/>
      <c r="V210" s="35"/>
      <c r="W210" s="35"/>
      <c r="X210" s="35"/>
      <c r="Y210" s="35"/>
      <c r="Z210" s="35"/>
      <c r="AA210" s="35"/>
      <c r="AB210" s="35"/>
      <c r="AC210" s="35"/>
      <c r="AD210" s="35"/>
      <c r="AE210" s="35"/>
      <c r="AT210" s="18" t="s">
        <v>144</v>
      </c>
      <c r="AU210" s="18" t="s">
        <v>82</v>
      </c>
    </row>
    <row r="211" spans="1:65" s="2" customFormat="1" ht="16.5" customHeight="1">
      <c r="A211" s="35"/>
      <c r="B211" s="36"/>
      <c r="C211" s="208" t="s">
        <v>353</v>
      </c>
      <c r="D211" s="208" t="s">
        <v>157</v>
      </c>
      <c r="E211" s="209" t="s">
        <v>354</v>
      </c>
      <c r="F211" s="210" t="s">
        <v>355</v>
      </c>
      <c r="G211" s="211" t="s">
        <v>174</v>
      </c>
      <c r="H211" s="212">
        <v>48</v>
      </c>
      <c r="I211" s="213"/>
      <c r="J211" s="214">
        <f>ROUND(I211*H211,2)</f>
        <v>0</v>
      </c>
      <c r="K211" s="210" t="s">
        <v>141</v>
      </c>
      <c r="L211" s="215"/>
      <c r="M211" s="216" t="s">
        <v>19</v>
      </c>
      <c r="N211" s="217" t="s">
        <v>44</v>
      </c>
      <c r="O211" s="65"/>
      <c r="P211" s="188">
        <f>O211*H211</f>
        <v>0</v>
      </c>
      <c r="Q211" s="188">
        <v>0</v>
      </c>
      <c r="R211" s="188">
        <f>Q211*H211</f>
        <v>0</v>
      </c>
      <c r="S211" s="188">
        <v>0</v>
      </c>
      <c r="T211" s="189">
        <f>S211*H211</f>
        <v>0</v>
      </c>
      <c r="U211" s="35"/>
      <c r="V211" s="35"/>
      <c r="W211" s="35"/>
      <c r="X211" s="35"/>
      <c r="Y211" s="35"/>
      <c r="Z211" s="35"/>
      <c r="AA211" s="35"/>
      <c r="AB211" s="35"/>
      <c r="AC211" s="35"/>
      <c r="AD211" s="35"/>
      <c r="AE211" s="35"/>
      <c r="AR211" s="190" t="s">
        <v>161</v>
      </c>
      <c r="AT211" s="190" t="s">
        <v>157</v>
      </c>
      <c r="AU211" s="190" t="s">
        <v>82</v>
      </c>
      <c r="AY211" s="18" t="s">
        <v>134</v>
      </c>
      <c r="BE211" s="191">
        <f>IF(N211="základní",J211,0)</f>
        <v>0</v>
      </c>
      <c r="BF211" s="191">
        <f>IF(N211="snížená",J211,0)</f>
        <v>0</v>
      </c>
      <c r="BG211" s="191">
        <f>IF(N211="zákl. přenesená",J211,0)</f>
        <v>0</v>
      </c>
      <c r="BH211" s="191">
        <f>IF(N211="sníž. přenesená",J211,0)</f>
        <v>0</v>
      </c>
      <c r="BI211" s="191">
        <f>IF(N211="nulová",J211,0)</f>
        <v>0</v>
      </c>
      <c r="BJ211" s="18" t="s">
        <v>80</v>
      </c>
      <c r="BK211" s="191">
        <f>ROUND(I211*H211,2)</f>
        <v>0</v>
      </c>
      <c r="BL211" s="18" t="s">
        <v>142</v>
      </c>
      <c r="BM211" s="190" t="s">
        <v>356</v>
      </c>
    </row>
    <row r="212" spans="1:47" s="2" customFormat="1" ht="12">
      <c r="A212" s="35"/>
      <c r="B212" s="36"/>
      <c r="C212" s="37"/>
      <c r="D212" s="192" t="s">
        <v>144</v>
      </c>
      <c r="E212" s="37"/>
      <c r="F212" s="193" t="s">
        <v>355</v>
      </c>
      <c r="G212" s="37"/>
      <c r="H212" s="37"/>
      <c r="I212" s="194"/>
      <c r="J212" s="37"/>
      <c r="K212" s="37"/>
      <c r="L212" s="40"/>
      <c r="M212" s="195"/>
      <c r="N212" s="196"/>
      <c r="O212" s="65"/>
      <c r="P212" s="65"/>
      <c r="Q212" s="65"/>
      <c r="R212" s="65"/>
      <c r="S212" s="65"/>
      <c r="T212" s="66"/>
      <c r="U212" s="35"/>
      <c r="V212" s="35"/>
      <c r="W212" s="35"/>
      <c r="X212" s="35"/>
      <c r="Y212" s="35"/>
      <c r="Z212" s="35"/>
      <c r="AA212" s="35"/>
      <c r="AB212" s="35"/>
      <c r="AC212" s="35"/>
      <c r="AD212" s="35"/>
      <c r="AE212" s="35"/>
      <c r="AT212" s="18" t="s">
        <v>144</v>
      </c>
      <c r="AU212" s="18" t="s">
        <v>82</v>
      </c>
    </row>
    <row r="213" spans="1:65" s="2" customFormat="1" ht="16.5" customHeight="1">
      <c r="A213" s="35"/>
      <c r="B213" s="36"/>
      <c r="C213" s="179" t="s">
        <v>357</v>
      </c>
      <c r="D213" s="179" t="s">
        <v>137</v>
      </c>
      <c r="E213" s="180" t="s">
        <v>358</v>
      </c>
      <c r="F213" s="181" t="s">
        <v>359</v>
      </c>
      <c r="G213" s="182" t="s">
        <v>160</v>
      </c>
      <c r="H213" s="183">
        <v>9.57</v>
      </c>
      <c r="I213" s="184"/>
      <c r="J213" s="185">
        <f>ROUND(I213*H213,2)</f>
        <v>0</v>
      </c>
      <c r="K213" s="181" t="s">
        <v>141</v>
      </c>
      <c r="L213" s="40"/>
      <c r="M213" s="186" t="s">
        <v>19</v>
      </c>
      <c r="N213" s="187" t="s">
        <v>44</v>
      </c>
      <c r="O213" s="65"/>
      <c r="P213" s="188">
        <f>O213*H213</f>
        <v>0</v>
      </c>
      <c r="Q213" s="188">
        <v>0</v>
      </c>
      <c r="R213" s="188">
        <f>Q213*H213</f>
        <v>0</v>
      </c>
      <c r="S213" s="188">
        <v>0</v>
      </c>
      <c r="T213" s="189">
        <f>S213*H213</f>
        <v>0</v>
      </c>
      <c r="U213" s="35"/>
      <c r="V213" s="35"/>
      <c r="W213" s="35"/>
      <c r="X213" s="35"/>
      <c r="Y213" s="35"/>
      <c r="Z213" s="35"/>
      <c r="AA213" s="35"/>
      <c r="AB213" s="35"/>
      <c r="AC213" s="35"/>
      <c r="AD213" s="35"/>
      <c r="AE213" s="35"/>
      <c r="AR213" s="190" t="s">
        <v>142</v>
      </c>
      <c r="AT213" s="190" t="s">
        <v>137</v>
      </c>
      <c r="AU213" s="190" t="s">
        <v>82</v>
      </c>
      <c r="AY213" s="18" t="s">
        <v>134</v>
      </c>
      <c r="BE213" s="191">
        <f>IF(N213="základní",J213,0)</f>
        <v>0</v>
      </c>
      <c r="BF213" s="191">
        <f>IF(N213="snížená",J213,0)</f>
        <v>0</v>
      </c>
      <c r="BG213" s="191">
        <f>IF(N213="zákl. přenesená",J213,0)</f>
        <v>0</v>
      </c>
      <c r="BH213" s="191">
        <f>IF(N213="sníž. přenesená",J213,0)</f>
        <v>0</v>
      </c>
      <c r="BI213" s="191">
        <f>IF(N213="nulová",J213,0)</f>
        <v>0</v>
      </c>
      <c r="BJ213" s="18" t="s">
        <v>80</v>
      </c>
      <c r="BK213" s="191">
        <f>ROUND(I213*H213,2)</f>
        <v>0</v>
      </c>
      <c r="BL213" s="18" t="s">
        <v>142</v>
      </c>
      <c r="BM213" s="190" t="s">
        <v>360</v>
      </c>
    </row>
    <row r="214" spans="1:47" s="2" customFormat="1" ht="12">
      <c r="A214" s="35"/>
      <c r="B214" s="36"/>
      <c r="C214" s="37"/>
      <c r="D214" s="192" t="s">
        <v>144</v>
      </c>
      <c r="E214" s="37"/>
      <c r="F214" s="193" t="s">
        <v>359</v>
      </c>
      <c r="G214" s="37"/>
      <c r="H214" s="37"/>
      <c r="I214" s="194"/>
      <c r="J214" s="37"/>
      <c r="K214" s="37"/>
      <c r="L214" s="40"/>
      <c r="M214" s="195"/>
      <c r="N214" s="196"/>
      <c r="O214" s="65"/>
      <c r="P214" s="65"/>
      <c r="Q214" s="65"/>
      <c r="R214" s="65"/>
      <c r="S214" s="65"/>
      <c r="T214" s="66"/>
      <c r="U214" s="35"/>
      <c r="V214" s="35"/>
      <c r="W214" s="35"/>
      <c r="X214" s="35"/>
      <c r="Y214" s="35"/>
      <c r="Z214" s="35"/>
      <c r="AA214" s="35"/>
      <c r="AB214" s="35"/>
      <c r="AC214" s="35"/>
      <c r="AD214" s="35"/>
      <c r="AE214" s="35"/>
      <c r="AT214" s="18" t="s">
        <v>144</v>
      </c>
      <c r="AU214" s="18" t="s">
        <v>82</v>
      </c>
    </row>
    <row r="215" spans="2:51" s="13" customFormat="1" ht="12">
      <c r="B215" s="197"/>
      <c r="C215" s="198"/>
      <c r="D215" s="192" t="s">
        <v>145</v>
      </c>
      <c r="E215" s="199" t="s">
        <v>19</v>
      </c>
      <c r="F215" s="200" t="s">
        <v>361</v>
      </c>
      <c r="G215" s="198"/>
      <c r="H215" s="201">
        <v>9.57</v>
      </c>
      <c r="I215" s="202"/>
      <c r="J215" s="198"/>
      <c r="K215" s="198"/>
      <c r="L215" s="203"/>
      <c r="M215" s="204"/>
      <c r="N215" s="205"/>
      <c r="O215" s="205"/>
      <c r="P215" s="205"/>
      <c r="Q215" s="205"/>
      <c r="R215" s="205"/>
      <c r="S215" s="205"/>
      <c r="T215" s="206"/>
      <c r="AT215" s="207" t="s">
        <v>145</v>
      </c>
      <c r="AU215" s="207" t="s">
        <v>82</v>
      </c>
      <c r="AV215" s="13" t="s">
        <v>82</v>
      </c>
      <c r="AW215" s="13" t="s">
        <v>33</v>
      </c>
      <c r="AX215" s="13" t="s">
        <v>80</v>
      </c>
      <c r="AY215" s="207" t="s">
        <v>134</v>
      </c>
    </row>
    <row r="216" spans="1:65" s="2" customFormat="1" ht="16.5" customHeight="1">
      <c r="A216" s="35"/>
      <c r="B216" s="36"/>
      <c r="C216" s="179" t="s">
        <v>362</v>
      </c>
      <c r="D216" s="179" t="s">
        <v>137</v>
      </c>
      <c r="E216" s="180" t="s">
        <v>363</v>
      </c>
      <c r="F216" s="181" t="s">
        <v>364</v>
      </c>
      <c r="G216" s="182" t="s">
        <v>160</v>
      </c>
      <c r="H216" s="183">
        <v>60.621</v>
      </c>
      <c r="I216" s="184"/>
      <c r="J216" s="185">
        <f>ROUND(I216*H216,2)</f>
        <v>0</v>
      </c>
      <c r="K216" s="181" t="s">
        <v>141</v>
      </c>
      <c r="L216" s="40"/>
      <c r="M216" s="186" t="s">
        <v>19</v>
      </c>
      <c r="N216" s="187" t="s">
        <v>44</v>
      </c>
      <c r="O216" s="65"/>
      <c r="P216" s="188">
        <f>O216*H216</f>
        <v>0</v>
      </c>
      <c r="Q216" s="188">
        <v>0</v>
      </c>
      <c r="R216" s="188">
        <f>Q216*H216</f>
        <v>0</v>
      </c>
      <c r="S216" s="188">
        <v>0</v>
      </c>
      <c r="T216" s="189">
        <f>S216*H216</f>
        <v>0</v>
      </c>
      <c r="U216" s="35"/>
      <c r="V216" s="35"/>
      <c r="W216" s="35"/>
      <c r="X216" s="35"/>
      <c r="Y216" s="35"/>
      <c r="Z216" s="35"/>
      <c r="AA216" s="35"/>
      <c r="AB216" s="35"/>
      <c r="AC216" s="35"/>
      <c r="AD216" s="35"/>
      <c r="AE216" s="35"/>
      <c r="AR216" s="190" t="s">
        <v>142</v>
      </c>
      <c r="AT216" s="190" t="s">
        <v>137</v>
      </c>
      <c r="AU216" s="190" t="s">
        <v>82</v>
      </c>
      <c r="AY216" s="18" t="s">
        <v>134</v>
      </c>
      <c r="BE216" s="191">
        <f>IF(N216="základní",J216,0)</f>
        <v>0</v>
      </c>
      <c r="BF216" s="191">
        <f>IF(N216="snížená",J216,0)</f>
        <v>0</v>
      </c>
      <c r="BG216" s="191">
        <f>IF(N216="zákl. přenesená",J216,0)</f>
        <v>0</v>
      </c>
      <c r="BH216" s="191">
        <f>IF(N216="sníž. přenesená",J216,0)</f>
        <v>0</v>
      </c>
      <c r="BI216" s="191">
        <f>IF(N216="nulová",J216,0)</f>
        <v>0</v>
      </c>
      <c r="BJ216" s="18" t="s">
        <v>80</v>
      </c>
      <c r="BK216" s="191">
        <f>ROUND(I216*H216,2)</f>
        <v>0</v>
      </c>
      <c r="BL216" s="18" t="s">
        <v>142</v>
      </c>
      <c r="BM216" s="190" t="s">
        <v>365</v>
      </c>
    </row>
    <row r="217" spans="1:47" s="2" customFormat="1" ht="12">
      <c r="A217" s="35"/>
      <c r="B217" s="36"/>
      <c r="C217" s="37"/>
      <c r="D217" s="192" t="s">
        <v>144</v>
      </c>
      <c r="E217" s="37"/>
      <c r="F217" s="193" t="s">
        <v>364</v>
      </c>
      <c r="G217" s="37"/>
      <c r="H217" s="37"/>
      <c r="I217" s="194"/>
      <c r="J217" s="37"/>
      <c r="K217" s="37"/>
      <c r="L217" s="40"/>
      <c r="M217" s="195"/>
      <c r="N217" s="196"/>
      <c r="O217" s="65"/>
      <c r="P217" s="65"/>
      <c r="Q217" s="65"/>
      <c r="R217" s="65"/>
      <c r="S217" s="65"/>
      <c r="T217" s="66"/>
      <c r="U217" s="35"/>
      <c r="V217" s="35"/>
      <c r="W217" s="35"/>
      <c r="X217" s="35"/>
      <c r="Y217" s="35"/>
      <c r="Z217" s="35"/>
      <c r="AA217" s="35"/>
      <c r="AB217" s="35"/>
      <c r="AC217" s="35"/>
      <c r="AD217" s="35"/>
      <c r="AE217" s="35"/>
      <c r="AT217" s="18" t="s">
        <v>144</v>
      </c>
      <c r="AU217" s="18" t="s">
        <v>82</v>
      </c>
    </row>
    <row r="218" spans="2:51" s="13" customFormat="1" ht="12">
      <c r="B218" s="197"/>
      <c r="C218" s="198"/>
      <c r="D218" s="192" t="s">
        <v>145</v>
      </c>
      <c r="E218" s="199" t="s">
        <v>19</v>
      </c>
      <c r="F218" s="200" t="s">
        <v>366</v>
      </c>
      <c r="G218" s="198"/>
      <c r="H218" s="201">
        <v>60.621</v>
      </c>
      <c r="I218" s="202"/>
      <c r="J218" s="198"/>
      <c r="K218" s="198"/>
      <c r="L218" s="203"/>
      <c r="M218" s="204"/>
      <c r="N218" s="205"/>
      <c r="O218" s="205"/>
      <c r="P218" s="205"/>
      <c r="Q218" s="205"/>
      <c r="R218" s="205"/>
      <c r="S218" s="205"/>
      <c r="T218" s="206"/>
      <c r="AT218" s="207" t="s">
        <v>145</v>
      </c>
      <c r="AU218" s="207" t="s">
        <v>82</v>
      </c>
      <c r="AV218" s="13" t="s">
        <v>82</v>
      </c>
      <c r="AW218" s="13" t="s">
        <v>33</v>
      </c>
      <c r="AX218" s="13" t="s">
        <v>80</v>
      </c>
      <c r="AY218" s="207" t="s">
        <v>134</v>
      </c>
    </row>
    <row r="219" spans="2:63" s="12" customFormat="1" ht="25.95" customHeight="1">
      <c r="B219" s="163"/>
      <c r="C219" s="164"/>
      <c r="D219" s="165" t="s">
        <v>72</v>
      </c>
      <c r="E219" s="166" t="s">
        <v>367</v>
      </c>
      <c r="F219" s="166" t="s">
        <v>368</v>
      </c>
      <c r="G219" s="164"/>
      <c r="H219" s="164"/>
      <c r="I219" s="167"/>
      <c r="J219" s="168">
        <f>BK219</f>
        <v>0</v>
      </c>
      <c r="K219" s="164"/>
      <c r="L219" s="169"/>
      <c r="M219" s="170"/>
      <c r="N219" s="171"/>
      <c r="O219" s="171"/>
      <c r="P219" s="172">
        <f>P220+SUM(P221:P303)</f>
        <v>0</v>
      </c>
      <c r="Q219" s="171"/>
      <c r="R219" s="172">
        <f>R220+SUM(R221:R303)</f>
        <v>0</v>
      </c>
      <c r="S219" s="171"/>
      <c r="T219" s="173">
        <f>T220+SUM(T221:T303)</f>
        <v>0</v>
      </c>
      <c r="AR219" s="174" t="s">
        <v>142</v>
      </c>
      <c r="AT219" s="175" t="s">
        <v>72</v>
      </c>
      <c r="AU219" s="175" t="s">
        <v>73</v>
      </c>
      <c r="AY219" s="174" t="s">
        <v>134</v>
      </c>
      <c r="BK219" s="176">
        <f>BK220+SUM(BK221:BK303)</f>
        <v>0</v>
      </c>
    </row>
    <row r="220" spans="1:65" s="2" customFormat="1" ht="21.75" customHeight="1">
      <c r="A220" s="35"/>
      <c r="B220" s="36"/>
      <c r="C220" s="179" t="s">
        <v>369</v>
      </c>
      <c r="D220" s="179" t="s">
        <v>137</v>
      </c>
      <c r="E220" s="180" t="s">
        <v>370</v>
      </c>
      <c r="F220" s="181" t="s">
        <v>371</v>
      </c>
      <c r="G220" s="182" t="s">
        <v>174</v>
      </c>
      <c r="H220" s="183">
        <v>3</v>
      </c>
      <c r="I220" s="184"/>
      <c r="J220" s="185">
        <f>ROUND(I220*H220,2)</f>
        <v>0</v>
      </c>
      <c r="K220" s="181" t="s">
        <v>141</v>
      </c>
      <c r="L220" s="40"/>
      <c r="M220" s="186" t="s">
        <v>19</v>
      </c>
      <c r="N220" s="187" t="s">
        <v>44</v>
      </c>
      <c r="O220" s="65"/>
      <c r="P220" s="188">
        <f>O220*H220</f>
        <v>0</v>
      </c>
      <c r="Q220" s="188">
        <v>0</v>
      </c>
      <c r="R220" s="188">
        <f>Q220*H220</f>
        <v>0</v>
      </c>
      <c r="S220" s="188">
        <v>0</v>
      </c>
      <c r="T220" s="189">
        <f>S220*H220</f>
        <v>0</v>
      </c>
      <c r="U220" s="35"/>
      <c r="V220" s="35"/>
      <c r="W220" s="35"/>
      <c r="X220" s="35"/>
      <c r="Y220" s="35"/>
      <c r="Z220" s="35"/>
      <c r="AA220" s="35"/>
      <c r="AB220" s="35"/>
      <c r="AC220" s="35"/>
      <c r="AD220" s="35"/>
      <c r="AE220" s="35"/>
      <c r="AR220" s="190" t="s">
        <v>372</v>
      </c>
      <c r="AT220" s="190" t="s">
        <v>137</v>
      </c>
      <c r="AU220" s="190" t="s">
        <v>80</v>
      </c>
      <c r="AY220" s="18" t="s">
        <v>134</v>
      </c>
      <c r="BE220" s="191">
        <f>IF(N220="základní",J220,0)</f>
        <v>0</v>
      </c>
      <c r="BF220" s="191">
        <f>IF(N220="snížená",J220,0)</f>
        <v>0</v>
      </c>
      <c r="BG220" s="191">
        <f>IF(N220="zákl. přenesená",J220,0)</f>
        <v>0</v>
      </c>
      <c r="BH220" s="191">
        <f>IF(N220="sníž. přenesená",J220,0)</f>
        <v>0</v>
      </c>
      <c r="BI220" s="191">
        <f>IF(N220="nulová",J220,0)</f>
        <v>0</v>
      </c>
      <c r="BJ220" s="18" t="s">
        <v>80</v>
      </c>
      <c r="BK220" s="191">
        <f>ROUND(I220*H220,2)</f>
        <v>0</v>
      </c>
      <c r="BL220" s="18" t="s">
        <v>372</v>
      </c>
      <c r="BM220" s="190" t="s">
        <v>373</v>
      </c>
    </row>
    <row r="221" spans="1:47" s="2" customFormat="1" ht="12">
      <c r="A221" s="35"/>
      <c r="B221" s="36"/>
      <c r="C221" s="37"/>
      <c r="D221" s="192" t="s">
        <v>144</v>
      </c>
      <c r="E221" s="37"/>
      <c r="F221" s="193" t="s">
        <v>371</v>
      </c>
      <c r="G221" s="37"/>
      <c r="H221" s="37"/>
      <c r="I221" s="194"/>
      <c r="J221" s="37"/>
      <c r="K221" s="37"/>
      <c r="L221" s="40"/>
      <c r="M221" s="195"/>
      <c r="N221" s="196"/>
      <c r="O221" s="65"/>
      <c r="P221" s="65"/>
      <c r="Q221" s="65"/>
      <c r="R221" s="65"/>
      <c r="S221" s="65"/>
      <c r="T221" s="66"/>
      <c r="U221" s="35"/>
      <c r="V221" s="35"/>
      <c r="W221" s="35"/>
      <c r="X221" s="35"/>
      <c r="Y221" s="35"/>
      <c r="Z221" s="35"/>
      <c r="AA221" s="35"/>
      <c r="AB221" s="35"/>
      <c r="AC221" s="35"/>
      <c r="AD221" s="35"/>
      <c r="AE221" s="35"/>
      <c r="AT221" s="18" t="s">
        <v>144</v>
      </c>
      <c r="AU221" s="18" t="s">
        <v>80</v>
      </c>
    </row>
    <row r="222" spans="1:65" s="2" customFormat="1" ht="22.8">
      <c r="A222" s="35"/>
      <c r="B222" s="36"/>
      <c r="C222" s="179" t="s">
        <v>374</v>
      </c>
      <c r="D222" s="179" t="s">
        <v>137</v>
      </c>
      <c r="E222" s="180" t="s">
        <v>375</v>
      </c>
      <c r="F222" s="181" t="s">
        <v>376</v>
      </c>
      <c r="G222" s="182" t="s">
        <v>174</v>
      </c>
      <c r="H222" s="183">
        <v>3</v>
      </c>
      <c r="I222" s="184"/>
      <c r="J222" s="185">
        <f>ROUND(I222*H222,2)</f>
        <v>0</v>
      </c>
      <c r="K222" s="181" t="s">
        <v>141</v>
      </c>
      <c r="L222" s="40"/>
      <c r="M222" s="186" t="s">
        <v>19</v>
      </c>
      <c r="N222" s="187" t="s">
        <v>44</v>
      </c>
      <c r="O222" s="65"/>
      <c r="P222" s="188">
        <f>O222*H222</f>
        <v>0</v>
      </c>
      <c r="Q222" s="188">
        <v>0</v>
      </c>
      <c r="R222" s="188">
        <f>Q222*H222</f>
        <v>0</v>
      </c>
      <c r="S222" s="188">
        <v>0</v>
      </c>
      <c r="T222" s="189">
        <f>S222*H222</f>
        <v>0</v>
      </c>
      <c r="U222" s="35"/>
      <c r="V222" s="35"/>
      <c r="W222" s="35"/>
      <c r="X222" s="35"/>
      <c r="Y222" s="35"/>
      <c r="Z222" s="35"/>
      <c r="AA222" s="35"/>
      <c r="AB222" s="35"/>
      <c r="AC222" s="35"/>
      <c r="AD222" s="35"/>
      <c r="AE222" s="35"/>
      <c r="AR222" s="190" t="s">
        <v>372</v>
      </c>
      <c r="AT222" s="190" t="s">
        <v>137</v>
      </c>
      <c r="AU222" s="190" t="s">
        <v>80</v>
      </c>
      <c r="AY222" s="18" t="s">
        <v>134</v>
      </c>
      <c r="BE222" s="191">
        <f>IF(N222="základní",J222,0)</f>
        <v>0</v>
      </c>
      <c r="BF222" s="191">
        <f>IF(N222="snížená",J222,0)</f>
        <v>0</v>
      </c>
      <c r="BG222" s="191">
        <f>IF(N222="zákl. přenesená",J222,0)</f>
        <v>0</v>
      </c>
      <c r="BH222" s="191">
        <f>IF(N222="sníž. přenesená",J222,0)</f>
        <v>0</v>
      </c>
      <c r="BI222" s="191">
        <f>IF(N222="nulová",J222,0)</f>
        <v>0</v>
      </c>
      <c r="BJ222" s="18" t="s">
        <v>80</v>
      </c>
      <c r="BK222" s="191">
        <f>ROUND(I222*H222,2)</f>
        <v>0</v>
      </c>
      <c r="BL222" s="18" t="s">
        <v>372</v>
      </c>
      <c r="BM222" s="190" t="s">
        <v>377</v>
      </c>
    </row>
    <row r="223" spans="1:47" s="2" customFormat="1" ht="19.2">
      <c r="A223" s="35"/>
      <c r="B223" s="36"/>
      <c r="C223" s="37"/>
      <c r="D223" s="192" t="s">
        <v>144</v>
      </c>
      <c r="E223" s="37"/>
      <c r="F223" s="193" t="s">
        <v>376</v>
      </c>
      <c r="G223" s="37"/>
      <c r="H223" s="37"/>
      <c r="I223" s="194"/>
      <c r="J223" s="37"/>
      <c r="K223" s="37"/>
      <c r="L223" s="40"/>
      <c r="M223" s="195"/>
      <c r="N223" s="196"/>
      <c r="O223" s="65"/>
      <c r="P223" s="65"/>
      <c r="Q223" s="65"/>
      <c r="R223" s="65"/>
      <c r="S223" s="65"/>
      <c r="T223" s="66"/>
      <c r="U223" s="35"/>
      <c r="V223" s="35"/>
      <c r="W223" s="35"/>
      <c r="X223" s="35"/>
      <c r="Y223" s="35"/>
      <c r="Z223" s="35"/>
      <c r="AA223" s="35"/>
      <c r="AB223" s="35"/>
      <c r="AC223" s="35"/>
      <c r="AD223" s="35"/>
      <c r="AE223" s="35"/>
      <c r="AT223" s="18" t="s">
        <v>144</v>
      </c>
      <c r="AU223" s="18" t="s">
        <v>80</v>
      </c>
    </row>
    <row r="224" spans="1:65" s="2" customFormat="1" ht="22.8">
      <c r="A224" s="35"/>
      <c r="B224" s="36"/>
      <c r="C224" s="179" t="s">
        <v>378</v>
      </c>
      <c r="D224" s="179" t="s">
        <v>137</v>
      </c>
      <c r="E224" s="180" t="s">
        <v>379</v>
      </c>
      <c r="F224" s="181" t="s">
        <v>380</v>
      </c>
      <c r="G224" s="182" t="s">
        <v>174</v>
      </c>
      <c r="H224" s="183">
        <v>3</v>
      </c>
      <c r="I224" s="184"/>
      <c r="J224" s="185">
        <f>ROUND(I224*H224,2)</f>
        <v>0</v>
      </c>
      <c r="K224" s="181" t="s">
        <v>141</v>
      </c>
      <c r="L224" s="40"/>
      <c r="M224" s="186" t="s">
        <v>19</v>
      </c>
      <c r="N224" s="187" t="s">
        <v>44</v>
      </c>
      <c r="O224" s="65"/>
      <c r="P224" s="188">
        <f>O224*H224</f>
        <v>0</v>
      </c>
      <c r="Q224" s="188">
        <v>0</v>
      </c>
      <c r="R224" s="188">
        <f>Q224*H224</f>
        <v>0</v>
      </c>
      <c r="S224" s="188">
        <v>0</v>
      </c>
      <c r="T224" s="189">
        <f>S224*H224</f>
        <v>0</v>
      </c>
      <c r="U224" s="35"/>
      <c r="V224" s="35"/>
      <c r="W224" s="35"/>
      <c r="X224" s="35"/>
      <c r="Y224" s="35"/>
      <c r="Z224" s="35"/>
      <c r="AA224" s="35"/>
      <c r="AB224" s="35"/>
      <c r="AC224" s="35"/>
      <c r="AD224" s="35"/>
      <c r="AE224" s="35"/>
      <c r="AR224" s="190" t="s">
        <v>372</v>
      </c>
      <c r="AT224" s="190" t="s">
        <v>137</v>
      </c>
      <c r="AU224" s="190" t="s">
        <v>80</v>
      </c>
      <c r="AY224" s="18" t="s">
        <v>134</v>
      </c>
      <c r="BE224" s="191">
        <f>IF(N224="základní",J224,0)</f>
        <v>0</v>
      </c>
      <c r="BF224" s="191">
        <f>IF(N224="snížená",J224,0)</f>
        <v>0</v>
      </c>
      <c r="BG224" s="191">
        <f>IF(N224="zákl. přenesená",J224,0)</f>
        <v>0</v>
      </c>
      <c r="BH224" s="191">
        <f>IF(N224="sníž. přenesená",J224,0)</f>
        <v>0</v>
      </c>
      <c r="BI224" s="191">
        <f>IF(N224="nulová",J224,0)</f>
        <v>0</v>
      </c>
      <c r="BJ224" s="18" t="s">
        <v>80</v>
      </c>
      <c r="BK224" s="191">
        <f>ROUND(I224*H224,2)</f>
        <v>0</v>
      </c>
      <c r="BL224" s="18" t="s">
        <v>372</v>
      </c>
      <c r="BM224" s="190" t="s">
        <v>381</v>
      </c>
    </row>
    <row r="225" spans="1:47" s="2" customFormat="1" ht="12">
      <c r="A225" s="35"/>
      <c r="B225" s="36"/>
      <c r="C225" s="37"/>
      <c r="D225" s="192" t="s">
        <v>144</v>
      </c>
      <c r="E225" s="37"/>
      <c r="F225" s="193" t="s">
        <v>380</v>
      </c>
      <c r="G225" s="37"/>
      <c r="H225" s="37"/>
      <c r="I225" s="194"/>
      <c r="J225" s="37"/>
      <c r="K225" s="37"/>
      <c r="L225" s="40"/>
      <c r="M225" s="195"/>
      <c r="N225" s="196"/>
      <c r="O225" s="65"/>
      <c r="P225" s="65"/>
      <c r="Q225" s="65"/>
      <c r="R225" s="65"/>
      <c r="S225" s="65"/>
      <c r="T225" s="66"/>
      <c r="U225" s="35"/>
      <c r="V225" s="35"/>
      <c r="W225" s="35"/>
      <c r="X225" s="35"/>
      <c r="Y225" s="35"/>
      <c r="Z225" s="35"/>
      <c r="AA225" s="35"/>
      <c r="AB225" s="35"/>
      <c r="AC225" s="35"/>
      <c r="AD225" s="35"/>
      <c r="AE225" s="35"/>
      <c r="AT225" s="18" t="s">
        <v>144</v>
      </c>
      <c r="AU225" s="18" t="s">
        <v>80</v>
      </c>
    </row>
    <row r="226" spans="1:65" s="2" customFormat="1" ht="22.8">
      <c r="A226" s="35"/>
      <c r="B226" s="36"/>
      <c r="C226" s="179" t="s">
        <v>208</v>
      </c>
      <c r="D226" s="179" t="s">
        <v>137</v>
      </c>
      <c r="E226" s="180" t="s">
        <v>382</v>
      </c>
      <c r="F226" s="181" t="s">
        <v>383</v>
      </c>
      <c r="G226" s="182" t="s">
        <v>174</v>
      </c>
      <c r="H226" s="183">
        <v>3</v>
      </c>
      <c r="I226" s="184"/>
      <c r="J226" s="185">
        <f>ROUND(I226*H226,2)</f>
        <v>0</v>
      </c>
      <c r="K226" s="181" t="s">
        <v>141</v>
      </c>
      <c r="L226" s="40"/>
      <c r="M226" s="186" t="s">
        <v>19</v>
      </c>
      <c r="N226" s="187" t="s">
        <v>44</v>
      </c>
      <c r="O226" s="65"/>
      <c r="P226" s="188">
        <f>O226*H226</f>
        <v>0</v>
      </c>
      <c r="Q226" s="188">
        <v>0</v>
      </c>
      <c r="R226" s="188">
        <f>Q226*H226</f>
        <v>0</v>
      </c>
      <c r="S226" s="188">
        <v>0</v>
      </c>
      <c r="T226" s="189">
        <f>S226*H226</f>
        <v>0</v>
      </c>
      <c r="U226" s="35"/>
      <c r="V226" s="35"/>
      <c r="W226" s="35"/>
      <c r="X226" s="35"/>
      <c r="Y226" s="35"/>
      <c r="Z226" s="35"/>
      <c r="AA226" s="35"/>
      <c r="AB226" s="35"/>
      <c r="AC226" s="35"/>
      <c r="AD226" s="35"/>
      <c r="AE226" s="35"/>
      <c r="AR226" s="190" t="s">
        <v>372</v>
      </c>
      <c r="AT226" s="190" t="s">
        <v>137</v>
      </c>
      <c r="AU226" s="190" t="s">
        <v>80</v>
      </c>
      <c r="AY226" s="18" t="s">
        <v>134</v>
      </c>
      <c r="BE226" s="191">
        <f>IF(N226="základní",J226,0)</f>
        <v>0</v>
      </c>
      <c r="BF226" s="191">
        <f>IF(N226="snížená",J226,0)</f>
        <v>0</v>
      </c>
      <c r="BG226" s="191">
        <f>IF(N226="zákl. přenesená",J226,0)</f>
        <v>0</v>
      </c>
      <c r="BH226" s="191">
        <f>IF(N226="sníž. přenesená",J226,0)</f>
        <v>0</v>
      </c>
      <c r="BI226" s="191">
        <f>IF(N226="nulová",J226,0)</f>
        <v>0</v>
      </c>
      <c r="BJ226" s="18" t="s">
        <v>80</v>
      </c>
      <c r="BK226" s="191">
        <f>ROUND(I226*H226,2)</f>
        <v>0</v>
      </c>
      <c r="BL226" s="18" t="s">
        <v>372</v>
      </c>
      <c r="BM226" s="190" t="s">
        <v>384</v>
      </c>
    </row>
    <row r="227" spans="1:47" s="2" customFormat="1" ht="19.2">
      <c r="A227" s="35"/>
      <c r="B227" s="36"/>
      <c r="C227" s="37"/>
      <c r="D227" s="192" t="s">
        <v>144</v>
      </c>
      <c r="E227" s="37"/>
      <c r="F227" s="193" t="s">
        <v>383</v>
      </c>
      <c r="G227" s="37"/>
      <c r="H227" s="37"/>
      <c r="I227" s="194"/>
      <c r="J227" s="37"/>
      <c r="K227" s="37"/>
      <c r="L227" s="40"/>
      <c r="M227" s="195"/>
      <c r="N227" s="196"/>
      <c r="O227" s="65"/>
      <c r="P227" s="65"/>
      <c r="Q227" s="65"/>
      <c r="R227" s="65"/>
      <c r="S227" s="65"/>
      <c r="T227" s="66"/>
      <c r="U227" s="35"/>
      <c r="V227" s="35"/>
      <c r="W227" s="35"/>
      <c r="X227" s="35"/>
      <c r="Y227" s="35"/>
      <c r="Z227" s="35"/>
      <c r="AA227" s="35"/>
      <c r="AB227" s="35"/>
      <c r="AC227" s="35"/>
      <c r="AD227" s="35"/>
      <c r="AE227" s="35"/>
      <c r="AT227" s="18" t="s">
        <v>144</v>
      </c>
      <c r="AU227" s="18" t="s">
        <v>80</v>
      </c>
    </row>
    <row r="228" spans="1:65" s="2" customFormat="1" ht="57">
      <c r="A228" s="35"/>
      <c r="B228" s="36"/>
      <c r="C228" s="179" t="s">
        <v>385</v>
      </c>
      <c r="D228" s="179" t="s">
        <v>137</v>
      </c>
      <c r="E228" s="180" t="s">
        <v>386</v>
      </c>
      <c r="F228" s="181" t="s">
        <v>387</v>
      </c>
      <c r="G228" s="182" t="s">
        <v>174</v>
      </c>
      <c r="H228" s="183">
        <v>1</v>
      </c>
      <c r="I228" s="184"/>
      <c r="J228" s="185">
        <f>ROUND(I228*H228,2)</f>
        <v>0</v>
      </c>
      <c r="K228" s="181" t="s">
        <v>141</v>
      </c>
      <c r="L228" s="40"/>
      <c r="M228" s="186" t="s">
        <v>19</v>
      </c>
      <c r="N228" s="187" t="s">
        <v>44</v>
      </c>
      <c r="O228" s="65"/>
      <c r="P228" s="188">
        <f>O228*H228</f>
        <v>0</v>
      </c>
      <c r="Q228" s="188">
        <v>0</v>
      </c>
      <c r="R228" s="188">
        <f>Q228*H228</f>
        <v>0</v>
      </c>
      <c r="S228" s="188">
        <v>0</v>
      </c>
      <c r="T228" s="189">
        <f>S228*H228</f>
        <v>0</v>
      </c>
      <c r="U228" s="35"/>
      <c r="V228" s="35"/>
      <c r="W228" s="35"/>
      <c r="X228" s="35"/>
      <c r="Y228" s="35"/>
      <c r="Z228" s="35"/>
      <c r="AA228" s="35"/>
      <c r="AB228" s="35"/>
      <c r="AC228" s="35"/>
      <c r="AD228" s="35"/>
      <c r="AE228" s="35"/>
      <c r="AR228" s="190" t="s">
        <v>372</v>
      </c>
      <c r="AT228" s="190" t="s">
        <v>137</v>
      </c>
      <c r="AU228" s="190" t="s">
        <v>80</v>
      </c>
      <c r="AY228" s="18" t="s">
        <v>134</v>
      </c>
      <c r="BE228" s="191">
        <f>IF(N228="základní",J228,0)</f>
        <v>0</v>
      </c>
      <c r="BF228" s="191">
        <f>IF(N228="snížená",J228,0)</f>
        <v>0</v>
      </c>
      <c r="BG228" s="191">
        <f>IF(N228="zákl. přenesená",J228,0)</f>
        <v>0</v>
      </c>
      <c r="BH228" s="191">
        <f>IF(N228="sníž. přenesená",J228,0)</f>
        <v>0</v>
      </c>
      <c r="BI228" s="191">
        <f>IF(N228="nulová",J228,0)</f>
        <v>0</v>
      </c>
      <c r="BJ228" s="18" t="s">
        <v>80</v>
      </c>
      <c r="BK228" s="191">
        <f>ROUND(I228*H228,2)</f>
        <v>0</v>
      </c>
      <c r="BL228" s="18" t="s">
        <v>372</v>
      </c>
      <c r="BM228" s="190" t="s">
        <v>388</v>
      </c>
    </row>
    <row r="229" spans="1:47" s="2" customFormat="1" ht="38.4">
      <c r="A229" s="35"/>
      <c r="B229" s="36"/>
      <c r="C229" s="37"/>
      <c r="D229" s="192" t="s">
        <v>144</v>
      </c>
      <c r="E229" s="37"/>
      <c r="F229" s="193" t="s">
        <v>387</v>
      </c>
      <c r="G229" s="37"/>
      <c r="H229" s="37"/>
      <c r="I229" s="194"/>
      <c r="J229" s="37"/>
      <c r="K229" s="37"/>
      <c r="L229" s="40"/>
      <c r="M229" s="195"/>
      <c r="N229" s="196"/>
      <c r="O229" s="65"/>
      <c r="P229" s="65"/>
      <c r="Q229" s="65"/>
      <c r="R229" s="65"/>
      <c r="S229" s="65"/>
      <c r="T229" s="66"/>
      <c r="U229" s="35"/>
      <c r="V229" s="35"/>
      <c r="W229" s="35"/>
      <c r="X229" s="35"/>
      <c r="Y229" s="35"/>
      <c r="Z229" s="35"/>
      <c r="AA229" s="35"/>
      <c r="AB229" s="35"/>
      <c r="AC229" s="35"/>
      <c r="AD229" s="35"/>
      <c r="AE229" s="35"/>
      <c r="AT229" s="18" t="s">
        <v>144</v>
      </c>
      <c r="AU229" s="18" t="s">
        <v>80</v>
      </c>
    </row>
    <row r="230" spans="2:51" s="13" customFormat="1" ht="12">
      <c r="B230" s="197"/>
      <c r="C230" s="198"/>
      <c r="D230" s="192" t="s">
        <v>145</v>
      </c>
      <c r="E230" s="199" t="s">
        <v>19</v>
      </c>
      <c r="F230" s="200" t="s">
        <v>389</v>
      </c>
      <c r="G230" s="198"/>
      <c r="H230" s="201">
        <v>1</v>
      </c>
      <c r="I230" s="202"/>
      <c r="J230" s="198"/>
      <c r="K230" s="198"/>
      <c r="L230" s="203"/>
      <c r="M230" s="204"/>
      <c r="N230" s="205"/>
      <c r="O230" s="205"/>
      <c r="P230" s="205"/>
      <c r="Q230" s="205"/>
      <c r="R230" s="205"/>
      <c r="S230" s="205"/>
      <c r="T230" s="206"/>
      <c r="AT230" s="207" t="s">
        <v>145</v>
      </c>
      <c r="AU230" s="207" t="s">
        <v>80</v>
      </c>
      <c r="AV230" s="13" t="s">
        <v>82</v>
      </c>
      <c r="AW230" s="13" t="s">
        <v>33</v>
      </c>
      <c r="AX230" s="13" t="s">
        <v>80</v>
      </c>
      <c r="AY230" s="207" t="s">
        <v>134</v>
      </c>
    </row>
    <row r="231" spans="1:65" s="2" customFormat="1" ht="55.5" customHeight="1">
      <c r="A231" s="35"/>
      <c r="B231" s="36"/>
      <c r="C231" s="179" t="s">
        <v>390</v>
      </c>
      <c r="D231" s="179" t="s">
        <v>137</v>
      </c>
      <c r="E231" s="180" t="s">
        <v>391</v>
      </c>
      <c r="F231" s="181" t="s">
        <v>392</v>
      </c>
      <c r="G231" s="182" t="s">
        <v>160</v>
      </c>
      <c r="H231" s="183">
        <v>837.07</v>
      </c>
      <c r="I231" s="184"/>
      <c r="J231" s="185">
        <f>ROUND(I231*H231,2)</f>
        <v>0</v>
      </c>
      <c r="K231" s="181" t="s">
        <v>141</v>
      </c>
      <c r="L231" s="40"/>
      <c r="M231" s="186" t="s">
        <v>19</v>
      </c>
      <c r="N231" s="187" t="s">
        <v>44</v>
      </c>
      <c r="O231" s="65"/>
      <c r="P231" s="188">
        <f>O231*H231</f>
        <v>0</v>
      </c>
      <c r="Q231" s="188">
        <v>0</v>
      </c>
      <c r="R231" s="188">
        <f>Q231*H231</f>
        <v>0</v>
      </c>
      <c r="S231" s="188">
        <v>0</v>
      </c>
      <c r="T231" s="189">
        <f>S231*H231</f>
        <v>0</v>
      </c>
      <c r="U231" s="35"/>
      <c r="V231" s="35"/>
      <c r="W231" s="35"/>
      <c r="X231" s="35"/>
      <c r="Y231" s="35"/>
      <c r="Z231" s="35"/>
      <c r="AA231" s="35"/>
      <c r="AB231" s="35"/>
      <c r="AC231" s="35"/>
      <c r="AD231" s="35"/>
      <c r="AE231" s="35"/>
      <c r="AR231" s="190" t="s">
        <v>372</v>
      </c>
      <c r="AT231" s="190" t="s">
        <v>137</v>
      </c>
      <c r="AU231" s="190" t="s">
        <v>80</v>
      </c>
      <c r="AY231" s="18" t="s">
        <v>134</v>
      </c>
      <c r="BE231" s="191">
        <f>IF(N231="základní",J231,0)</f>
        <v>0</v>
      </c>
      <c r="BF231" s="191">
        <f>IF(N231="snížená",J231,0)</f>
        <v>0</v>
      </c>
      <c r="BG231" s="191">
        <f>IF(N231="zákl. přenesená",J231,0)</f>
        <v>0</v>
      </c>
      <c r="BH231" s="191">
        <f>IF(N231="sníž. přenesená",J231,0)</f>
        <v>0</v>
      </c>
      <c r="BI231" s="191">
        <f>IF(N231="nulová",J231,0)</f>
        <v>0</v>
      </c>
      <c r="BJ231" s="18" t="s">
        <v>80</v>
      </c>
      <c r="BK231" s="191">
        <f>ROUND(I231*H231,2)</f>
        <v>0</v>
      </c>
      <c r="BL231" s="18" t="s">
        <v>372</v>
      </c>
      <c r="BM231" s="190" t="s">
        <v>393</v>
      </c>
    </row>
    <row r="232" spans="1:47" s="2" customFormat="1" ht="38.4">
      <c r="A232" s="35"/>
      <c r="B232" s="36"/>
      <c r="C232" s="37"/>
      <c r="D232" s="192" t="s">
        <v>144</v>
      </c>
      <c r="E232" s="37"/>
      <c r="F232" s="193" t="s">
        <v>392</v>
      </c>
      <c r="G232" s="37"/>
      <c r="H232" s="37"/>
      <c r="I232" s="194"/>
      <c r="J232" s="37"/>
      <c r="K232" s="37"/>
      <c r="L232" s="40"/>
      <c r="M232" s="195"/>
      <c r="N232" s="196"/>
      <c r="O232" s="65"/>
      <c r="P232" s="65"/>
      <c r="Q232" s="65"/>
      <c r="R232" s="65"/>
      <c r="S232" s="65"/>
      <c r="T232" s="66"/>
      <c r="U232" s="35"/>
      <c r="V232" s="35"/>
      <c r="W232" s="35"/>
      <c r="X232" s="35"/>
      <c r="Y232" s="35"/>
      <c r="Z232" s="35"/>
      <c r="AA232" s="35"/>
      <c r="AB232" s="35"/>
      <c r="AC232" s="35"/>
      <c r="AD232" s="35"/>
      <c r="AE232" s="35"/>
      <c r="AT232" s="18" t="s">
        <v>144</v>
      </c>
      <c r="AU232" s="18" t="s">
        <v>80</v>
      </c>
    </row>
    <row r="233" spans="2:51" s="13" customFormat="1" ht="12">
      <c r="B233" s="197"/>
      <c r="C233" s="198"/>
      <c r="D233" s="192" t="s">
        <v>145</v>
      </c>
      <c r="E233" s="199" t="s">
        <v>19</v>
      </c>
      <c r="F233" s="200" t="s">
        <v>394</v>
      </c>
      <c r="G233" s="198"/>
      <c r="H233" s="201">
        <v>1.07</v>
      </c>
      <c r="I233" s="202"/>
      <c r="J233" s="198"/>
      <c r="K233" s="198"/>
      <c r="L233" s="203"/>
      <c r="M233" s="204"/>
      <c r="N233" s="205"/>
      <c r="O233" s="205"/>
      <c r="P233" s="205"/>
      <c r="Q233" s="205"/>
      <c r="R233" s="205"/>
      <c r="S233" s="205"/>
      <c r="T233" s="206"/>
      <c r="AT233" s="207" t="s">
        <v>145</v>
      </c>
      <c r="AU233" s="207" t="s">
        <v>80</v>
      </c>
      <c r="AV233" s="13" t="s">
        <v>82</v>
      </c>
      <c r="AW233" s="13" t="s">
        <v>33</v>
      </c>
      <c r="AX233" s="13" t="s">
        <v>73</v>
      </c>
      <c r="AY233" s="207" t="s">
        <v>134</v>
      </c>
    </row>
    <row r="234" spans="2:51" s="13" customFormat="1" ht="12">
      <c r="B234" s="197"/>
      <c r="C234" s="198"/>
      <c r="D234" s="192" t="s">
        <v>145</v>
      </c>
      <c r="E234" s="199" t="s">
        <v>19</v>
      </c>
      <c r="F234" s="200" t="s">
        <v>395</v>
      </c>
      <c r="G234" s="198"/>
      <c r="H234" s="201">
        <v>836</v>
      </c>
      <c r="I234" s="202"/>
      <c r="J234" s="198"/>
      <c r="K234" s="198"/>
      <c r="L234" s="203"/>
      <c r="M234" s="204"/>
      <c r="N234" s="205"/>
      <c r="O234" s="205"/>
      <c r="P234" s="205"/>
      <c r="Q234" s="205"/>
      <c r="R234" s="205"/>
      <c r="S234" s="205"/>
      <c r="T234" s="206"/>
      <c r="AT234" s="207" t="s">
        <v>145</v>
      </c>
      <c r="AU234" s="207" t="s">
        <v>80</v>
      </c>
      <c r="AV234" s="13" t="s">
        <v>82</v>
      </c>
      <c r="AW234" s="13" t="s">
        <v>33</v>
      </c>
      <c r="AX234" s="13" t="s">
        <v>73</v>
      </c>
      <c r="AY234" s="207" t="s">
        <v>134</v>
      </c>
    </row>
    <row r="235" spans="2:51" s="14" customFormat="1" ht="12">
      <c r="B235" s="218"/>
      <c r="C235" s="219"/>
      <c r="D235" s="192" t="s">
        <v>145</v>
      </c>
      <c r="E235" s="220" t="s">
        <v>19</v>
      </c>
      <c r="F235" s="221" t="s">
        <v>170</v>
      </c>
      <c r="G235" s="219"/>
      <c r="H235" s="222">
        <v>837.07</v>
      </c>
      <c r="I235" s="223"/>
      <c r="J235" s="219"/>
      <c r="K235" s="219"/>
      <c r="L235" s="224"/>
      <c r="M235" s="225"/>
      <c r="N235" s="226"/>
      <c r="O235" s="226"/>
      <c r="P235" s="226"/>
      <c r="Q235" s="226"/>
      <c r="R235" s="226"/>
      <c r="S235" s="226"/>
      <c r="T235" s="227"/>
      <c r="AT235" s="228" t="s">
        <v>145</v>
      </c>
      <c r="AU235" s="228" t="s">
        <v>80</v>
      </c>
      <c r="AV235" s="14" t="s">
        <v>142</v>
      </c>
      <c r="AW235" s="14" t="s">
        <v>33</v>
      </c>
      <c r="AX235" s="14" t="s">
        <v>80</v>
      </c>
      <c r="AY235" s="228" t="s">
        <v>134</v>
      </c>
    </row>
    <row r="236" spans="1:65" s="2" customFormat="1" ht="55.5" customHeight="1">
      <c r="A236" s="35"/>
      <c r="B236" s="36"/>
      <c r="C236" s="179" t="s">
        <v>396</v>
      </c>
      <c r="D236" s="179" t="s">
        <v>137</v>
      </c>
      <c r="E236" s="180" t="s">
        <v>397</v>
      </c>
      <c r="F236" s="181" t="s">
        <v>398</v>
      </c>
      <c r="G236" s="182" t="s">
        <v>160</v>
      </c>
      <c r="H236" s="183">
        <v>3907.201</v>
      </c>
      <c r="I236" s="184"/>
      <c r="J236" s="185">
        <f>ROUND(I236*H236,2)</f>
        <v>0</v>
      </c>
      <c r="K236" s="181" t="s">
        <v>141</v>
      </c>
      <c r="L236" s="40"/>
      <c r="M236" s="186" t="s">
        <v>19</v>
      </c>
      <c r="N236" s="187" t="s">
        <v>44</v>
      </c>
      <c r="O236" s="65"/>
      <c r="P236" s="188">
        <f>O236*H236</f>
        <v>0</v>
      </c>
      <c r="Q236" s="188">
        <v>0</v>
      </c>
      <c r="R236" s="188">
        <f>Q236*H236</f>
        <v>0</v>
      </c>
      <c r="S236" s="188">
        <v>0</v>
      </c>
      <c r="T236" s="189">
        <f>S236*H236</f>
        <v>0</v>
      </c>
      <c r="U236" s="35"/>
      <c r="V236" s="35"/>
      <c r="W236" s="35"/>
      <c r="X236" s="35"/>
      <c r="Y236" s="35"/>
      <c r="Z236" s="35"/>
      <c r="AA236" s="35"/>
      <c r="AB236" s="35"/>
      <c r="AC236" s="35"/>
      <c r="AD236" s="35"/>
      <c r="AE236" s="35"/>
      <c r="AR236" s="190" t="s">
        <v>372</v>
      </c>
      <c r="AT236" s="190" t="s">
        <v>137</v>
      </c>
      <c r="AU236" s="190" t="s">
        <v>80</v>
      </c>
      <c r="AY236" s="18" t="s">
        <v>134</v>
      </c>
      <c r="BE236" s="191">
        <f>IF(N236="základní",J236,0)</f>
        <v>0</v>
      </c>
      <c r="BF236" s="191">
        <f>IF(N236="snížená",J236,0)</f>
        <v>0</v>
      </c>
      <c r="BG236" s="191">
        <f>IF(N236="zákl. přenesená",J236,0)</f>
        <v>0</v>
      </c>
      <c r="BH236" s="191">
        <f>IF(N236="sníž. přenesená",J236,0)</f>
        <v>0</v>
      </c>
      <c r="BI236" s="191">
        <f>IF(N236="nulová",J236,0)</f>
        <v>0</v>
      </c>
      <c r="BJ236" s="18" t="s">
        <v>80</v>
      </c>
      <c r="BK236" s="191">
        <f>ROUND(I236*H236,2)</f>
        <v>0</v>
      </c>
      <c r="BL236" s="18" t="s">
        <v>372</v>
      </c>
      <c r="BM236" s="190" t="s">
        <v>399</v>
      </c>
    </row>
    <row r="237" spans="1:47" s="2" customFormat="1" ht="38.4">
      <c r="A237" s="35"/>
      <c r="B237" s="36"/>
      <c r="C237" s="37"/>
      <c r="D237" s="192" t="s">
        <v>144</v>
      </c>
      <c r="E237" s="37"/>
      <c r="F237" s="193" t="s">
        <v>398</v>
      </c>
      <c r="G237" s="37"/>
      <c r="H237" s="37"/>
      <c r="I237" s="194"/>
      <c r="J237" s="37"/>
      <c r="K237" s="37"/>
      <c r="L237" s="40"/>
      <c r="M237" s="195"/>
      <c r="N237" s="196"/>
      <c r="O237" s="65"/>
      <c r="P237" s="65"/>
      <c r="Q237" s="65"/>
      <c r="R237" s="65"/>
      <c r="S237" s="65"/>
      <c r="T237" s="66"/>
      <c r="U237" s="35"/>
      <c r="V237" s="35"/>
      <c r="W237" s="35"/>
      <c r="X237" s="35"/>
      <c r="Y237" s="35"/>
      <c r="Z237" s="35"/>
      <c r="AA237" s="35"/>
      <c r="AB237" s="35"/>
      <c r="AC237" s="35"/>
      <c r="AD237" s="35"/>
      <c r="AE237" s="35"/>
      <c r="AT237" s="18" t="s">
        <v>144</v>
      </c>
      <c r="AU237" s="18" t="s">
        <v>80</v>
      </c>
    </row>
    <row r="238" spans="2:51" s="13" customFormat="1" ht="12">
      <c r="B238" s="197"/>
      <c r="C238" s="198"/>
      <c r="D238" s="192" t="s">
        <v>145</v>
      </c>
      <c r="E238" s="199" t="s">
        <v>19</v>
      </c>
      <c r="F238" s="200" t="s">
        <v>400</v>
      </c>
      <c r="G238" s="198"/>
      <c r="H238" s="201">
        <v>3907.201</v>
      </c>
      <c r="I238" s="202"/>
      <c r="J238" s="198"/>
      <c r="K238" s="198"/>
      <c r="L238" s="203"/>
      <c r="M238" s="204"/>
      <c r="N238" s="205"/>
      <c r="O238" s="205"/>
      <c r="P238" s="205"/>
      <c r="Q238" s="205"/>
      <c r="R238" s="205"/>
      <c r="S238" s="205"/>
      <c r="T238" s="206"/>
      <c r="AT238" s="207" t="s">
        <v>145</v>
      </c>
      <c r="AU238" s="207" t="s">
        <v>80</v>
      </c>
      <c r="AV238" s="13" t="s">
        <v>82</v>
      </c>
      <c r="AW238" s="13" t="s">
        <v>33</v>
      </c>
      <c r="AX238" s="13" t="s">
        <v>80</v>
      </c>
      <c r="AY238" s="207" t="s">
        <v>134</v>
      </c>
    </row>
    <row r="239" spans="1:65" s="2" customFormat="1" ht="55.5" customHeight="1">
      <c r="A239" s="35"/>
      <c r="B239" s="36"/>
      <c r="C239" s="179" t="s">
        <v>401</v>
      </c>
      <c r="D239" s="179" t="s">
        <v>137</v>
      </c>
      <c r="E239" s="180" t="s">
        <v>402</v>
      </c>
      <c r="F239" s="181" t="s">
        <v>403</v>
      </c>
      <c r="G239" s="182" t="s">
        <v>160</v>
      </c>
      <c r="H239" s="183">
        <v>10.28</v>
      </c>
      <c r="I239" s="184"/>
      <c r="J239" s="185">
        <f>ROUND(I239*H239,2)</f>
        <v>0</v>
      </c>
      <c r="K239" s="181" t="s">
        <v>141</v>
      </c>
      <c r="L239" s="40"/>
      <c r="M239" s="186" t="s">
        <v>19</v>
      </c>
      <c r="N239" s="187" t="s">
        <v>44</v>
      </c>
      <c r="O239" s="65"/>
      <c r="P239" s="188">
        <f>O239*H239</f>
        <v>0</v>
      </c>
      <c r="Q239" s="188">
        <v>0</v>
      </c>
      <c r="R239" s="188">
        <f>Q239*H239</f>
        <v>0</v>
      </c>
      <c r="S239" s="188">
        <v>0</v>
      </c>
      <c r="T239" s="189">
        <f>S239*H239</f>
        <v>0</v>
      </c>
      <c r="U239" s="35"/>
      <c r="V239" s="35"/>
      <c r="W239" s="35"/>
      <c r="X239" s="35"/>
      <c r="Y239" s="35"/>
      <c r="Z239" s="35"/>
      <c r="AA239" s="35"/>
      <c r="AB239" s="35"/>
      <c r="AC239" s="35"/>
      <c r="AD239" s="35"/>
      <c r="AE239" s="35"/>
      <c r="AR239" s="190" t="s">
        <v>372</v>
      </c>
      <c r="AT239" s="190" t="s">
        <v>137</v>
      </c>
      <c r="AU239" s="190" t="s">
        <v>80</v>
      </c>
      <c r="AY239" s="18" t="s">
        <v>134</v>
      </c>
      <c r="BE239" s="191">
        <f>IF(N239="základní",J239,0)</f>
        <v>0</v>
      </c>
      <c r="BF239" s="191">
        <f>IF(N239="snížená",J239,0)</f>
        <v>0</v>
      </c>
      <c r="BG239" s="191">
        <f>IF(N239="zákl. přenesená",J239,0)</f>
        <v>0</v>
      </c>
      <c r="BH239" s="191">
        <f>IF(N239="sníž. přenesená",J239,0)</f>
        <v>0</v>
      </c>
      <c r="BI239" s="191">
        <f>IF(N239="nulová",J239,0)</f>
        <v>0</v>
      </c>
      <c r="BJ239" s="18" t="s">
        <v>80</v>
      </c>
      <c r="BK239" s="191">
        <f>ROUND(I239*H239,2)</f>
        <v>0</v>
      </c>
      <c r="BL239" s="18" t="s">
        <v>372</v>
      </c>
      <c r="BM239" s="190" t="s">
        <v>404</v>
      </c>
    </row>
    <row r="240" spans="1:47" s="2" customFormat="1" ht="38.4">
      <c r="A240" s="35"/>
      <c r="B240" s="36"/>
      <c r="C240" s="37"/>
      <c r="D240" s="192" t="s">
        <v>144</v>
      </c>
      <c r="E240" s="37"/>
      <c r="F240" s="193" t="s">
        <v>403</v>
      </c>
      <c r="G240" s="37"/>
      <c r="H240" s="37"/>
      <c r="I240" s="194"/>
      <c r="J240" s="37"/>
      <c r="K240" s="37"/>
      <c r="L240" s="40"/>
      <c r="M240" s="195"/>
      <c r="N240" s="196"/>
      <c r="O240" s="65"/>
      <c r="P240" s="65"/>
      <c r="Q240" s="65"/>
      <c r="R240" s="65"/>
      <c r="S240" s="65"/>
      <c r="T240" s="66"/>
      <c r="U240" s="35"/>
      <c r="V240" s="35"/>
      <c r="W240" s="35"/>
      <c r="X240" s="35"/>
      <c r="Y240" s="35"/>
      <c r="Z240" s="35"/>
      <c r="AA240" s="35"/>
      <c r="AB240" s="35"/>
      <c r="AC240" s="35"/>
      <c r="AD240" s="35"/>
      <c r="AE240" s="35"/>
      <c r="AT240" s="18" t="s">
        <v>144</v>
      </c>
      <c r="AU240" s="18" t="s">
        <v>80</v>
      </c>
    </row>
    <row r="241" spans="2:51" s="15" customFormat="1" ht="12">
      <c r="B241" s="229"/>
      <c r="C241" s="230"/>
      <c r="D241" s="192" t="s">
        <v>145</v>
      </c>
      <c r="E241" s="231" t="s">
        <v>19</v>
      </c>
      <c r="F241" s="232" t="s">
        <v>405</v>
      </c>
      <c r="G241" s="230"/>
      <c r="H241" s="231" t="s">
        <v>19</v>
      </c>
      <c r="I241" s="233"/>
      <c r="J241" s="230"/>
      <c r="K241" s="230"/>
      <c r="L241" s="234"/>
      <c r="M241" s="235"/>
      <c r="N241" s="236"/>
      <c r="O241" s="236"/>
      <c r="P241" s="236"/>
      <c r="Q241" s="236"/>
      <c r="R241" s="236"/>
      <c r="S241" s="236"/>
      <c r="T241" s="237"/>
      <c r="AT241" s="238" t="s">
        <v>145</v>
      </c>
      <c r="AU241" s="238" t="s">
        <v>80</v>
      </c>
      <c r="AV241" s="15" t="s">
        <v>80</v>
      </c>
      <c r="AW241" s="15" t="s">
        <v>33</v>
      </c>
      <c r="AX241" s="15" t="s">
        <v>73</v>
      </c>
      <c r="AY241" s="238" t="s">
        <v>134</v>
      </c>
    </row>
    <row r="242" spans="2:51" s="13" customFormat="1" ht="12">
      <c r="B242" s="197"/>
      <c r="C242" s="198"/>
      <c r="D242" s="192" t="s">
        <v>145</v>
      </c>
      <c r="E242" s="199" t="s">
        <v>19</v>
      </c>
      <c r="F242" s="200" t="s">
        <v>406</v>
      </c>
      <c r="G242" s="198"/>
      <c r="H242" s="201">
        <v>10.28</v>
      </c>
      <c r="I242" s="202"/>
      <c r="J242" s="198"/>
      <c r="K242" s="198"/>
      <c r="L242" s="203"/>
      <c r="M242" s="204"/>
      <c r="N242" s="205"/>
      <c r="O242" s="205"/>
      <c r="P242" s="205"/>
      <c r="Q242" s="205"/>
      <c r="R242" s="205"/>
      <c r="S242" s="205"/>
      <c r="T242" s="206"/>
      <c r="AT242" s="207" t="s">
        <v>145</v>
      </c>
      <c r="AU242" s="207" t="s">
        <v>80</v>
      </c>
      <c r="AV242" s="13" t="s">
        <v>82</v>
      </c>
      <c r="AW242" s="13" t="s">
        <v>33</v>
      </c>
      <c r="AX242" s="13" t="s">
        <v>80</v>
      </c>
      <c r="AY242" s="207" t="s">
        <v>134</v>
      </c>
    </row>
    <row r="243" spans="1:65" s="2" customFormat="1" ht="55.5" customHeight="1">
      <c r="A243" s="35"/>
      <c r="B243" s="36"/>
      <c r="C243" s="179" t="s">
        <v>407</v>
      </c>
      <c r="D243" s="179" t="s">
        <v>137</v>
      </c>
      <c r="E243" s="180" t="s">
        <v>408</v>
      </c>
      <c r="F243" s="181" t="s">
        <v>409</v>
      </c>
      <c r="G243" s="182" t="s">
        <v>160</v>
      </c>
      <c r="H243" s="183">
        <v>1.157</v>
      </c>
      <c r="I243" s="184"/>
      <c r="J243" s="185">
        <f>ROUND(I243*H243,2)</f>
        <v>0</v>
      </c>
      <c r="K243" s="181" t="s">
        <v>141</v>
      </c>
      <c r="L243" s="40"/>
      <c r="M243" s="186" t="s">
        <v>19</v>
      </c>
      <c r="N243" s="187" t="s">
        <v>44</v>
      </c>
      <c r="O243" s="65"/>
      <c r="P243" s="188">
        <f>O243*H243</f>
        <v>0</v>
      </c>
      <c r="Q243" s="188">
        <v>0</v>
      </c>
      <c r="R243" s="188">
        <f>Q243*H243</f>
        <v>0</v>
      </c>
      <c r="S243" s="188">
        <v>0</v>
      </c>
      <c r="T243" s="189">
        <f>S243*H243</f>
        <v>0</v>
      </c>
      <c r="U243" s="35"/>
      <c r="V243" s="35"/>
      <c r="W243" s="35"/>
      <c r="X243" s="35"/>
      <c r="Y243" s="35"/>
      <c r="Z243" s="35"/>
      <c r="AA243" s="35"/>
      <c r="AB243" s="35"/>
      <c r="AC243" s="35"/>
      <c r="AD243" s="35"/>
      <c r="AE243" s="35"/>
      <c r="AR243" s="190" t="s">
        <v>372</v>
      </c>
      <c r="AT243" s="190" t="s">
        <v>137</v>
      </c>
      <c r="AU243" s="190" t="s">
        <v>80</v>
      </c>
      <c r="AY243" s="18" t="s">
        <v>134</v>
      </c>
      <c r="BE243" s="191">
        <f>IF(N243="základní",J243,0)</f>
        <v>0</v>
      </c>
      <c r="BF243" s="191">
        <f>IF(N243="snížená",J243,0)</f>
        <v>0</v>
      </c>
      <c r="BG243" s="191">
        <f>IF(N243="zákl. přenesená",J243,0)</f>
        <v>0</v>
      </c>
      <c r="BH243" s="191">
        <f>IF(N243="sníž. přenesená",J243,0)</f>
        <v>0</v>
      </c>
      <c r="BI243" s="191">
        <f>IF(N243="nulová",J243,0)</f>
        <v>0</v>
      </c>
      <c r="BJ243" s="18" t="s">
        <v>80</v>
      </c>
      <c r="BK243" s="191">
        <f>ROUND(I243*H243,2)</f>
        <v>0</v>
      </c>
      <c r="BL243" s="18" t="s">
        <v>372</v>
      </c>
      <c r="BM243" s="190" t="s">
        <v>410</v>
      </c>
    </row>
    <row r="244" spans="1:47" s="2" customFormat="1" ht="38.4">
      <c r="A244" s="35"/>
      <c r="B244" s="36"/>
      <c r="C244" s="37"/>
      <c r="D244" s="192" t="s">
        <v>144</v>
      </c>
      <c r="E244" s="37"/>
      <c r="F244" s="193" t="s">
        <v>409</v>
      </c>
      <c r="G244" s="37"/>
      <c r="H244" s="37"/>
      <c r="I244" s="194"/>
      <c r="J244" s="37"/>
      <c r="K244" s="37"/>
      <c r="L244" s="40"/>
      <c r="M244" s="195"/>
      <c r="N244" s="196"/>
      <c r="O244" s="65"/>
      <c r="P244" s="65"/>
      <c r="Q244" s="65"/>
      <c r="R244" s="65"/>
      <c r="S244" s="65"/>
      <c r="T244" s="66"/>
      <c r="U244" s="35"/>
      <c r="V244" s="35"/>
      <c r="W244" s="35"/>
      <c r="X244" s="35"/>
      <c r="Y244" s="35"/>
      <c r="Z244" s="35"/>
      <c r="AA244" s="35"/>
      <c r="AB244" s="35"/>
      <c r="AC244" s="35"/>
      <c r="AD244" s="35"/>
      <c r="AE244" s="35"/>
      <c r="AT244" s="18" t="s">
        <v>144</v>
      </c>
      <c r="AU244" s="18" t="s">
        <v>80</v>
      </c>
    </row>
    <row r="245" spans="2:51" s="13" customFormat="1" ht="12">
      <c r="B245" s="197"/>
      <c r="C245" s="198"/>
      <c r="D245" s="192" t="s">
        <v>145</v>
      </c>
      <c r="E245" s="199" t="s">
        <v>19</v>
      </c>
      <c r="F245" s="200" t="s">
        <v>411</v>
      </c>
      <c r="G245" s="198"/>
      <c r="H245" s="201">
        <v>1.157</v>
      </c>
      <c r="I245" s="202"/>
      <c r="J245" s="198"/>
      <c r="K245" s="198"/>
      <c r="L245" s="203"/>
      <c r="M245" s="204"/>
      <c r="N245" s="205"/>
      <c r="O245" s="205"/>
      <c r="P245" s="205"/>
      <c r="Q245" s="205"/>
      <c r="R245" s="205"/>
      <c r="S245" s="205"/>
      <c r="T245" s="206"/>
      <c r="AT245" s="207" t="s">
        <v>145</v>
      </c>
      <c r="AU245" s="207" t="s">
        <v>80</v>
      </c>
      <c r="AV245" s="13" t="s">
        <v>82</v>
      </c>
      <c r="AW245" s="13" t="s">
        <v>33</v>
      </c>
      <c r="AX245" s="13" t="s">
        <v>80</v>
      </c>
      <c r="AY245" s="207" t="s">
        <v>134</v>
      </c>
    </row>
    <row r="246" spans="1:65" s="2" customFormat="1" ht="57">
      <c r="A246" s="35"/>
      <c r="B246" s="36"/>
      <c r="C246" s="179" t="s">
        <v>412</v>
      </c>
      <c r="D246" s="179" t="s">
        <v>137</v>
      </c>
      <c r="E246" s="180" t="s">
        <v>413</v>
      </c>
      <c r="F246" s="181" t="s">
        <v>414</v>
      </c>
      <c r="G246" s="182" t="s">
        <v>160</v>
      </c>
      <c r="H246" s="183">
        <v>368.127</v>
      </c>
      <c r="I246" s="184"/>
      <c r="J246" s="185">
        <f>ROUND(I246*H246,2)</f>
        <v>0</v>
      </c>
      <c r="K246" s="181" t="s">
        <v>141</v>
      </c>
      <c r="L246" s="40"/>
      <c r="M246" s="186" t="s">
        <v>19</v>
      </c>
      <c r="N246" s="187" t="s">
        <v>44</v>
      </c>
      <c r="O246" s="65"/>
      <c r="P246" s="188">
        <f>O246*H246</f>
        <v>0</v>
      </c>
      <c r="Q246" s="188">
        <v>0</v>
      </c>
      <c r="R246" s="188">
        <f>Q246*H246</f>
        <v>0</v>
      </c>
      <c r="S246" s="188">
        <v>0</v>
      </c>
      <c r="T246" s="189">
        <f>S246*H246</f>
        <v>0</v>
      </c>
      <c r="U246" s="35"/>
      <c r="V246" s="35"/>
      <c r="W246" s="35"/>
      <c r="X246" s="35"/>
      <c r="Y246" s="35"/>
      <c r="Z246" s="35"/>
      <c r="AA246" s="35"/>
      <c r="AB246" s="35"/>
      <c r="AC246" s="35"/>
      <c r="AD246" s="35"/>
      <c r="AE246" s="35"/>
      <c r="AR246" s="190" t="s">
        <v>372</v>
      </c>
      <c r="AT246" s="190" t="s">
        <v>137</v>
      </c>
      <c r="AU246" s="190" t="s">
        <v>80</v>
      </c>
      <c r="AY246" s="18" t="s">
        <v>134</v>
      </c>
      <c r="BE246" s="191">
        <f>IF(N246="základní",J246,0)</f>
        <v>0</v>
      </c>
      <c r="BF246" s="191">
        <f>IF(N246="snížená",J246,0)</f>
        <v>0</v>
      </c>
      <c r="BG246" s="191">
        <f>IF(N246="zákl. přenesená",J246,0)</f>
        <v>0</v>
      </c>
      <c r="BH246" s="191">
        <f>IF(N246="sníž. přenesená",J246,0)</f>
        <v>0</v>
      </c>
      <c r="BI246" s="191">
        <f>IF(N246="nulová",J246,0)</f>
        <v>0</v>
      </c>
      <c r="BJ246" s="18" t="s">
        <v>80</v>
      </c>
      <c r="BK246" s="191">
        <f>ROUND(I246*H246,2)</f>
        <v>0</v>
      </c>
      <c r="BL246" s="18" t="s">
        <v>372</v>
      </c>
      <c r="BM246" s="190" t="s">
        <v>415</v>
      </c>
    </row>
    <row r="247" spans="1:47" s="2" customFormat="1" ht="48">
      <c r="A247" s="35"/>
      <c r="B247" s="36"/>
      <c r="C247" s="37"/>
      <c r="D247" s="192" t="s">
        <v>144</v>
      </c>
      <c r="E247" s="37"/>
      <c r="F247" s="193" t="s">
        <v>414</v>
      </c>
      <c r="G247" s="37"/>
      <c r="H247" s="37"/>
      <c r="I247" s="194"/>
      <c r="J247" s="37"/>
      <c r="K247" s="37"/>
      <c r="L247" s="40"/>
      <c r="M247" s="195"/>
      <c r="N247" s="196"/>
      <c r="O247" s="65"/>
      <c r="P247" s="65"/>
      <c r="Q247" s="65"/>
      <c r="R247" s="65"/>
      <c r="S247" s="65"/>
      <c r="T247" s="66"/>
      <c r="U247" s="35"/>
      <c r="V247" s="35"/>
      <c r="W247" s="35"/>
      <c r="X247" s="35"/>
      <c r="Y247" s="35"/>
      <c r="Z247" s="35"/>
      <c r="AA247" s="35"/>
      <c r="AB247" s="35"/>
      <c r="AC247" s="35"/>
      <c r="AD247" s="35"/>
      <c r="AE247" s="35"/>
      <c r="AT247" s="18" t="s">
        <v>144</v>
      </c>
      <c r="AU247" s="18" t="s">
        <v>80</v>
      </c>
    </row>
    <row r="248" spans="2:51" s="15" customFormat="1" ht="20.4">
      <c r="B248" s="229"/>
      <c r="C248" s="230"/>
      <c r="D248" s="192" t="s">
        <v>145</v>
      </c>
      <c r="E248" s="231" t="s">
        <v>19</v>
      </c>
      <c r="F248" s="232" t="s">
        <v>416</v>
      </c>
      <c r="G248" s="230"/>
      <c r="H248" s="231" t="s">
        <v>19</v>
      </c>
      <c r="I248" s="233"/>
      <c r="J248" s="230"/>
      <c r="K248" s="230"/>
      <c r="L248" s="234"/>
      <c r="M248" s="235"/>
      <c r="N248" s="236"/>
      <c r="O248" s="236"/>
      <c r="P248" s="236"/>
      <c r="Q248" s="236"/>
      <c r="R248" s="236"/>
      <c r="S248" s="236"/>
      <c r="T248" s="237"/>
      <c r="AT248" s="238" t="s">
        <v>145</v>
      </c>
      <c r="AU248" s="238" t="s">
        <v>80</v>
      </c>
      <c r="AV248" s="15" t="s">
        <v>80</v>
      </c>
      <c r="AW248" s="15" t="s">
        <v>33</v>
      </c>
      <c r="AX248" s="15" t="s">
        <v>73</v>
      </c>
      <c r="AY248" s="238" t="s">
        <v>134</v>
      </c>
    </row>
    <row r="249" spans="2:51" s="13" customFormat="1" ht="12">
      <c r="B249" s="197"/>
      <c r="C249" s="198"/>
      <c r="D249" s="192" t="s">
        <v>145</v>
      </c>
      <c r="E249" s="199" t="s">
        <v>19</v>
      </c>
      <c r="F249" s="200" t="s">
        <v>417</v>
      </c>
      <c r="G249" s="198"/>
      <c r="H249" s="201">
        <v>60.621</v>
      </c>
      <c r="I249" s="202"/>
      <c r="J249" s="198"/>
      <c r="K249" s="198"/>
      <c r="L249" s="203"/>
      <c r="M249" s="204"/>
      <c r="N249" s="205"/>
      <c r="O249" s="205"/>
      <c r="P249" s="205"/>
      <c r="Q249" s="205"/>
      <c r="R249" s="205"/>
      <c r="S249" s="205"/>
      <c r="T249" s="206"/>
      <c r="AT249" s="207" t="s">
        <v>145</v>
      </c>
      <c r="AU249" s="207" t="s">
        <v>80</v>
      </c>
      <c r="AV249" s="13" t="s">
        <v>82</v>
      </c>
      <c r="AW249" s="13" t="s">
        <v>33</v>
      </c>
      <c r="AX249" s="13" t="s">
        <v>73</v>
      </c>
      <c r="AY249" s="207" t="s">
        <v>134</v>
      </c>
    </row>
    <row r="250" spans="2:51" s="13" customFormat="1" ht="12">
      <c r="B250" s="197"/>
      <c r="C250" s="198"/>
      <c r="D250" s="192" t="s">
        <v>145</v>
      </c>
      <c r="E250" s="199" t="s">
        <v>19</v>
      </c>
      <c r="F250" s="200" t="s">
        <v>418</v>
      </c>
      <c r="G250" s="198"/>
      <c r="H250" s="201">
        <v>145.632</v>
      </c>
      <c r="I250" s="202"/>
      <c r="J250" s="198"/>
      <c r="K250" s="198"/>
      <c r="L250" s="203"/>
      <c r="M250" s="204"/>
      <c r="N250" s="205"/>
      <c r="O250" s="205"/>
      <c r="P250" s="205"/>
      <c r="Q250" s="205"/>
      <c r="R250" s="205"/>
      <c r="S250" s="205"/>
      <c r="T250" s="206"/>
      <c r="AT250" s="207" t="s">
        <v>145</v>
      </c>
      <c r="AU250" s="207" t="s">
        <v>80</v>
      </c>
      <c r="AV250" s="13" t="s">
        <v>82</v>
      </c>
      <c r="AW250" s="13" t="s">
        <v>33</v>
      </c>
      <c r="AX250" s="13" t="s">
        <v>73</v>
      </c>
      <c r="AY250" s="207" t="s">
        <v>134</v>
      </c>
    </row>
    <row r="251" spans="2:51" s="13" customFormat="1" ht="12">
      <c r="B251" s="197"/>
      <c r="C251" s="198"/>
      <c r="D251" s="192" t="s">
        <v>145</v>
      </c>
      <c r="E251" s="199" t="s">
        <v>19</v>
      </c>
      <c r="F251" s="200" t="s">
        <v>419</v>
      </c>
      <c r="G251" s="198"/>
      <c r="H251" s="201">
        <v>156.456</v>
      </c>
      <c r="I251" s="202"/>
      <c r="J251" s="198"/>
      <c r="K251" s="198"/>
      <c r="L251" s="203"/>
      <c r="M251" s="204"/>
      <c r="N251" s="205"/>
      <c r="O251" s="205"/>
      <c r="P251" s="205"/>
      <c r="Q251" s="205"/>
      <c r="R251" s="205"/>
      <c r="S251" s="205"/>
      <c r="T251" s="206"/>
      <c r="AT251" s="207" t="s">
        <v>145</v>
      </c>
      <c r="AU251" s="207" t="s">
        <v>80</v>
      </c>
      <c r="AV251" s="13" t="s">
        <v>82</v>
      </c>
      <c r="AW251" s="13" t="s">
        <v>33</v>
      </c>
      <c r="AX251" s="13" t="s">
        <v>73</v>
      </c>
      <c r="AY251" s="207" t="s">
        <v>134</v>
      </c>
    </row>
    <row r="252" spans="2:51" s="15" customFormat="1" ht="12">
      <c r="B252" s="229"/>
      <c r="C252" s="230"/>
      <c r="D252" s="192" t="s">
        <v>145</v>
      </c>
      <c r="E252" s="231" t="s">
        <v>19</v>
      </c>
      <c r="F252" s="232" t="s">
        <v>420</v>
      </c>
      <c r="G252" s="230"/>
      <c r="H252" s="231" t="s">
        <v>19</v>
      </c>
      <c r="I252" s="233"/>
      <c r="J252" s="230"/>
      <c r="K252" s="230"/>
      <c r="L252" s="234"/>
      <c r="M252" s="235"/>
      <c r="N252" s="236"/>
      <c r="O252" s="236"/>
      <c r="P252" s="236"/>
      <c r="Q252" s="236"/>
      <c r="R252" s="236"/>
      <c r="S252" s="236"/>
      <c r="T252" s="237"/>
      <c r="AT252" s="238" t="s">
        <v>145</v>
      </c>
      <c r="AU252" s="238" t="s">
        <v>80</v>
      </c>
      <c r="AV252" s="15" t="s">
        <v>80</v>
      </c>
      <c r="AW252" s="15" t="s">
        <v>33</v>
      </c>
      <c r="AX252" s="15" t="s">
        <v>73</v>
      </c>
      <c r="AY252" s="238" t="s">
        <v>134</v>
      </c>
    </row>
    <row r="253" spans="2:51" s="13" customFormat="1" ht="12">
      <c r="B253" s="197"/>
      <c r="C253" s="198"/>
      <c r="D253" s="192" t="s">
        <v>145</v>
      </c>
      <c r="E253" s="199" t="s">
        <v>19</v>
      </c>
      <c r="F253" s="200" t="s">
        <v>421</v>
      </c>
      <c r="G253" s="198"/>
      <c r="H253" s="201">
        <v>5.418</v>
      </c>
      <c r="I253" s="202"/>
      <c r="J253" s="198"/>
      <c r="K253" s="198"/>
      <c r="L253" s="203"/>
      <c r="M253" s="204"/>
      <c r="N253" s="205"/>
      <c r="O253" s="205"/>
      <c r="P253" s="205"/>
      <c r="Q253" s="205"/>
      <c r="R253" s="205"/>
      <c r="S253" s="205"/>
      <c r="T253" s="206"/>
      <c r="AT253" s="207" t="s">
        <v>145</v>
      </c>
      <c r="AU253" s="207" t="s">
        <v>80</v>
      </c>
      <c r="AV253" s="13" t="s">
        <v>82</v>
      </c>
      <c r="AW253" s="13" t="s">
        <v>33</v>
      </c>
      <c r="AX253" s="13" t="s">
        <v>73</v>
      </c>
      <c r="AY253" s="207" t="s">
        <v>134</v>
      </c>
    </row>
    <row r="254" spans="2:51" s="14" customFormat="1" ht="12">
      <c r="B254" s="218"/>
      <c r="C254" s="219"/>
      <c r="D254" s="192" t="s">
        <v>145</v>
      </c>
      <c r="E254" s="220" t="s">
        <v>19</v>
      </c>
      <c r="F254" s="221" t="s">
        <v>170</v>
      </c>
      <c r="G254" s="219"/>
      <c r="H254" s="222">
        <v>368.127</v>
      </c>
      <c r="I254" s="223"/>
      <c r="J254" s="219"/>
      <c r="K254" s="219"/>
      <c r="L254" s="224"/>
      <c r="M254" s="225"/>
      <c r="N254" s="226"/>
      <c r="O254" s="226"/>
      <c r="P254" s="226"/>
      <c r="Q254" s="226"/>
      <c r="R254" s="226"/>
      <c r="S254" s="226"/>
      <c r="T254" s="227"/>
      <c r="AT254" s="228" t="s">
        <v>145</v>
      </c>
      <c r="AU254" s="228" t="s">
        <v>80</v>
      </c>
      <c r="AV254" s="14" t="s">
        <v>142</v>
      </c>
      <c r="AW254" s="14" t="s">
        <v>33</v>
      </c>
      <c r="AX254" s="14" t="s">
        <v>80</v>
      </c>
      <c r="AY254" s="228" t="s">
        <v>134</v>
      </c>
    </row>
    <row r="255" spans="1:65" s="2" customFormat="1" ht="57">
      <c r="A255" s="35"/>
      <c r="B255" s="36"/>
      <c r="C255" s="179" t="s">
        <v>422</v>
      </c>
      <c r="D255" s="179" t="s">
        <v>137</v>
      </c>
      <c r="E255" s="180" t="s">
        <v>423</v>
      </c>
      <c r="F255" s="181" t="s">
        <v>424</v>
      </c>
      <c r="G255" s="182" t="s">
        <v>160</v>
      </c>
      <c r="H255" s="183">
        <v>139.242</v>
      </c>
      <c r="I255" s="184"/>
      <c r="J255" s="185">
        <f>ROUND(I255*H255,2)</f>
        <v>0</v>
      </c>
      <c r="K255" s="181" t="s">
        <v>141</v>
      </c>
      <c r="L255" s="40"/>
      <c r="M255" s="186" t="s">
        <v>19</v>
      </c>
      <c r="N255" s="187" t="s">
        <v>44</v>
      </c>
      <c r="O255" s="65"/>
      <c r="P255" s="188">
        <f>O255*H255</f>
        <v>0</v>
      </c>
      <c r="Q255" s="188">
        <v>0</v>
      </c>
      <c r="R255" s="188">
        <f>Q255*H255</f>
        <v>0</v>
      </c>
      <c r="S255" s="188">
        <v>0</v>
      </c>
      <c r="T255" s="189">
        <f>S255*H255</f>
        <v>0</v>
      </c>
      <c r="U255" s="35"/>
      <c r="V255" s="35"/>
      <c r="W255" s="35"/>
      <c r="X255" s="35"/>
      <c r="Y255" s="35"/>
      <c r="Z255" s="35"/>
      <c r="AA255" s="35"/>
      <c r="AB255" s="35"/>
      <c r="AC255" s="35"/>
      <c r="AD255" s="35"/>
      <c r="AE255" s="35"/>
      <c r="AR255" s="190" t="s">
        <v>372</v>
      </c>
      <c r="AT255" s="190" t="s">
        <v>137</v>
      </c>
      <c r="AU255" s="190" t="s">
        <v>80</v>
      </c>
      <c r="AY255" s="18" t="s">
        <v>134</v>
      </c>
      <c r="BE255" s="191">
        <f>IF(N255="základní",J255,0)</f>
        <v>0</v>
      </c>
      <c r="BF255" s="191">
        <f>IF(N255="snížená",J255,0)</f>
        <v>0</v>
      </c>
      <c r="BG255" s="191">
        <f>IF(N255="zákl. přenesená",J255,0)</f>
        <v>0</v>
      </c>
      <c r="BH255" s="191">
        <f>IF(N255="sníž. přenesená",J255,0)</f>
        <v>0</v>
      </c>
      <c r="BI255" s="191">
        <f>IF(N255="nulová",J255,0)</f>
        <v>0</v>
      </c>
      <c r="BJ255" s="18" t="s">
        <v>80</v>
      </c>
      <c r="BK255" s="191">
        <f>ROUND(I255*H255,2)</f>
        <v>0</v>
      </c>
      <c r="BL255" s="18" t="s">
        <v>372</v>
      </c>
      <c r="BM255" s="190" t="s">
        <v>425</v>
      </c>
    </row>
    <row r="256" spans="1:47" s="2" customFormat="1" ht="48">
      <c r="A256" s="35"/>
      <c r="B256" s="36"/>
      <c r="C256" s="37"/>
      <c r="D256" s="192" t="s">
        <v>144</v>
      </c>
      <c r="E256" s="37"/>
      <c r="F256" s="193" t="s">
        <v>424</v>
      </c>
      <c r="G256" s="37"/>
      <c r="H256" s="37"/>
      <c r="I256" s="194"/>
      <c r="J256" s="37"/>
      <c r="K256" s="37"/>
      <c r="L256" s="40"/>
      <c r="M256" s="195"/>
      <c r="N256" s="196"/>
      <c r="O256" s="65"/>
      <c r="P256" s="65"/>
      <c r="Q256" s="65"/>
      <c r="R256" s="65"/>
      <c r="S256" s="65"/>
      <c r="T256" s="66"/>
      <c r="U256" s="35"/>
      <c r="V256" s="35"/>
      <c r="W256" s="35"/>
      <c r="X256" s="35"/>
      <c r="Y256" s="35"/>
      <c r="Z256" s="35"/>
      <c r="AA256" s="35"/>
      <c r="AB256" s="35"/>
      <c r="AC256" s="35"/>
      <c r="AD256" s="35"/>
      <c r="AE256" s="35"/>
      <c r="AT256" s="18" t="s">
        <v>144</v>
      </c>
      <c r="AU256" s="18" t="s">
        <v>80</v>
      </c>
    </row>
    <row r="257" spans="2:51" s="13" customFormat="1" ht="12">
      <c r="B257" s="197"/>
      <c r="C257" s="198"/>
      <c r="D257" s="192" t="s">
        <v>145</v>
      </c>
      <c r="E257" s="199" t="s">
        <v>19</v>
      </c>
      <c r="F257" s="200" t="s">
        <v>426</v>
      </c>
      <c r="G257" s="198"/>
      <c r="H257" s="201">
        <v>133.824</v>
      </c>
      <c r="I257" s="202"/>
      <c r="J257" s="198"/>
      <c r="K257" s="198"/>
      <c r="L257" s="203"/>
      <c r="M257" s="204"/>
      <c r="N257" s="205"/>
      <c r="O257" s="205"/>
      <c r="P257" s="205"/>
      <c r="Q257" s="205"/>
      <c r="R257" s="205"/>
      <c r="S257" s="205"/>
      <c r="T257" s="206"/>
      <c r="AT257" s="207" t="s">
        <v>145</v>
      </c>
      <c r="AU257" s="207" t="s">
        <v>80</v>
      </c>
      <c r="AV257" s="13" t="s">
        <v>82</v>
      </c>
      <c r="AW257" s="13" t="s">
        <v>33</v>
      </c>
      <c r="AX257" s="13" t="s">
        <v>73</v>
      </c>
      <c r="AY257" s="207" t="s">
        <v>134</v>
      </c>
    </row>
    <row r="258" spans="2:51" s="13" customFormat="1" ht="12">
      <c r="B258" s="197"/>
      <c r="C258" s="198"/>
      <c r="D258" s="192" t="s">
        <v>145</v>
      </c>
      <c r="E258" s="199" t="s">
        <v>19</v>
      </c>
      <c r="F258" s="200" t="s">
        <v>427</v>
      </c>
      <c r="G258" s="198"/>
      <c r="H258" s="201">
        <v>3.534</v>
      </c>
      <c r="I258" s="202"/>
      <c r="J258" s="198"/>
      <c r="K258" s="198"/>
      <c r="L258" s="203"/>
      <c r="M258" s="204"/>
      <c r="N258" s="205"/>
      <c r="O258" s="205"/>
      <c r="P258" s="205"/>
      <c r="Q258" s="205"/>
      <c r="R258" s="205"/>
      <c r="S258" s="205"/>
      <c r="T258" s="206"/>
      <c r="AT258" s="207" t="s">
        <v>145</v>
      </c>
      <c r="AU258" s="207" t="s">
        <v>80</v>
      </c>
      <c r="AV258" s="13" t="s">
        <v>82</v>
      </c>
      <c r="AW258" s="13" t="s">
        <v>33</v>
      </c>
      <c r="AX258" s="13" t="s">
        <v>73</v>
      </c>
      <c r="AY258" s="207" t="s">
        <v>134</v>
      </c>
    </row>
    <row r="259" spans="2:51" s="13" customFormat="1" ht="12">
      <c r="B259" s="197"/>
      <c r="C259" s="198"/>
      <c r="D259" s="192" t="s">
        <v>145</v>
      </c>
      <c r="E259" s="199" t="s">
        <v>19</v>
      </c>
      <c r="F259" s="200" t="s">
        <v>428</v>
      </c>
      <c r="G259" s="198"/>
      <c r="H259" s="201">
        <v>1.884</v>
      </c>
      <c r="I259" s="202"/>
      <c r="J259" s="198"/>
      <c r="K259" s="198"/>
      <c r="L259" s="203"/>
      <c r="M259" s="204"/>
      <c r="N259" s="205"/>
      <c r="O259" s="205"/>
      <c r="P259" s="205"/>
      <c r="Q259" s="205"/>
      <c r="R259" s="205"/>
      <c r="S259" s="205"/>
      <c r="T259" s="206"/>
      <c r="AT259" s="207" t="s">
        <v>145</v>
      </c>
      <c r="AU259" s="207" t="s">
        <v>80</v>
      </c>
      <c r="AV259" s="13" t="s">
        <v>82</v>
      </c>
      <c r="AW259" s="13" t="s">
        <v>33</v>
      </c>
      <c r="AX259" s="13" t="s">
        <v>73</v>
      </c>
      <c r="AY259" s="207" t="s">
        <v>134</v>
      </c>
    </row>
    <row r="260" spans="2:51" s="14" customFormat="1" ht="12">
      <c r="B260" s="218"/>
      <c r="C260" s="219"/>
      <c r="D260" s="192" t="s">
        <v>145</v>
      </c>
      <c r="E260" s="220" t="s">
        <v>19</v>
      </c>
      <c r="F260" s="221" t="s">
        <v>170</v>
      </c>
      <c r="G260" s="219"/>
      <c r="H260" s="222">
        <v>139.242</v>
      </c>
      <c r="I260" s="223"/>
      <c r="J260" s="219"/>
      <c r="K260" s="219"/>
      <c r="L260" s="224"/>
      <c r="M260" s="225"/>
      <c r="N260" s="226"/>
      <c r="O260" s="226"/>
      <c r="P260" s="226"/>
      <c r="Q260" s="226"/>
      <c r="R260" s="226"/>
      <c r="S260" s="226"/>
      <c r="T260" s="227"/>
      <c r="AT260" s="228" t="s">
        <v>145</v>
      </c>
      <c r="AU260" s="228" t="s">
        <v>80</v>
      </c>
      <c r="AV260" s="14" t="s">
        <v>142</v>
      </c>
      <c r="AW260" s="14" t="s">
        <v>33</v>
      </c>
      <c r="AX260" s="14" t="s">
        <v>80</v>
      </c>
      <c r="AY260" s="228" t="s">
        <v>134</v>
      </c>
    </row>
    <row r="261" spans="1:65" s="2" customFormat="1" ht="57">
      <c r="A261" s="35"/>
      <c r="B261" s="36"/>
      <c r="C261" s="179" t="s">
        <v>429</v>
      </c>
      <c r="D261" s="179" t="s">
        <v>137</v>
      </c>
      <c r="E261" s="180" t="s">
        <v>430</v>
      </c>
      <c r="F261" s="181" t="s">
        <v>431</v>
      </c>
      <c r="G261" s="182" t="s">
        <v>160</v>
      </c>
      <c r="H261" s="183">
        <v>121.032</v>
      </c>
      <c r="I261" s="184"/>
      <c r="J261" s="185">
        <f>ROUND(I261*H261,2)</f>
        <v>0</v>
      </c>
      <c r="K261" s="181" t="s">
        <v>141</v>
      </c>
      <c r="L261" s="40"/>
      <c r="M261" s="186" t="s">
        <v>19</v>
      </c>
      <c r="N261" s="187" t="s">
        <v>44</v>
      </c>
      <c r="O261" s="65"/>
      <c r="P261" s="188">
        <f>O261*H261</f>
        <v>0</v>
      </c>
      <c r="Q261" s="188">
        <v>0</v>
      </c>
      <c r="R261" s="188">
        <f>Q261*H261</f>
        <v>0</v>
      </c>
      <c r="S261" s="188">
        <v>0</v>
      </c>
      <c r="T261" s="189">
        <f>S261*H261</f>
        <v>0</v>
      </c>
      <c r="U261" s="35"/>
      <c r="V261" s="35"/>
      <c r="W261" s="35"/>
      <c r="X261" s="35"/>
      <c r="Y261" s="35"/>
      <c r="Z261" s="35"/>
      <c r="AA261" s="35"/>
      <c r="AB261" s="35"/>
      <c r="AC261" s="35"/>
      <c r="AD261" s="35"/>
      <c r="AE261" s="35"/>
      <c r="AR261" s="190" t="s">
        <v>372</v>
      </c>
      <c r="AT261" s="190" t="s">
        <v>137</v>
      </c>
      <c r="AU261" s="190" t="s">
        <v>80</v>
      </c>
      <c r="AY261" s="18" t="s">
        <v>134</v>
      </c>
      <c r="BE261" s="191">
        <f>IF(N261="základní",J261,0)</f>
        <v>0</v>
      </c>
      <c r="BF261" s="191">
        <f>IF(N261="snížená",J261,0)</f>
        <v>0</v>
      </c>
      <c r="BG261" s="191">
        <f>IF(N261="zákl. přenesená",J261,0)</f>
        <v>0</v>
      </c>
      <c r="BH261" s="191">
        <f>IF(N261="sníž. přenesená",J261,0)</f>
        <v>0</v>
      </c>
      <c r="BI261" s="191">
        <f>IF(N261="nulová",J261,0)</f>
        <v>0</v>
      </c>
      <c r="BJ261" s="18" t="s">
        <v>80</v>
      </c>
      <c r="BK261" s="191">
        <f>ROUND(I261*H261,2)</f>
        <v>0</v>
      </c>
      <c r="BL261" s="18" t="s">
        <v>372</v>
      </c>
      <c r="BM261" s="190" t="s">
        <v>432</v>
      </c>
    </row>
    <row r="262" spans="1:47" s="2" customFormat="1" ht="48">
      <c r="A262" s="35"/>
      <c r="B262" s="36"/>
      <c r="C262" s="37"/>
      <c r="D262" s="192" t="s">
        <v>144</v>
      </c>
      <c r="E262" s="37"/>
      <c r="F262" s="193" t="s">
        <v>431</v>
      </c>
      <c r="G262" s="37"/>
      <c r="H262" s="37"/>
      <c r="I262" s="194"/>
      <c r="J262" s="37"/>
      <c r="K262" s="37"/>
      <c r="L262" s="40"/>
      <c r="M262" s="195"/>
      <c r="N262" s="196"/>
      <c r="O262" s="65"/>
      <c r="P262" s="65"/>
      <c r="Q262" s="65"/>
      <c r="R262" s="65"/>
      <c r="S262" s="65"/>
      <c r="T262" s="66"/>
      <c r="U262" s="35"/>
      <c r="V262" s="35"/>
      <c r="W262" s="35"/>
      <c r="X262" s="35"/>
      <c r="Y262" s="35"/>
      <c r="Z262" s="35"/>
      <c r="AA262" s="35"/>
      <c r="AB262" s="35"/>
      <c r="AC262" s="35"/>
      <c r="AD262" s="35"/>
      <c r="AE262" s="35"/>
      <c r="AT262" s="18" t="s">
        <v>144</v>
      </c>
      <c r="AU262" s="18" t="s">
        <v>80</v>
      </c>
    </row>
    <row r="263" spans="2:51" s="15" customFormat="1" ht="12">
      <c r="B263" s="229"/>
      <c r="C263" s="230"/>
      <c r="D263" s="192" t="s">
        <v>145</v>
      </c>
      <c r="E263" s="231" t="s">
        <v>19</v>
      </c>
      <c r="F263" s="232" t="s">
        <v>433</v>
      </c>
      <c r="G263" s="230"/>
      <c r="H263" s="231" t="s">
        <v>19</v>
      </c>
      <c r="I263" s="233"/>
      <c r="J263" s="230"/>
      <c r="K263" s="230"/>
      <c r="L263" s="234"/>
      <c r="M263" s="235"/>
      <c r="N263" s="236"/>
      <c r="O263" s="236"/>
      <c r="P263" s="236"/>
      <c r="Q263" s="236"/>
      <c r="R263" s="236"/>
      <c r="S263" s="236"/>
      <c r="T263" s="237"/>
      <c r="AT263" s="238" t="s">
        <v>145</v>
      </c>
      <c r="AU263" s="238" t="s">
        <v>80</v>
      </c>
      <c r="AV263" s="15" t="s">
        <v>80</v>
      </c>
      <c r="AW263" s="15" t="s">
        <v>33</v>
      </c>
      <c r="AX263" s="15" t="s">
        <v>73</v>
      </c>
      <c r="AY263" s="238" t="s">
        <v>134</v>
      </c>
    </row>
    <row r="264" spans="2:51" s="13" customFormat="1" ht="12">
      <c r="B264" s="197"/>
      <c r="C264" s="198"/>
      <c r="D264" s="192" t="s">
        <v>145</v>
      </c>
      <c r="E264" s="199" t="s">
        <v>19</v>
      </c>
      <c r="F264" s="200" t="s">
        <v>434</v>
      </c>
      <c r="G264" s="198"/>
      <c r="H264" s="201">
        <v>121.032</v>
      </c>
      <c r="I264" s="202"/>
      <c r="J264" s="198"/>
      <c r="K264" s="198"/>
      <c r="L264" s="203"/>
      <c r="M264" s="204"/>
      <c r="N264" s="205"/>
      <c r="O264" s="205"/>
      <c r="P264" s="205"/>
      <c r="Q264" s="205"/>
      <c r="R264" s="205"/>
      <c r="S264" s="205"/>
      <c r="T264" s="206"/>
      <c r="AT264" s="207" t="s">
        <v>145</v>
      </c>
      <c r="AU264" s="207" t="s">
        <v>80</v>
      </c>
      <c r="AV264" s="13" t="s">
        <v>82</v>
      </c>
      <c r="AW264" s="13" t="s">
        <v>33</v>
      </c>
      <c r="AX264" s="13" t="s">
        <v>80</v>
      </c>
      <c r="AY264" s="207" t="s">
        <v>134</v>
      </c>
    </row>
    <row r="265" spans="1:65" s="2" customFormat="1" ht="57">
      <c r="A265" s="35"/>
      <c r="B265" s="36"/>
      <c r="C265" s="179" t="s">
        <v>435</v>
      </c>
      <c r="D265" s="179" t="s">
        <v>137</v>
      </c>
      <c r="E265" s="180" t="s">
        <v>436</v>
      </c>
      <c r="F265" s="181" t="s">
        <v>437</v>
      </c>
      <c r="G265" s="182" t="s">
        <v>160</v>
      </c>
      <c r="H265" s="183">
        <v>10.212</v>
      </c>
      <c r="I265" s="184"/>
      <c r="J265" s="185">
        <f>ROUND(I265*H265,2)</f>
        <v>0</v>
      </c>
      <c r="K265" s="181" t="s">
        <v>141</v>
      </c>
      <c r="L265" s="40"/>
      <c r="M265" s="186" t="s">
        <v>19</v>
      </c>
      <c r="N265" s="187" t="s">
        <v>44</v>
      </c>
      <c r="O265" s="65"/>
      <c r="P265" s="188">
        <f>O265*H265</f>
        <v>0</v>
      </c>
      <c r="Q265" s="188">
        <v>0</v>
      </c>
      <c r="R265" s="188">
        <f>Q265*H265</f>
        <v>0</v>
      </c>
      <c r="S265" s="188">
        <v>0</v>
      </c>
      <c r="T265" s="189">
        <f>S265*H265</f>
        <v>0</v>
      </c>
      <c r="U265" s="35"/>
      <c r="V265" s="35"/>
      <c r="W265" s="35"/>
      <c r="X265" s="35"/>
      <c r="Y265" s="35"/>
      <c r="Z265" s="35"/>
      <c r="AA265" s="35"/>
      <c r="AB265" s="35"/>
      <c r="AC265" s="35"/>
      <c r="AD265" s="35"/>
      <c r="AE265" s="35"/>
      <c r="AR265" s="190" t="s">
        <v>372</v>
      </c>
      <c r="AT265" s="190" t="s">
        <v>137</v>
      </c>
      <c r="AU265" s="190" t="s">
        <v>80</v>
      </c>
      <c r="AY265" s="18" t="s">
        <v>134</v>
      </c>
      <c r="BE265" s="191">
        <f>IF(N265="základní",J265,0)</f>
        <v>0</v>
      </c>
      <c r="BF265" s="191">
        <f>IF(N265="snížená",J265,0)</f>
        <v>0</v>
      </c>
      <c r="BG265" s="191">
        <f>IF(N265="zákl. přenesená",J265,0)</f>
        <v>0</v>
      </c>
      <c r="BH265" s="191">
        <f>IF(N265="sníž. přenesená",J265,0)</f>
        <v>0</v>
      </c>
      <c r="BI265" s="191">
        <f>IF(N265="nulová",J265,0)</f>
        <v>0</v>
      </c>
      <c r="BJ265" s="18" t="s">
        <v>80</v>
      </c>
      <c r="BK265" s="191">
        <f>ROUND(I265*H265,2)</f>
        <v>0</v>
      </c>
      <c r="BL265" s="18" t="s">
        <v>372</v>
      </c>
      <c r="BM265" s="190" t="s">
        <v>438</v>
      </c>
    </row>
    <row r="266" spans="1:47" s="2" customFormat="1" ht="48">
      <c r="A266" s="35"/>
      <c r="B266" s="36"/>
      <c r="C266" s="37"/>
      <c r="D266" s="192" t="s">
        <v>144</v>
      </c>
      <c r="E266" s="37"/>
      <c r="F266" s="193" t="s">
        <v>437</v>
      </c>
      <c r="G266" s="37"/>
      <c r="H266" s="37"/>
      <c r="I266" s="194"/>
      <c r="J266" s="37"/>
      <c r="K266" s="37"/>
      <c r="L266" s="40"/>
      <c r="M266" s="195"/>
      <c r="N266" s="196"/>
      <c r="O266" s="65"/>
      <c r="P266" s="65"/>
      <c r="Q266" s="65"/>
      <c r="R266" s="65"/>
      <c r="S266" s="65"/>
      <c r="T266" s="66"/>
      <c r="U266" s="35"/>
      <c r="V266" s="35"/>
      <c r="W266" s="35"/>
      <c r="X266" s="35"/>
      <c r="Y266" s="35"/>
      <c r="Z266" s="35"/>
      <c r="AA266" s="35"/>
      <c r="AB266" s="35"/>
      <c r="AC266" s="35"/>
      <c r="AD266" s="35"/>
      <c r="AE266" s="35"/>
      <c r="AT266" s="18" t="s">
        <v>144</v>
      </c>
      <c r="AU266" s="18" t="s">
        <v>80</v>
      </c>
    </row>
    <row r="267" spans="2:51" s="13" customFormat="1" ht="12">
      <c r="B267" s="197"/>
      <c r="C267" s="198"/>
      <c r="D267" s="192" t="s">
        <v>145</v>
      </c>
      <c r="E267" s="199" t="s">
        <v>19</v>
      </c>
      <c r="F267" s="200" t="s">
        <v>439</v>
      </c>
      <c r="G267" s="198"/>
      <c r="H267" s="201">
        <v>1.884</v>
      </c>
      <c r="I267" s="202"/>
      <c r="J267" s="198"/>
      <c r="K267" s="198"/>
      <c r="L267" s="203"/>
      <c r="M267" s="204"/>
      <c r="N267" s="205"/>
      <c r="O267" s="205"/>
      <c r="P267" s="205"/>
      <c r="Q267" s="205"/>
      <c r="R267" s="205"/>
      <c r="S267" s="205"/>
      <c r="T267" s="206"/>
      <c r="AT267" s="207" t="s">
        <v>145</v>
      </c>
      <c r="AU267" s="207" t="s">
        <v>80</v>
      </c>
      <c r="AV267" s="13" t="s">
        <v>82</v>
      </c>
      <c r="AW267" s="13" t="s">
        <v>33</v>
      </c>
      <c r="AX267" s="13" t="s">
        <v>73</v>
      </c>
      <c r="AY267" s="207" t="s">
        <v>134</v>
      </c>
    </row>
    <row r="268" spans="2:51" s="13" customFormat="1" ht="12">
      <c r="B268" s="197"/>
      <c r="C268" s="198"/>
      <c r="D268" s="192" t="s">
        <v>145</v>
      </c>
      <c r="E268" s="199" t="s">
        <v>19</v>
      </c>
      <c r="F268" s="200" t="s">
        <v>440</v>
      </c>
      <c r="G268" s="198"/>
      <c r="H268" s="201">
        <v>8.328</v>
      </c>
      <c r="I268" s="202"/>
      <c r="J268" s="198"/>
      <c r="K268" s="198"/>
      <c r="L268" s="203"/>
      <c r="M268" s="204"/>
      <c r="N268" s="205"/>
      <c r="O268" s="205"/>
      <c r="P268" s="205"/>
      <c r="Q268" s="205"/>
      <c r="R268" s="205"/>
      <c r="S268" s="205"/>
      <c r="T268" s="206"/>
      <c r="AT268" s="207" t="s">
        <v>145</v>
      </c>
      <c r="AU268" s="207" t="s">
        <v>80</v>
      </c>
      <c r="AV268" s="13" t="s">
        <v>82</v>
      </c>
      <c r="AW268" s="13" t="s">
        <v>33</v>
      </c>
      <c r="AX268" s="13" t="s">
        <v>73</v>
      </c>
      <c r="AY268" s="207" t="s">
        <v>134</v>
      </c>
    </row>
    <row r="269" spans="2:51" s="14" customFormat="1" ht="12">
      <c r="B269" s="218"/>
      <c r="C269" s="219"/>
      <c r="D269" s="192" t="s">
        <v>145</v>
      </c>
      <c r="E269" s="220" t="s">
        <v>19</v>
      </c>
      <c r="F269" s="221" t="s">
        <v>170</v>
      </c>
      <c r="G269" s="219"/>
      <c r="H269" s="222">
        <v>10.212</v>
      </c>
      <c r="I269" s="223"/>
      <c r="J269" s="219"/>
      <c r="K269" s="219"/>
      <c r="L269" s="224"/>
      <c r="M269" s="225"/>
      <c r="N269" s="226"/>
      <c r="O269" s="226"/>
      <c r="P269" s="226"/>
      <c r="Q269" s="226"/>
      <c r="R269" s="226"/>
      <c r="S269" s="226"/>
      <c r="T269" s="227"/>
      <c r="AT269" s="228" t="s">
        <v>145</v>
      </c>
      <c r="AU269" s="228" t="s">
        <v>80</v>
      </c>
      <c r="AV269" s="14" t="s">
        <v>142</v>
      </c>
      <c r="AW269" s="14" t="s">
        <v>33</v>
      </c>
      <c r="AX269" s="14" t="s">
        <v>80</v>
      </c>
      <c r="AY269" s="228" t="s">
        <v>134</v>
      </c>
    </row>
    <row r="270" spans="1:65" s="2" customFormat="1" ht="21.75" customHeight="1">
      <c r="A270" s="35"/>
      <c r="B270" s="36"/>
      <c r="C270" s="179" t="s">
        <v>441</v>
      </c>
      <c r="D270" s="179" t="s">
        <v>137</v>
      </c>
      <c r="E270" s="180" t="s">
        <v>442</v>
      </c>
      <c r="F270" s="181" t="s">
        <v>443</v>
      </c>
      <c r="G270" s="182" t="s">
        <v>160</v>
      </c>
      <c r="H270" s="183">
        <v>837.07</v>
      </c>
      <c r="I270" s="184"/>
      <c r="J270" s="185">
        <f>ROUND(I270*H270,2)</f>
        <v>0</v>
      </c>
      <c r="K270" s="181" t="s">
        <v>141</v>
      </c>
      <c r="L270" s="40"/>
      <c r="M270" s="186" t="s">
        <v>19</v>
      </c>
      <c r="N270" s="187" t="s">
        <v>44</v>
      </c>
      <c r="O270" s="65"/>
      <c r="P270" s="188">
        <f>O270*H270</f>
        <v>0</v>
      </c>
      <c r="Q270" s="188">
        <v>0</v>
      </c>
      <c r="R270" s="188">
        <f>Q270*H270</f>
        <v>0</v>
      </c>
      <c r="S270" s="188">
        <v>0</v>
      </c>
      <c r="T270" s="189">
        <f>S270*H270</f>
        <v>0</v>
      </c>
      <c r="U270" s="35"/>
      <c r="V270" s="35"/>
      <c r="W270" s="35"/>
      <c r="X270" s="35"/>
      <c r="Y270" s="35"/>
      <c r="Z270" s="35"/>
      <c r="AA270" s="35"/>
      <c r="AB270" s="35"/>
      <c r="AC270" s="35"/>
      <c r="AD270" s="35"/>
      <c r="AE270" s="35"/>
      <c r="AR270" s="190" t="s">
        <v>372</v>
      </c>
      <c r="AT270" s="190" t="s">
        <v>137</v>
      </c>
      <c r="AU270" s="190" t="s">
        <v>80</v>
      </c>
      <c r="AY270" s="18" t="s">
        <v>134</v>
      </c>
      <c r="BE270" s="191">
        <f>IF(N270="základní",J270,0)</f>
        <v>0</v>
      </c>
      <c r="BF270" s="191">
        <f>IF(N270="snížená",J270,0)</f>
        <v>0</v>
      </c>
      <c r="BG270" s="191">
        <f>IF(N270="zákl. přenesená",J270,0)</f>
        <v>0</v>
      </c>
      <c r="BH270" s="191">
        <f>IF(N270="sníž. přenesená",J270,0)</f>
        <v>0</v>
      </c>
      <c r="BI270" s="191">
        <f>IF(N270="nulová",J270,0)</f>
        <v>0</v>
      </c>
      <c r="BJ270" s="18" t="s">
        <v>80</v>
      </c>
      <c r="BK270" s="191">
        <f>ROUND(I270*H270,2)</f>
        <v>0</v>
      </c>
      <c r="BL270" s="18" t="s">
        <v>372</v>
      </c>
      <c r="BM270" s="190" t="s">
        <v>444</v>
      </c>
    </row>
    <row r="271" spans="1:47" s="2" customFormat="1" ht="12">
      <c r="A271" s="35"/>
      <c r="B271" s="36"/>
      <c r="C271" s="37"/>
      <c r="D271" s="192" t="s">
        <v>144</v>
      </c>
      <c r="E271" s="37"/>
      <c r="F271" s="193" t="s">
        <v>443</v>
      </c>
      <c r="G271" s="37"/>
      <c r="H271" s="37"/>
      <c r="I271" s="194"/>
      <c r="J271" s="37"/>
      <c r="K271" s="37"/>
      <c r="L271" s="40"/>
      <c r="M271" s="195"/>
      <c r="N271" s="196"/>
      <c r="O271" s="65"/>
      <c r="P271" s="65"/>
      <c r="Q271" s="65"/>
      <c r="R271" s="65"/>
      <c r="S271" s="65"/>
      <c r="T271" s="66"/>
      <c r="U271" s="35"/>
      <c r="V271" s="35"/>
      <c r="W271" s="35"/>
      <c r="X271" s="35"/>
      <c r="Y271" s="35"/>
      <c r="Z271" s="35"/>
      <c r="AA271" s="35"/>
      <c r="AB271" s="35"/>
      <c r="AC271" s="35"/>
      <c r="AD271" s="35"/>
      <c r="AE271" s="35"/>
      <c r="AT271" s="18" t="s">
        <v>144</v>
      </c>
      <c r="AU271" s="18" t="s">
        <v>80</v>
      </c>
    </row>
    <row r="272" spans="2:51" s="13" customFormat="1" ht="12">
      <c r="B272" s="197"/>
      <c r="C272" s="198"/>
      <c r="D272" s="192" t="s">
        <v>145</v>
      </c>
      <c r="E272" s="199" t="s">
        <v>19</v>
      </c>
      <c r="F272" s="200" t="s">
        <v>394</v>
      </c>
      <c r="G272" s="198"/>
      <c r="H272" s="201">
        <v>1.07</v>
      </c>
      <c r="I272" s="202"/>
      <c r="J272" s="198"/>
      <c r="K272" s="198"/>
      <c r="L272" s="203"/>
      <c r="M272" s="204"/>
      <c r="N272" s="205"/>
      <c r="O272" s="205"/>
      <c r="P272" s="205"/>
      <c r="Q272" s="205"/>
      <c r="R272" s="205"/>
      <c r="S272" s="205"/>
      <c r="T272" s="206"/>
      <c r="AT272" s="207" t="s">
        <v>145</v>
      </c>
      <c r="AU272" s="207" t="s">
        <v>80</v>
      </c>
      <c r="AV272" s="13" t="s">
        <v>82</v>
      </c>
      <c r="AW272" s="13" t="s">
        <v>33</v>
      </c>
      <c r="AX272" s="13" t="s">
        <v>73</v>
      </c>
      <c r="AY272" s="207" t="s">
        <v>134</v>
      </c>
    </row>
    <row r="273" spans="2:51" s="13" customFormat="1" ht="20.4">
      <c r="B273" s="197"/>
      <c r="C273" s="198"/>
      <c r="D273" s="192" t="s">
        <v>145</v>
      </c>
      <c r="E273" s="199" t="s">
        <v>19</v>
      </c>
      <c r="F273" s="200" t="s">
        <v>445</v>
      </c>
      <c r="G273" s="198"/>
      <c r="H273" s="201">
        <v>836</v>
      </c>
      <c r="I273" s="202"/>
      <c r="J273" s="198"/>
      <c r="K273" s="198"/>
      <c r="L273" s="203"/>
      <c r="M273" s="204"/>
      <c r="N273" s="205"/>
      <c r="O273" s="205"/>
      <c r="P273" s="205"/>
      <c r="Q273" s="205"/>
      <c r="R273" s="205"/>
      <c r="S273" s="205"/>
      <c r="T273" s="206"/>
      <c r="AT273" s="207" t="s">
        <v>145</v>
      </c>
      <c r="AU273" s="207" t="s">
        <v>80</v>
      </c>
      <c r="AV273" s="13" t="s">
        <v>82</v>
      </c>
      <c r="AW273" s="13" t="s">
        <v>33</v>
      </c>
      <c r="AX273" s="13" t="s">
        <v>73</v>
      </c>
      <c r="AY273" s="207" t="s">
        <v>134</v>
      </c>
    </row>
    <row r="274" spans="2:51" s="14" customFormat="1" ht="12">
      <c r="B274" s="218"/>
      <c r="C274" s="219"/>
      <c r="D274" s="192" t="s">
        <v>145</v>
      </c>
      <c r="E274" s="220" t="s">
        <v>19</v>
      </c>
      <c r="F274" s="221" t="s">
        <v>170</v>
      </c>
      <c r="G274" s="219"/>
      <c r="H274" s="222">
        <v>837.07</v>
      </c>
      <c r="I274" s="223"/>
      <c r="J274" s="219"/>
      <c r="K274" s="219"/>
      <c r="L274" s="224"/>
      <c r="M274" s="225"/>
      <c r="N274" s="226"/>
      <c r="O274" s="226"/>
      <c r="P274" s="226"/>
      <c r="Q274" s="226"/>
      <c r="R274" s="226"/>
      <c r="S274" s="226"/>
      <c r="T274" s="227"/>
      <c r="AT274" s="228" t="s">
        <v>145</v>
      </c>
      <c r="AU274" s="228" t="s">
        <v>80</v>
      </c>
      <c r="AV274" s="14" t="s">
        <v>142</v>
      </c>
      <c r="AW274" s="14" t="s">
        <v>33</v>
      </c>
      <c r="AX274" s="14" t="s">
        <v>80</v>
      </c>
      <c r="AY274" s="228" t="s">
        <v>134</v>
      </c>
    </row>
    <row r="275" spans="1:65" s="2" customFormat="1" ht="22.8">
      <c r="A275" s="35"/>
      <c r="B275" s="36"/>
      <c r="C275" s="179" t="s">
        <v>446</v>
      </c>
      <c r="D275" s="179" t="s">
        <v>137</v>
      </c>
      <c r="E275" s="180" t="s">
        <v>447</v>
      </c>
      <c r="F275" s="181" t="s">
        <v>448</v>
      </c>
      <c r="G275" s="182" t="s">
        <v>160</v>
      </c>
      <c r="H275" s="183">
        <v>320.895</v>
      </c>
      <c r="I275" s="184"/>
      <c r="J275" s="185">
        <f>ROUND(I275*H275,2)</f>
        <v>0</v>
      </c>
      <c r="K275" s="181" t="s">
        <v>141</v>
      </c>
      <c r="L275" s="40"/>
      <c r="M275" s="186" t="s">
        <v>19</v>
      </c>
      <c r="N275" s="187" t="s">
        <v>44</v>
      </c>
      <c r="O275" s="65"/>
      <c r="P275" s="188">
        <f>O275*H275</f>
        <v>0</v>
      </c>
      <c r="Q275" s="188">
        <v>0</v>
      </c>
      <c r="R275" s="188">
        <f>Q275*H275</f>
        <v>0</v>
      </c>
      <c r="S275" s="188">
        <v>0</v>
      </c>
      <c r="T275" s="189">
        <f>S275*H275</f>
        <v>0</v>
      </c>
      <c r="U275" s="35"/>
      <c r="V275" s="35"/>
      <c r="W275" s="35"/>
      <c r="X275" s="35"/>
      <c r="Y275" s="35"/>
      <c r="Z275" s="35"/>
      <c r="AA275" s="35"/>
      <c r="AB275" s="35"/>
      <c r="AC275" s="35"/>
      <c r="AD275" s="35"/>
      <c r="AE275" s="35"/>
      <c r="AR275" s="190" t="s">
        <v>372</v>
      </c>
      <c r="AT275" s="190" t="s">
        <v>137</v>
      </c>
      <c r="AU275" s="190" t="s">
        <v>80</v>
      </c>
      <c r="AY275" s="18" t="s">
        <v>134</v>
      </c>
      <c r="BE275" s="191">
        <f>IF(N275="základní",J275,0)</f>
        <v>0</v>
      </c>
      <c r="BF275" s="191">
        <f>IF(N275="snížená",J275,0)</f>
        <v>0</v>
      </c>
      <c r="BG275" s="191">
        <f>IF(N275="zákl. přenesená",J275,0)</f>
        <v>0</v>
      </c>
      <c r="BH275" s="191">
        <f>IF(N275="sníž. přenesená",J275,0)</f>
        <v>0</v>
      </c>
      <c r="BI275" s="191">
        <f>IF(N275="nulová",J275,0)</f>
        <v>0</v>
      </c>
      <c r="BJ275" s="18" t="s">
        <v>80</v>
      </c>
      <c r="BK275" s="191">
        <f>ROUND(I275*H275,2)</f>
        <v>0</v>
      </c>
      <c r="BL275" s="18" t="s">
        <v>372</v>
      </c>
      <c r="BM275" s="190" t="s">
        <v>449</v>
      </c>
    </row>
    <row r="276" spans="1:47" s="2" customFormat="1" ht="19.2">
      <c r="A276" s="35"/>
      <c r="B276" s="36"/>
      <c r="C276" s="37"/>
      <c r="D276" s="192" t="s">
        <v>144</v>
      </c>
      <c r="E276" s="37"/>
      <c r="F276" s="193" t="s">
        <v>448</v>
      </c>
      <c r="G276" s="37"/>
      <c r="H276" s="37"/>
      <c r="I276" s="194"/>
      <c r="J276" s="37"/>
      <c r="K276" s="37"/>
      <c r="L276" s="40"/>
      <c r="M276" s="195"/>
      <c r="N276" s="196"/>
      <c r="O276" s="65"/>
      <c r="P276" s="65"/>
      <c r="Q276" s="65"/>
      <c r="R276" s="65"/>
      <c r="S276" s="65"/>
      <c r="T276" s="66"/>
      <c r="U276" s="35"/>
      <c r="V276" s="35"/>
      <c r="W276" s="35"/>
      <c r="X276" s="35"/>
      <c r="Y276" s="35"/>
      <c r="Z276" s="35"/>
      <c r="AA276" s="35"/>
      <c r="AB276" s="35"/>
      <c r="AC276" s="35"/>
      <c r="AD276" s="35"/>
      <c r="AE276" s="35"/>
      <c r="AT276" s="18" t="s">
        <v>144</v>
      </c>
      <c r="AU276" s="18" t="s">
        <v>80</v>
      </c>
    </row>
    <row r="277" spans="2:51" s="15" customFormat="1" ht="20.4">
      <c r="B277" s="229"/>
      <c r="C277" s="230"/>
      <c r="D277" s="192" t="s">
        <v>145</v>
      </c>
      <c r="E277" s="231" t="s">
        <v>19</v>
      </c>
      <c r="F277" s="232" t="s">
        <v>450</v>
      </c>
      <c r="G277" s="230"/>
      <c r="H277" s="231" t="s">
        <v>19</v>
      </c>
      <c r="I277" s="233"/>
      <c r="J277" s="230"/>
      <c r="K277" s="230"/>
      <c r="L277" s="234"/>
      <c r="M277" s="235"/>
      <c r="N277" s="236"/>
      <c r="O277" s="236"/>
      <c r="P277" s="236"/>
      <c r="Q277" s="236"/>
      <c r="R277" s="236"/>
      <c r="S277" s="236"/>
      <c r="T277" s="237"/>
      <c r="AT277" s="238" t="s">
        <v>145</v>
      </c>
      <c r="AU277" s="238" t="s">
        <v>80</v>
      </c>
      <c r="AV277" s="15" t="s">
        <v>80</v>
      </c>
      <c r="AW277" s="15" t="s">
        <v>33</v>
      </c>
      <c r="AX277" s="15" t="s">
        <v>73</v>
      </c>
      <c r="AY277" s="238" t="s">
        <v>134</v>
      </c>
    </row>
    <row r="278" spans="2:51" s="13" customFormat="1" ht="12">
      <c r="B278" s="197"/>
      <c r="C278" s="198"/>
      <c r="D278" s="192" t="s">
        <v>145</v>
      </c>
      <c r="E278" s="199" t="s">
        <v>19</v>
      </c>
      <c r="F278" s="200" t="s">
        <v>417</v>
      </c>
      <c r="G278" s="198"/>
      <c r="H278" s="201">
        <v>60.621</v>
      </c>
      <c r="I278" s="202"/>
      <c r="J278" s="198"/>
      <c r="K278" s="198"/>
      <c r="L278" s="203"/>
      <c r="M278" s="204"/>
      <c r="N278" s="205"/>
      <c r="O278" s="205"/>
      <c r="P278" s="205"/>
      <c r="Q278" s="205"/>
      <c r="R278" s="205"/>
      <c r="S278" s="205"/>
      <c r="T278" s="206"/>
      <c r="AT278" s="207" t="s">
        <v>145</v>
      </c>
      <c r="AU278" s="207" t="s">
        <v>80</v>
      </c>
      <c r="AV278" s="13" t="s">
        <v>82</v>
      </c>
      <c r="AW278" s="13" t="s">
        <v>33</v>
      </c>
      <c r="AX278" s="13" t="s">
        <v>73</v>
      </c>
      <c r="AY278" s="207" t="s">
        <v>134</v>
      </c>
    </row>
    <row r="279" spans="2:51" s="15" customFormat="1" ht="12">
      <c r="B279" s="229"/>
      <c r="C279" s="230"/>
      <c r="D279" s="192" t="s">
        <v>145</v>
      </c>
      <c r="E279" s="231" t="s">
        <v>19</v>
      </c>
      <c r="F279" s="232" t="s">
        <v>451</v>
      </c>
      <c r="G279" s="230"/>
      <c r="H279" s="231" t="s">
        <v>19</v>
      </c>
      <c r="I279" s="233"/>
      <c r="J279" s="230"/>
      <c r="K279" s="230"/>
      <c r="L279" s="234"/>
      <c r="M279" s="235"/>
      <c r="N279" s="236"/>
      <c r="O279" s="236"/>
      <c r="P279" s="236"/>
      <c r="Q279" s="236"/>
      <c r="R279" s="236"/>
      <c r="S279" s="236"/>
      <c r="T279" s="237"/>
      <c r="AT279" s="238" t="s">
        <v>145</v>
      </c>
      <c r="AU279" s="238" t="s">
        <v>80</v>
      </c>
      <c r="AV279" s="15" t="s">
        <v>80</v>
      </c>
      <c r="AW279" s="15" t="s">
        <v>33</v>
      </c>
      <c r="AX279" s="15" t="s">
        <v>73</v>
      </c>
      <c r="AY279" s="238" t="s">
        <v>134</v>
      </c>
    </row>
    <row r="280" spans="2:51" s="15" customFormat="1" ht="12">
      <c r="B280" s="229"/>
      <c r="C280" s="230"/>
      <c r="D280" s="192" t="s">
        <v>145</v>
      </c>
      <c r="E280" s="231" t="s">
        <v>19</v>
      </c>
      <c r="F280" s="232" t="s">
        <v>452</v>
      </c>
      <c r="G280" s="230"/>
      <c r="H280" s="231" t="s">
        <v>19</v>
      </c>
      <c r="I280" s="233"/>
      <c r="J280" s="230"/>
      <c r="K280" s="230"/>
      <c r="L280" s="234"/>
      <c r="M280" s="235"/>
      <c r="N280" s="236"/>
      <c r="O280" s="236"/>
      <c r="P280" s="236"/>
      <c r="Q280" s="236"/>
      <c r="R280" s="236"/>
      <c r="S280" s="236"/>
      <c r="T280" s="237"/>
      <c r="AT280" s="238" t="s">
        <v>145</v>
      </c>
      <c r="AU280" s="238" t="s">
        <v>80</v>
      </c>
      <c r="AV280" s="15" t="s">
        <v>80</v>
      </c>
      <c r="AW280" s="15" t="s">
        <v>33</v>
      </c>
      <c r="AX280" s="15" t="s">
        <v>73</v>
      </c>
      <c r="AY280" s="238" t="s">
        <v>134</v>
      </c>
    </row>
    <row r="281" spans="2:51" s="15" customFormat="1" ht="12">
      <c r="B281" s="229"/>
      <c r="C281" s="230"/>
      <c r="D281" s="192" t="s">
        <v>145</v>
      </c>
      <c r="E281" s="231" t="s">
        <v>19</v>
      </c>
      <c r="F281" s="232" t="s">
        <v>433</v>
      </c>
      <c r="G281" s="230"/>
      <c r="H281" s="231" t="s">
        <v>19</v>
      </c>
      <c r="I281" s="233"/>
      <c r="J281" s="230"/>
      <c r="K281" s="230"/>
      <c r="L281" s="234"/>
      <c r="M281" s="235"/>
      <c r="N281" s="236"/>
      <c r="O281" s="236"/>
      <c r="P281" s="236"/>
      <c r="Q281" s="236"/>
      <c r="R281" s="236"/>
      <c r="S281" s="236"/>
      <c r="T281" s="237"/>
      <c r="AT281" s="238" t="s">
        <v>145</v>
      </c>
      <c r="AU281" s="238" t="s">
        <v>80</v>
      </c>
      <c r="AV281" s="15" t="s">
        <v>80</v>
      </c>
      <c r="AW281" s="15" t="s">
        <v>33</v>
      </c>
      <c r="AX281" s="15" t="s">
        <v>73</v>
      </c>
      <c r="AY281" s="238" t="s">
        <v>134</v>
      </c>
    </row>
    <row r="282" spans="2:51" s="13" customFormat="1" ht="12">
      <c r="B282" s="197"/>
      <c r="C282" s="198"/>
      <c r="D282" s="192" t="s">
        <v>145</v>
      </c>
      <c r="E282" s="199" t="s">
        <v>19</v>
      </c>
      <c r="F282" s="200" t="s">
        <v>434</v>
      </c>
      <c r="G282" s="198"/>
      <c r="H282" s="201">
        <v>121.032</v>
      </c>
      <c r="I282" s="202"/>
      <c r="J282" s="198"/>
      <c r="K282" s="198"/>
      <c r="L282" s="203"/>
      <c r="M282" s="204"/>
      <c r="N282" s="205"/>
      <c r="O282" s="205"/>
      <c r="P282" s="205"/>
      <c r="Q282" s="205"/>
      <c r="R282" s="205"/>
      <c r="S282" s="205"/>
      <c r="T282" s="206"/>
      <c r="AT282" s="207" t="s">
        <v>145</v>
      </c>
      <c r="AU282" s="207" t="s">
        <v>80</v>
      </c>
      <c r="AV282" s="13" t="s">
        <v>82</v>
      </c>
      <c r="AW282" s="13" t="s">
        <v>33</v>
      </c>
      <c r="AX282" s="13" t="s">
        <v>73</v>
      </c>
      <c r="AY282" s="207" t="s">
        <v>134</v>
      </c>
    </row>
    <row r="283" spans="2:51" s="13" customFormat="1" ht="12">
      <c r="B283" s="197"/>
      <c r="C283" s="198"/>
      <c r="D283" s="192" t="s">
        <v>145</v>
      </c>
      <c r="E283" s="199" t="s">
        <v>19</v>
      </c>
      <c r="F283" s="200" t="s">
        <v>453</v>
      </c>
      <c r="G283" s="198"/>
      <c r="H283" s="201">
        <v>133.824</v>
      </c>
      <c r="I283" s="202"/>
      <c r="J283" s="198"/>
      <c r="K283" s="198"/>
      <c r="L283" s="203"/>
      <c r="M283" s="204"/>
      <c r="N283" s="205"/>
      <c r="O283" s="205"/>
      <c r="P283" s="205"/>
      <c r="Q283" s="205"/>
      <c r="R283" s="205"/>
      <c r="S283" s="205"/>
      <c r="T283" s="206"/>
      <c r="AT283" s="207" t="s">
        <v>145</v>
      </c>
      <c r="AU283" s="207" t="s">
        <v>80</v>
      </c>
      <c r="AV283" s="13" t="s">
        <v>82</v>
      </c>
      <c r="AW283" s="13" t="s">
        <v>33</v>
      </c>
      <c r="AX283" s="13" t="s">
        <v>73</v>
      </c>
      <c r="AY283" s="207" t="s">
        <v>134</v>
      </c>
    </row>
    <row r="284" spans="2:51" s="13" customFormat="1" ht="12">
      <c r="B284" s="197"/>
      <c r="C284" s="198"/>
      <c r="D284" s="192" t="s">
        <v>145</v>
      </c>
      <c r="E284" s="199" t="s">
        <v>19</v>
      </c>
      <c r="F284" s="200" t="s">
        <v>454</v>
      </c>
      <c r="G284" s="198"/>
      <c r="H284" s="201">
        <v>3.534</v>
      </c>
      <c r="I284" s="202"/>
      <c r="J284" s="198"/>
      <c r="K284" s="198"/>
      <c r="L284" s="203"/>
      <c r="M284" s="204"/>
      <c r="N284" s="205"/>
      <c r="O284" s="205"/>
      <c r="P284" s="205"/>
      <c r="Q284" s="205"/>
      <c r="R284" s="205"/>
      <c r="S284" s="205"/>
      <c r="T284" s="206"/>
      <c r="AT284" s="207" t="s">
        <v>145</v>
      </c>
      <c r="AU284" s="207" t="s">
        <v>80</v>
      </c>
      <c r="AV284" s="13" t="s">
        <v>82</v>
      </c>
      <c r="AW284" s="13" t="s">
        <v>33</v>
      </c>
      <c r="AX284" s="13" t="s">
        <v>73</v>
      </c>
      <c r="AY284" s="207" t="s">
        <v>134</v>
      </c>
    </row>
    <row r="285" spans="2:51" s="13" customFormat="1" ht="12">
      <c r="B285" s="197"/>
      <c r="C285" s="198"/>
      <c r="D285" s="192" t="s">
        <v>145</v>
      </c>
      <c r="E285" s="199" t="s">
        <v>19</v>
      </c>
      <c r="F285" s="200" t="s">
        <v>455</v>
      </c>
      <c r="G285" s="198"/>
      <c r="H285" s="201">
        <v>1.884</v>
      </c>
      <c r="I285" s="202"/>
      <c r="J285" s="198"/>
      <c r="K285" s="198"/>
      <c r="L285" s="203"/>
      <c r="M285" s="204"/>
      <c r="N285" s="205"/>
      <c r="O285" s="205"/>
      <c r="P285" s="205"/>
      <c r="Q285" s="205"/>
      <c r="R285" s="205"/>
      <c r="S285" s="205"/>
      <c r="T285" s="206"/>
      <c r="AT285" s="207" t="s">
        <v>145</v>
      </c>
      <c r="AU285" s="207" t="s">
        <v>80</v>
      </c>
      <c r="AV285" s="13" t="s">
        <v>82</v>
      </c>
      <c r="AW285" s="13" t="s">
        <v>33</v>
      </c>
      <c r="AX285" s="13" t="s">
        <v>73</v>
      </c>
      <c r="AY285" s="207" t="s">
        <v>134</v>
      </c>
    </row>
    <row r="286" spans="2:51" s="14" customFormat="1" ht="12">
      <c r="B286" s="218"/>
      <c r="C286" s="219"/>
      <c r="D286" s="192" t="s">
        <v>145</v>
      </c>
      <c r="E286" s="220" t="s">
        <v>19</v>
      </c>
      <c r="F286" s="221" t="s">
        <v>170</v>
      </c>
      <c r="G286" s="219"/>
      <c r="H286" s="222">
        <v>320.895</v>
      </c>
      <c r="I286" s="223"/>
      <c r="J286" s="219"/>
      <c r="K286" s="219"/>
      <c r="L286" s="224"/>
      <c r="M286" s="225"/>
      <c r="N286" s="226"/>
      <c r="O286" s="226"/>
      <c r="P286" s="226"/>
      <c r="Q286" s="226"/>
      <c r="R286" s="226"/>
      <c r="S286" s="226"/>
      <c r="T286" s="227"/>
      <c r="AT286" s="228" t="s">
        <v>145</v>
      </c>
      <c r="AU286" s="228" t="s">
        <v>80</v>
      </c>
      <c r="AV286" s="14" t="s">
        <v>142</v>
      </c>
      <c r="AW286" s="14" t="s">
        <v>33</v>
      </c>
      <c r="AX286" s="14" t="s">
        <v>80</v>
      </c>
      <c r="AY286" s="228" t="s">
        <v>134</v>
      </c>
    </row>
    <row r="287" spans="1:65" s="2" customFormat="1" ht="21.75" customHeight="1">
      <c r="A287" s="35"/>
      <c r="B287" s="36"/>
      <c r="C287" s="179" t="s">
        <v>456</v>
      </c>
      <c r="D287" s="179" t="s">
        <v>137</v>
      </c>
      <c r="E287" s="180" t="s">
        <v>457</v>
      </c>
      <c r="F287" s="181" t="s">
        <v>458</v>
      </c>
      <c r="G287" s="182" t="s">
        <v>160</v>
      </c>
      <c r="H287" s="183">
        <v>836</v>
      </c>
      <c r="I287" s="184"/>
      <c r="J287" s="185">
        <f>ROUND(I287*H287,2)</f>
        <v>0</v>
      </c>
      <c r="K287" s="181" t="s">
        <v>141</v>
      </c>
      <c r="L287" s="40"/>
      <c r="M287" s="186" t="s">
        <v>19</v>
      </c>
      <c r="N287" s="187" t="s">
        <v>44</v>
      </c>
      <c r="O287" s="65"/>
      <c r="P287" s="188">
        <f>O287*H287</f>
        <v>0</v>
      </c>
      <c r="Q287" s="188">
        <v>0</v>
      </c>
      <c r="R287" s="188">
        <f>Q287*H287</f>
        <v>0</v>
      </c>
      <c r="S287" s="188">
        <v>0</v>
      </c>
      <c r="T287" s="189">
        <f>S287*H287</f>
        <v>0</v>
      </c>
      <c r="U287" s="35"/>
      <c r="V287" s="35"/>
      <c r="W287" s="35"/>
      <c r="X287" s="35"/>
      <c r="Y287" s="35"/>
      <c r="Z287" s="35"/>
      <c r="AA287" s="35"/>
      <c r="AB287" s="35"/>
      <c r="AC287" s="35"/>
      <c r="AD287" s="35"/>
      <c r="AE287" s="35"/>
      <c r="AR287" s="190" t="s">
        <v>372</v>
      </c>
      <c r="AT287" s="190" t="s">
        <v>137</v>
      </c>
      <c r="AU287" s="190" t="s">
        <v>80</v>
      </c>
      <c r="AY287" s="18" t="s">
        <v>134</v>
      </c>
      <c r="BE287" s="191">
        <f>IF(N287="základní",J287,0)</f>
        <v>0</v>
      </c>
      <c r="BF287" s="191">
        <f>IF(N287="snížená",J287,0)</f>
        <v>0</v>
      </c>
      <c r="BG287" s="191">
        <f>IF(N287="zákl. přenesená",J287,0)</f>
        <v>0</v>
      </c>
      <c r="BH287" s="191">
        <f>IF(N287="sníž. přenesená",J287,0)</f>
        <v>0</v>
      </c>
      <c r="BI287" s="191">
        <f>IF(N287="nulová",J287,0)</f>
        <v>0</v>
      </c>
      <c r="BJ287" s="18" t="s">
        <v>80</v>
      </c>
      <c r="BK287" s="191">
        <f>ROUND(I287*H287,2)</f>
        <v>0</v>
      </c>
      <c r="BL287" s="18" t="s">
        <v>372</v>
      </c>
      <c r="BM287" s="190" t="s">
        <v>459</v>
      </c>
    </row>
    <row r="288" spans="1:47" s="2" customFormat="1" ht="12">
      <c r="A288" s="35"/>
      <c r="B288" s="36"/>
      <c r="C288" s="37"/>
      <c r="D288" s="192" t="s">
        <v>144</v>
      </c>
      <c r="E288" s="37"/>
      <c r="F288" s="193" t="s">
        <v>458</v>
      </c>
      <c r="G288" s="37"/>
      <c r="H288" s="37"/>
      <c r="I288" s="194"/>
      <c r="J288" s="37"/>
      <c r="K288" s="37"/>
      <c r="L288" s="40"/>
      <c r="M288" s="195"/>
      <c r="N288" s="196"/>
      <c r="O288" s="65"/>
      <c r="P288" s="65"/>
      <c r="Q288" s="65"/>
      <c r="R288" s="65"/>
      <c r="S288" s="65"/>
      <c r="T288" s="66"/>
      <c r="U288" s="35"/>
      <c r="V288" s="35"/>
      <c r="W288" s="35"/>
      <c r="X288" s="35"/>
      <c r="Y288" s="35"/>
      <c r="Z288" s="35"/>
      <c r="AA288" s="35"/>
      <c r="AB288" s="35"/>
      <c r="AC288" s="35"/>
      <c r="AD288" s="35"/>
      <c r="AE288" s="35"/>
      <c r="AT288" s="18" t="s">
        <v>144</v>
      </c>
      <c r="AU288" s="18" t="s">
        <v>80</v>
      </c>
    </row>
    <row r="289" spans="2:51" s="13" customFormat="1" ht="12">
      <c r="B289" s="197"/>
      <c r="C289" s="198"/>
      <c r="D289" s="192" t="s">
        <v>145</v>
      </c>
      <c r="E289" s="199" t="s">
        <v>19</v>
      </c>
      <c r="F289" s="200" t="s">
        <v>460</v>
      </c>
      <c r="G289" s="198"/>
      <c r="H289" s="201">
        <v>836</v>
      </c>
      <c r="I289" s="202"/>
      <c r="J289" s="198"/>
      <c r="K289" s="198"/>
      <c r="L289" s="203"/>
      <c r="M289" s="204"/>
      <c r="N289" s="205"/>
      <c r="O289" s="205"/>
      <c r="P289" s="205"/>
      <c r="Q289" s="205"/>
      <c r="R289" s="205"/>
      <c r="S289" s="205"/>
      <c r="T289" s="206"/>
      <c r="AT289" s="207" t="s">
        <v>145</v>
      </c>
      <c r="AU289" s="207" t="s">
        <v>80</v>
      </c>
      <c r="AV289" s="13" t="s">
        <v>82</v>
      </c>
      <c r="AW289" s="13" t="s">
        <v>33</v>
      </c>
      <c r="AX289" s="13" t="s">
        <v>80</v>
      </c>
      <c r="AY289" s="207" t="s">
        <v>134</v>
      </c>
    </row>
    <row r="290" spans="1:65" s="2" customFormat="1" ht="21.75" customHeight="1">
      <c r="A290" s="35"/>
      <c r="B290" s="36"/>
      <c r="C290" s="179" t="s">
        <v>461</v>
      </c>
      <c r="D290" s="179" t="s">
        <v>137</v>
      </c>
      <c r="E290" s="180" t="s">
        <v>462</v>
      </c>
      <c r="F290" s="181" t="s">
        <v>463</v>
      </c>
      <c r="G290" s="182" t="s">
        <v>160</v>
      </c>
      <c r="H290" s="183">
        <v>121.032</v>
      </c>
      <c r="I290" s="184"/>
      <c r="J290" s="185">
        <f>ROUND(I290*H290,2)</f>
        <v>0</v>
      </c>
      <c r="K290" s="181" t="s">
        <v>141</v>
      </c>
      <c r="L290" s="40"/>
      <c r="M290" s="186" t="s">
        <v>19</v>
      </c>
      <c r="N290" s="187" t="s">
        <v>44</v>
      </c>
      <c r="O290" s="65"/>
      <c r="P290" s="188">
        <f>O290*H290</f>
        <v>0</v>
      </c>
      <c r="Q290" s="188">
        <v>0</v>
      </c>
      <c r="R290" s="188">
        <f>Q290*H290</f>
        <v>0</v>
      </c>
      <c r="S290" s="188">
        <v>0</v>
      </c>
      <c r="T290" s="189">
        <f>S290*H290</f>
        <v>0</v>
      </c>
      <c r="U290" s="35"/>
      <c r="V290" s="35"/>
      <c r="W290" s="35"/>
      <c r="X290" s="35"/>
      <c r="Y290" s="35"/>
      <c r="Z290" s="35"/>
      <c r="AA290" s="35"/>
      <c r="AB290" s="35"/>
      <c r="AC290" s="35"/>
      <c r="AD290" s="35"/>
      <c r="AE290" s="35"/>
      <c r="AR290" s="190" t="s">
        <v>372</v>
      </c>
      <c r="AT290" s="190" t="s">
        <v>137</v>
      </c>
      <c r="AU290" s="190" t="s">
        <v>80</v>
      </c>
      <c r="AY290" s="18" t="s">
        <v>134</v>
      </c>
      <c r="BE290" s="191">
        <f>IF(N290="základní",J290,0)</f>
        <v>0</v>
      </c>
      <c r="BF290" s="191">
        <f>IF(N290="snížená",J290,0)</f>
        <v>0</v>
      </c>
      <c r="BG290" s="191">
        <f>IF(N290="zákl. přenesená",J290,0)</f>
        <v>0</v>
      </c>
      <c r="BH290" s="191">
        <f>IF(N290="sníž. přenesená",J290,0)</f>
        <v>0</v>
      </c>
      <c r="BI290" s="191">
        <f>IF(N290="nulová",J290,0)</f>
        <v>0</v>
      </c>
      <c r="BJ290" s="18" t="s">
        <v>80</v>
      </c>
      <c r="BK290" s="191">
        <f>ROUND(I290*H290,2)</f>
        <v>0</v>
      </c>
      <c r="BL290" s="18" t="s">
        <v>372</v>
      </c>
      <c r="BM290" s="190" t="s">
        <v>464</v>
      </c>
    </row>
    <row r="291" spans="1:47" s="2" customFormat="1" ht="12">
      <c r="A291" s="35"/>
      <c r="B291" s="36"/>
      <c r="C291" s="37"/>
      <c r="D291" s="192" t="s">
        <v>144</v>
      </c>
      <c r="E291" s="37"/>
      <c r="F291" s="193" t="s">
        <v>463</v>
      </c>
      <c r="G291" s="37"/>
      <c r="H291" s="37"/>
      <c r="I291" s="194"/>
      <c r="J291" s="37"/>
      <c r="K291" s="37"/>
      <c r="L291" s="40"/>
      <c r="M291" s="195"/>
      <c r="N291" s="196"/>
      <c r="O291" s="65"/>
      <c r="P291" s="65"/>
      <c r="Q291" s="65"/>
      <c r="R291" s="65"/>
      <c r="S291" s="65"/>
      <c r="T291" s="66"/>
      <c r="U291" s="35"/>
      <c r="V291" s="35"/>
      <c r="W291" s="35"/>
      <c r="X291" s="35"/>
      <c r="Y291" s="35"/>
      <c r="Z291" s="35"/>
      <c r="AA291" s="35"/>
      <c r="AB291" s="35"/>
      <c r="AC291" s="35"/>
      <c r="AD291" s="35"/>
      <c r="AE291" s="35"/>
      <c r="AT291" s="18" t="s">
        <v>144</v>
      </c>
      <c r="AU291" s="18" t="s">
        <v>80</v>
      </c>
    </row>
    <row r="292" spans="2:51" s="15" customFormat="1" ht="12">
      <c r="B292" s="229"/>
      <c r="C292" s="230"/>
      <c r="D292" s="192" t="s">
        <v>145</v>
      </c>
      <c r="E292" s="231" t="s">
        <v>19</v>
      </c>
      <c r="F292" s="232" t="s">
        <v>433</v>
      </c>
      <c r="G292" s="230"/>
      <c r="H292" s="231" t="s">
        <v>19</v>
      </c>
      <c r="I292" s="233"/>
      <c r="J292" s="230"/>
      <c r="K292" s="230"/>
      <c r="L292" s="234"/>
      <c r="M292" s="235"/>
      <c r="N292" s="236"/>
      <c r="O292" s="236"/>
      <c r="P292" s="236"/>
      <c r="Q292" s="236"/>
      <c r="R292" s="236"/>
      <c r="S292" s="236"/>
      <c r="T292" s="237"/>
      <c r="AT292" s="238" t="s">
        <v>145</v>
      </c>
      <c r="AU292" s="238" t="s">
        <v>80</v>
      </c>
      <c r="AV292" s="15" t="s">
        <v>80</v>
      </c>
      <c r="AW292" s="15" t="s">
        <v>33</v>
      </c>
      <c r="AX292" s="15" t="s">
        <v>73</v>
      </c>
      <c r="AY292" s="238" t="s">
        <v>134</v>
      </c>
    </row>
    <row r="293" spans="2:51" s="13" customFormat="1" ht="12">
      <c r="B293" s="197"/>
      <c r="C293" s="198"/>
      <c r="D293" s="192" t="s">
        <v>145</v>
      </c>
      <c r="E293" s="199" t="s">
        <v>19</v>
      </c>
      <c r="F293" s="200" t="s">
        <v>434</v>
      </c>
      <c r="G293" s="198"/>
      <c r="H293" s="201">
        <v>121.032</v>
      </c>
      <c r="I293" s="202"/>
      <c r="J293" s="198"/>
      <c r="K293" s="198"/>
      <c r="L293" s="203"/>
      <c r="M293" s="204"/>
      <c r="N293" s="205"/>
      <c r="O293" s="205"/>
      <c r="P293" s="205"/>
      <c r="Q293" s="205"/>
      <c r="R293" s="205"/>
      <c r="S293" s="205"/>
      <c r="T293" s="206"/>
      <c r="AT293" s="207" t="s">
        <v>145</v>
      </c>
      <c r="AU293" s="207" t="s">
        <v>80</v>
      </c>
      <c r="AV293" s="13" t="s">
        <v>82</v>
      </c>
      <c r="AW293" s="13" t="s">
        <v>33</v>
      </c>
      <c r="AX293" s="13" t="s">
        <v>80</v>
      </c>
      <c r="AY293" s="207" t="s">
        <v>134</v>
      </c>
    </row>
    <row r="294" spans="1:65" s="2" customFormat="1" ht="16.5" customHeight="1">
      <c r="A294" s="35"/>
      <c r="B294" s="36"/>
      <c r="C294" s="179" t="s">
        <v>465</v>
      </c>
      <c r="D294" s="179" t="s">
        <v>137</v>
      </c>
      <c r="E294" s="180" t="s">
        <v>466</v>
      </c>
      <c r="F294" s="181" t="s">
        <v>467</v>
      </c>
      <c r="G294" s="182" t="s">
        <v>160</v>
      </c>
      <c r="H294" s="183">
        <v>1.07</v>
      </c>
      <c r="I294" s="184"/>
      <c r="J294" s="185">
        <f>ROUND(I294*H294,2)</f>
        <v>0</v>
      </c>
      <c r="K294" s="181" t="s">
        <v>141</v>
      </c>
      <c r="L294" s="40"/>
      <c r="M294" s="186" t="s">
        <v>19</v>
      </c>
      <c r="N294" s="187" t="s">
        <v>44</v>
      </c>
      <c r="O294" s="65"/>
      <c r="P294" s="188">
        <f>O294*H294</f>
        <v>0</v>
      </c>
      <c r="Q294" s="188">
        <v>0</v>
      </c>
      <c r="R294" s="188">
        <f>Q294*H294</f>
        <v>0</v>
      </c>
      <c r="S294" s="188">
        <v>0</v>
      </c>
      <c r="T294" s="189">
        <f>S294*H294</f>
        <v>0</v>
      </c>
      <c r="U294" s="35"/>
      <c r="V294" s="35"/>
      <c r="W294" s="35"/>
      <c r="X294" s="35"/>
      <c r="Y294" s="35"/>
      <c r="Z294" s="35"/>
      <c r="AA294" s="35"/>
      <c r="AB294" s="35"/>
      <c r="AC294" s="35"/>
      <c r="AD294" s="35"/>
      <c r="AE294" s="35"/>
      <c r="AR294" s="190" t="s">
        <v>372</v>
      </c>
      <c r="AT294" s="190" t="s">
        <v>137</v>
      </c>
      <c r="AU294" s="190" t="s">
        <v>80</v>
      </c>
      <c r="AY294" s="18" t="s">
        <v>134</v>
      </c>
      <c r="BE294" s="191">
        <f>IF(N294="základní",J294,0)</f>
        <v>0</v>
      </c>
      <c r="BF294" s="191">
        <f>IF(N294="snížená",J294,0)</f>
        <v>0</v>
      </c>
      <c r="BG294" s="191">
        <f>IF(N294="zákl. přenesená",J294,0)</f>
        <v>0</v>
      </c>
      <c r="BH294" s="191">
        <f>IF(N294="sníž. přenesená",J294,0)</f>
        <v>0</v>
      </c>
      <c r="BI294" s="191">
        <f>IF(N294="nulová",J294,0)</f>
        <v>0</v>
      </c>
      <c r="BJ294" s="18" t="s">
        <v>80</v>
      </c>
      <c r="BK294" s="191">
        <f>ROUND(I294*H294,2)</f>
        <v>0</v>
      </c>
      <c r="BL294" s="18" t="s">
        <v>372</v>
      </c>
      <c r="BM294" s="190" t="s">
        <v>468</v>
      </c>
    </row>
    <row r="295" spans="1:47" s="2" customFormat="1" ht="12">
      <c r="A295" s="35"/>
      <c r="B295" s="36"/>
      <c r="C295" s="37"/>
      <c r="D295" s="192" t="s">
        <v>144</v>
      </c>
      <c r="E295" s="37"/>
      <c r="F295" s="193" t="s">
        <v>467</v>
      </c>
      <c r="G295" s="37"/>
      <c r="H295" s="37"/>
      <c r="I295" s="194"/>
      <c r="J295" s="37"/>
      <c r="K295" s="37"/>
      <c r="L295" s="40"/>
      <c r="M295" s="195"/>
      <c r="N295" s="196"/>
      <c r="O295" s="65"/>
      <c r="P295" s="65"/>
      <c r="Q295" s="65"/>
      <c r="R295" s="65"/>
      <c r="S295" s="65"/>
      <c r="T295" s="66"/>
      <c r="U295" s="35"/>
      <c r="V295" s="35"/>
      <c r="W295" s="35"/>
      <c r="X295" s="35"/>
      <c r="Y295" s="35"/>
      <c r="Z295" s="35"/>
      <c r="AA295" s="35"/>
      <c r="AB295" s="35"/>
      <c r="AC295" s="35"/>
      <c r="AD295" s="35"/>
      <c r="AE295" s="35"/>
      <c r="AT295" s="18" t="s">
        <v>144</v>
      </c>
      <c r="AU295" s="18" t="s">
        <v>80</v>
      </c>
    </row>
    <row r="296" spans="2:51" s="13" customFormat="1" ht="12">
      <c r="B296" s="197"/>
      <c r="C296" s="198"/>
      <c r="D296" s="192" t="s">
        <v>145</v>
      </c>
      <c r="E296" s="199" t="s">
        <v>19</v>
      </c>
      <c r="F296" s="200" t="s">
        <v>469</v>
      </c>
      <c r="G296" s="198"/>
      <c r="H296" s="201">
        <v>1.07</v>
      </c>
      <c r="I296" s="202"/>
      <c r="J296" s="198"/>
      <c r="K296" s="198"/>
      <c r="L296" s="203"/>
      <c r="M296" s="204"/>
      <c r="N296" s="205"/>
      <c r="O296" s="205"/>
      <c r="P296" s="205"/>
      <c r="Q296" s="205"/>
      <c r="R296" s="205"/>
      <c r="S296" s="205"/>
      <c r="T296" s="206"/>
      <c r="AT296" s="207" t="s">
        <v>145</v>
      </c>
      <c r="AU296" s="207" t="s">
        <v>80</v>
      </c>
      <c r="AV296" s="13" t="s">
        <v>82</v>
      </c>
      <c r="AW296" s="13" t="s">
        <v>33</v>
      </c>
      <c r="AX296" s="13" t="s">
        <v>80</v>
      </c>
      <c r="AY296" s="207" t="s">
        <v>134</v>
      </c>
    </row>
    <row r="297" spans="1:65" s="2" customFormat="1" ht="16.5" customHeight="1">
      <c r="A297" s="35"/>
      <c r="B297" s="36"/>
      <c r="C297" s="179" t="s">
        <v>470</v>
      </c>
      <c r="D297" s="179" t="s">
        <v>137</v>
      </c>
      <c r="E297" s="180" t="s">
        <v>471</v>
      </c>
      <c r="F297" s="181" t="s">
        <v>472</v>
      </c>
      <c r="G297" s="182" t="s">
        <v>160</v>
      </c>
      <c r="H297" s="183">
        <v>139.242</v>
      </c>
      <c r="I297" s="184"/>
      <c r="J297" s="185">
        <f>ROUND(I297*H297,2)</f>
        <v>0</v>
      </c>
      <c r="K297" s="181" t="s">
        <v>141</v>
      </c>
      <c r="L297" s="40"/>
      <c r="M297" s="186" t="s">
        <v>19</v>
      </c>
      <c r="N297" s="187" t="s">
        <v>44</v>
      </c>
      <c r="O297" s="65"/>
      <c r="P297" s="188">
        <f>O297*H297</f>
        <v>0</v>
      </c>
      <c r="Q297" s="188">
        <v>0</v>
      </c>
      <c r="R297" s="188">
        <f>Q297*H297</f>
        <v>0</v>
      </c>
      <c r="S297" s="188">
        <v>0</v>
      </c>
      <c r="T297" s="189">
        <f>S297*H297</f>
        <v>0</v>
      </c>
      <c r="U297" s="35"/>
      <c r="V297" s="35"/>
      <c r="W297" s="35"/>
      <c r="X297" s="35"/>
      <c r="Y297" s="35"/>
      <c r="Z297" s="35"/>
      <c r="AA297" s="35"/>
      <c r="AB297" s="35"/>
      <c r="AC297" s="35"/>
      <c r="AD297" s="35"/>
      <c r="AE297" s="35"/>
      <c r="AR297" s="190" t="s">
        <v>372</v>
      </c>
      <c r="AT297" s="190" t="s">
        <v>137</v>
      </c>
      <c r="AU297" s="190" t="s">
        <v>80</v>
      </c>
      <c r="AY297" s="18" t="s">
        <v>134</v>
      </c>
      <c r="BE297" s="191">
        <f>IF(N297="základní",J297,0)</f>
        <v>0</v>
      </c>
      <c r="BF297" s="191">
        <f>IF(N297="snížená",J297,0)</f>
        <v>0</v>
      </c>
      <c r="BG297" s="191">
        <f>IF(N297="zákl. přenesená",J297,0)</f>
        <v>0</v>
      </c>
      <c r="BH297" s="191">
        <f>IF(N297="sníž. přenesená",J297,0)</f>
        <v>0</v>
      </c>
      <c r="BI297" s="191">
        <f>IF(N297="nulová",J297,0)</f>
        <v>0</v>
      </c>
      <c r="BJ297" s="18" t="s">
        <v>80</v>
      </c>
      <c r="BK297" s="191">
        <f>ROUND(I297*H297,2)</f>
        <v>0</v>
      </c>
      <c r="BL297" s="18" t="s">
        <v>372</v>
      </c>
      <c r="BM297" s="190" t="s">
        <v>473</v>
      </c>
    </row>
    <row r="298" spans="1:47" s="2" customFormat="1" ht="12">
      <c r="A298" s="35"/>
      <c r="B298" s="36"/>
      <c r="C298" s="37"/>
      <c r="D298" s="192" t="s">
        <v>144</v>
      </c>
      <c r="E298" s="37"/>
      <c r="F298" s="193" t="s">
        <v>472</v>
      </c>
      <c r="G298" s="37"/>
      <c r="H298" s="37"/>
      <c r="I298" s="194"/>
      <c r="J298" s="37"/>
      <c r="K298" s="37"/>
      <c r="L298" s="40"/>
      <c r="M298" s="195"/>
      <c r="N298" s="196"/>
      <c r="O298" s="65"/>
      <c r="P298" s="65"/>
      <c r="Q298" s="65"/>
      <c r="R298" s="65"/>
      <c r="S298" s="65"/>
      <c r="T298" s="66"/>
      <c r="U298" s="35"/>
      <c r="V298" s="35"/>
      <c r="W298" s="35"/>
      <c r="X298" s="35"/>
      <c r="Y298" s="35"/>
      <c r="Z298" s="35"/>
      <c r="AA298" s="35"/>
      <c r="AB298" s="35"/>
      <c r="AC298" s="35"/>
      <c r="AD298" s="35"/>
      <c r="AE298" s="35"/>
      <c r="AT298" s="18" t="s">
        <v>144</v>
      </c>
      <c r="AU298" s="18" t="s">
        <v>80</v>
      </c>
    </row>
    <row r="299" spans="2:51" s="13" customFormat="1" ht="12">
      <c r="B299" s="197"/>
      <c r="C299" s="198"/>
      <c r="D299" s="192" t="s">
        <v>145</v>
      </c>
      <c r="E299" s="199" t="s">
        <v>19</v>
      </c>
      <c r="F299" s="200" t="s">
        <v>426</v>
      </c>
      <c r="G299" s="198"/>
      <c r="H299" s="201">
        <v>133.824</v>
      </c>
      <c r="I299" s="202"/>
      <c r="J299" s="198"/>
      <c r="K299" s="198"/>
      <c r="L299" s="203"/>
      <c r="M299" s="204"/>
      <c r="N299" s="205"/>
      <c r="O299" s="205"/>
      <c r="P299" s="205"/>
      <c r="Q299" s="205"/>
      <c r="R299" s="205"/>
      <c r="S299" s="205"/>
      <c r="T299" s="206"/>
      <c r="AT299" s="207" t="s">
        <v>145</v>
      </c>
      <c r="AU299" s="207" t="s">
        <v>80</v>
      </c>
      <c r="AV299" s="13" t="s">
        <v>82</v>
      </c>
      <c r="AW299" s="13" t="s">
        <v>33</v>
      </c>
      <c r="AX299" s="13" t="s">
        <v>73</v>
      </c>
      <c r="AY299" s="207" t="s">
        <v>134</v>
      </c>
    </row>
    <row r="300" spans="2:51" s="13" customFormat="1" ht="12">
      <c r="B300" s="197"/>
      <c r="C300" s="198"/>
      <c r="D300" s="192" t="s">
        <v>145</v>
      </c>
      <c r="E300" s="199" t="s">
        <v>19</v>
      </c>
      <c r="F300" s="200" t="s">
        <v>474</v>
      </c>
      <c r="G300" s="198"/>
      <c r="H300" s="201">
        <v>3.534</v>
      </c>
      <c r="I300" s="202"/>
      <c r="J300" s="198"/>
      <c r="K300" s="198"/>
      <c r="L300" s="203"/>
      <c r="M300" s="204"/>
      <c r="N300" s="205"/>
      <c r="O300" s="205"/>
      <c r="P300" s="205"/>
      <c r="Q300" s="205"/>
      <c r="R300" s="205"/>
      <c r="S300" s="205"/>
      <c r="T300" s="206"/>
      <c r="AT300" s="207" t="s">
        <v>145</v>
      </c>
      <c r="AU300" s="207" t="s">
        <v>80</v>
      </c>
      <c r="AV300" s="13" t="s">
        <v>82</v>
      </c>
      <c r="AW300" s="13" t="s">
        <v>33</v>
      </c>
      <c r="AX300" s="13" t="s">
        <v>73</v>
      </c>
      <c r="AY300" s="207" t="s">
        <v>134</v>
      </c>
    </row>
    <row r="301" spans="2:51" s="13" customFormat="1" ht="12">
      <c r="B301" s="197"/>
      <c r="C301" s="198"/>
      <c r="D301" s="192" t="s">
        <v>145</v>
      </c>
      <c r="E301" s="199" t="s">
        <v>19</v>
      </c>
      <c r="F301" s="200" t="s">
        <v>475</v>
      </c>
      <c r="G301" s="198"/>
      <c r="H301" s="201">
        <v>1.884</v>
      </c>
      <c r="I301" s="202"/>
      <c r="J301" s="198"/>
      <c r="K301" s="198"/>
      <c r="L301" s="203"/>
      <c r="M301" s="204"/>
      <c r="N301" s="205"/>
      <c r="O301" s="205"/>
      <c r="P301" s="205"/>
      <c r="Q301" s="205"/>
      <c r="R301" s="205"/>
      <c r="S301" s="205"/>
      <c r="T301" s="206"/>
      <c r="AT301" s="207" t="s">
        <v>145</v>
      </c>
      <c r="AU301" s="207" t="s">
        <v>80</v>
      </c>
      <c r="AV301" s="13" t="s">
        <v>82</v>
      </c>
      <c r="AW301" s="13" t="s">
        <v>33</v>
      </c>
      <c r="AX301" s="13" t="s">
        <v>73</v>
      </c>
      <c r="AY301" s="207" t="s">
        <v>134</v>
      </c>
    </row>
    <row r="302" spans="2:51" s="14" customFormat="1" ht="12">
      <c r="B302" s="218"/>
      <c r="C302" s="219"/>
      <c r="D302" s="192" t="s">
        <v>145</v>
      </c>
      <c r="E302" s="220" t="s">
        <v>19</v>
      </c>
      <c r="F302" s="221" t="s">
        <v>170</v>
      </c>
      <c r="G302" s="219"/>
      <c r="H302" s="222">
        <v>139.242</v>
      </c>
      <c r="I302" s="223"/>
      <c r="J302" s="219"/>
      <c r="K302" s="219"/>
      <c r="L302" s="224"/>
      <c r="M302" s="225"/>
      <c r="N302" s="226"/>
      <c r="O302" s="226"/>
      <c r="P302" s="226"/>
      <c r="Q302" s="226"/>
      <c r="R302" s="226"/>
      <c r="S302" s="226"/>
      <c r="T302" s="227"/>
      <c r="AT302" s="228" t="s">
        <v>145</v>
      </c>
      <c r="AU302" s="228" t="s">
        <v>80</v>
      </c>
      <c r="AV302" s="14" t="s">
        <v>142</v>
      </c>
      <c r="AW302" s="14" t="s">
        <v>33</v>
      </c>
      <c r="AX302" s="14" t="s">
        <v>80</v>
      </c>
      <c r="AY302" s="228" t="s">
        <v>134</v>
      </c>
    </row>
    <row r="303" spans="2:63" s="12" customFormat="1" ht="22.8" customHeight="1">
      <c r="B303" s="163"/>
      <c r="C303" s="164"/>
      <c r="D303" s="165" t="s">
        <v>72</v>
      </c>
      <c r="E303" s="177" t="s">
        <v>476</v>
      </c>
      <c r="F303" s="177" t="s">
        <v>477</v>
      </c>
      <c r="G303" s="164"/>
      <c r="H303" s="164"/>
      <c r="I303" s="167"/>
      <c r="J303" s="178">
        <f>BK303</f>
        <v>0</v>
      </c>
      <c r="K303" s="164"/>
      <c r="L303" s="169"/>
      <c r="M303" s="170"/>
      <c r="N303" s="171"/>
      <c r="O303" s="171"/>
      <c r="P303" s="172">
        <f>SUM(P304:P317)</f>
        <v>0</v>
      </c>
      <c r="Q303" s="171"/>
      <c r="R303" s="172">
        <f>SUM(R304:R317)</f>
        <v>0</v>
      </c>
      <c r="S303" s="171"/>
      <c r="T303" s="173">
        <f>SUM(T304:T317)</f>
        <v>0</v>
      </c>
      <c r="AR303" s="174" t="s">
        <v>80</v>
      </c>
      <c r="AT303" s="175" t="s">
        <v>72</v>
      </c>
      <c r="AU303" s="175" t="s">
        <v>80</v>
      </c>
      <c r="AY303" s="174" t="s">
        <v>134</v>
      </c>
      <c r="BK303" s="176">
        <f>SUM(BK304:BK317)</f>
        <v>0</v>
      </c>
    </row>
    <row r="304" spans="1:65" s="2" customFormat="1" ht="57">
      <c r="A304" s="35"/>
      <c r="B304" s="36"/>
      <c r="C304" s="179" t="s">
        <v>478</v>
      </c>
      <c r="D304" s="179" t="s">
        <v>137</v>
      </c>
      <c r="E304" s="180" t="s">
        <v>479</v>
      </c>
      <c r="F304" s="181" t="s">
        <v>480</v>
      </c>
      <c r="G304" s="182" t="s">
        <v>160</v>
      </c>
      <c r="H304" s="183">
        <v>63.239</v>
      </c>
      <c r="I304" s="184"/>
      <c r="J304" s="185">
        <f>ROUND(I304*H304,2)</f>
        <v>0</v>
      </c>
      <c r="K304" s="181" t="s">
        <v>141</v>
      </c>
      <c r="L304" s="40"/>
      <c r="M304" s="186" t="s">
        <v>19</v>
      </c>
      <c r="N304" s="187" t="s">
        <v>44</v>
      </c>
      <c r="O304" s="65"/>
      <c r="P304" s="188">
        <f>O304*H304</f>
        <v>0</v>
      </c>
      <c r="Q304" s="188">
        <v>0</v>
      </c>
      <c r="R304" s="188">
        <f>Q304*H304</f>
        <v>0</v>
      </c>
      <c r="S304" s="188">
        <v>0</v>
      </c>
      <c r="T304" s="189">
        <f>S304*H304</f>
        <v>0</v>
      </c>
      <c r="U304" s="35"/>
      <c r="V304" s="35"/>
      <c r="W304" s="35"/>
      <c r="X304" s="35"/>
      <c r="Y304" s="35"/>
      <c r="Z304" s="35"/>
      <c r="AA304" s="35"/>
      <c r="AB304" s="35"/>
      <c r="AC304" s="35"/>
      <c r="AD304" s="35"/>
      <c r="AE304" s="35"/>
      <c r="AR304" s="190" t="s">
        <v>372</v>
      </c>
      <c r="AT304" s="190" t="s">
        <v>137</v>
      </c>
      <c r="AU304" s="190" t="s">
        <v>82</v>
      </c>
      <c r="AY304" s="18" t="s">
        <v>134</v>
      </c>
      <c r="BE304" s="191">
        <f>IF(N304="základní",J304,0)</f>
        <v>0</v>
      </c>
      <c r="BF304" s="191">
        <f>IF(N304="snížená",J304,0)</f>
        <v>0</v>
      </c>
      <c r="BG304" s="191">
        <f>IF(N304="zákl. přenesená",J304,0)</f>
        <v>0</v>
      </c>
      <c r="BH304" s="191">
        <f>IF(N304="sníž. přenesená",J304,0)</f>
        <v>0</v>
      </c>
      <c r="BI304" s="191">
        <f>IF(N304="nulová",J304,0)</f>
        <v>0</v>
      </c>
      <c r="BJ304" s="18" t="s">
        <v>80</v>
      </c>
      <c r="BK304" s="191">
        <f>ROUND(I304*H304,2)</f>
        <v>0</v>
      </c>
      <c r="BL304" s="18" t="s">
        <v>372</v>
      </c>
      <c r="BM304" s="190" t="s">
        <v>481</v>
      </c>
    </row>
    <row r="305" spans="1:47" s="2" customFormat="1" ht="48">
      <c r="A305" s="35"/>
      <c r="B305" s="36"/>
      <c r="C305" s="37"/>
      <c r="D305" s="192" t="s">
        <v>144</v>
      </c>
      <c r="E305" s="37"/>
      <c r="F305" s="193" t="s">
        <v>480</v>
      </c>
      <c r="G305" s="37"/>
      <c r="H305" s="37"/>
      <c r="I305" s="194"/>
      <c r="J305" s="37"/>
      <c r="K305" s="37"/>
      <c r="L305" s="40"/>
      <c r="M305" s="195"/>
      <c r="N305" s="196"/>
      <c r="O305" s="65"/>
      <c r="P305" s="65"/>
      <c r="Q305" s="65"/>
      <c r="R305" s="65"/>
      <c r="S305" s="65"/>
      <c r="T305" s="66"/>
      <c r="U305" s="35"/>
      <c r="V305" s="35"/>
      <c r="W305" s="35"/>
      <c r="X305" s="35"/>
      <c r="Y305" s="35"/>
      <c r="Z305" s="35"/>
      <c r="AA305" s="35"/>
      <c r="AB305" s="35"/>
      <c r="AC305" s="35"/>
      <c r="AD305" s="35"/>
      <c r="AE305" s="35"/>
      <c r="AT305" s="18" t="s">
        <v>144</v>
      </c>
      <c r="AU305" s="18" t="s">
        <v>82</v>
      </c>
    </row>
    <row r="306" spans="2:51" s="15" customFormat="1" ht="12">
      <c r="B306" s="229"/>
      <c r="C306" s="230"/>
      <c r="D306" s="192" t="s">
        <v>145</v>
      </c>
      <c r="E306" s="231" t="s">
        <v>19</v>
      </c>
      <c r="F306" s="232" t="s">
        <v>482</v>
      </c>
      <c r="G306" s="230"/>
      <c r="H306" s="231" t="s">
        <v>19</v>
      </c>
      <c r="I306" s="233"/>
      <c r="J306" s="230"/>
      <c r="K306" s="230"/>
      <c r="L306" s="234"/>
      <c r="M306" s="235"/>
      <c r="N306" s="236"/>
      <c r="O306" s="236"/>
      <c r="P306" s="236"/>
      <c r="Q306" s="236"/>
      <c r="R306" s="236"/>
      <c r="S306" s="236"/>
      <c r="T306" s="237"/>
      <c r="AT306" s="238" t="s">
        <v>145</v>
      </c>
      <c r="AU306" s="238" t="s">
        <v>82</v>
      </c>
      <c r="AV306" s="15" t="s">
        <v>80</v>
      </c>
      <c r="AW306" s="15" t="s">
        <v>33</v>
      </c>
      <c r="AX306" s="15" t="s">
        <v>73</v>
      </c>
      <c r="AY306" s="238" t="s">
        <v>134</v>
      </c>
    </row>
    <row r="307" spans="2:51" s="13" customFormat="1" ht="12">
      <c r="B307" s="197"/>
      <c r="C307" s="198"/>
      <c r="D307" s="192" t="s">
        <v>145</v>
      </c>
      <c r="E307" s="199" t="s">
        <v>19</v>
      </c>
      <c r="F307" s="200" t="s">
        <v>483</v>
      </c>
      <c r="G307" s="198"/>
      <c r="H307" s="201">
        <v>63.239</v>
      </c>
      <c r="I307" s="202"/>
      <c r="J307" s="198"/>
      <c r="K307" s="198"/>
      <c r="L307" s="203"/>
      <c r="M307" s="204"/>
      <c r="N307" s="205"/>
      <c r="O307" s="205"/>
      <c r="P307" s="205"/>
      <c r="Q307" s="205"/>
      <c r="R307" s="205"/>
      <c r="S307" s="205"/>
      <c r="T307" s="206"/>
      <c r="AT307" s="207" t="s">
        <v>145</v>
      </c>
      <c r="AU307" s="207" t="s">
        <v>82</v>
      </c>
      <c r="AV307" s="13" t="s">
        <v>82</v>
      </c>
      <c r="AW307" s="13" t="s">
        <v>33</v>
      </c>
      <c r="AX307" s="13" t="s">
        <v>80</v>
      </c>
      <c r="AY307" s="207" t="s">
        <v>134</v>
      </c>
    </row>
    <row r="308" spans="1:65" s="2" customFormat="1" ht="57">
      <c r="A308" s="35"/>
      <c r="B308" s="36"/>
      <c r="C308" s="179" t="s">
        <v>484</v>
      </c>
      <c r="D308" s="179" t="s">
        <v>137</v>
      </c>
      <c r="E308" s="180" t="s">
        <v>430</v>
      </c>
      <c r="F308" s="181" t="s">
        <v>431</v>
      </c>
      <c r="G308" s="182" t="s">
        <v>160</v>
      </c>
      <c r="H308" s="183">
        <v>572.885</v>
      </c>
      <c r="I308" s="184"/>
      <c r="J308" s="185">
        <f>ROUND(I308*H308,2)</f>
        <v>0</v>
      </c>
      <c r="K308" s="181" t="s">
        <v>141</v>
      </c>
      <c r="L308" s="40"/>
      <c r="M308" s="186" t="s">
        <v>19</v>
      </c>
      <c r="N308" s="187" t="s">
        <v>44</v>
      </c>
      <c r="O308" s="65"/>
      <c r="P308" s="188">
        <f>O308*H308</f>
        <v>0</v>
      </c>
      <c r="Q308" s="188">
        <v>0</v>
      </c>
      <c r="R308" s="188">
        <f>Q308*H308</f>
        <v>0</v>
      </c>
      <c r="S308" s="188">
        <v>0</v>
      </c>
      <c r="T308" s="189">
        <f>S308*H308</f>
        <v>0</v>
      </c>
      <c r="U308" s="35"/>
      <c r="V308" s="35"/>
      <c r="W308" s="35"/>
      <c r="X308" s="35"/>
      <c r="Y308" s="35"/>
      <c r="Z308" s="35"/>
      <c r="AA308" s="35"/>
      <c r="AB308" s="35"/>
      <c r="AC308" s="35"/>
      <c r="AD308" s="35"/>
      <c r="AE308" s="35"/>
      <c r="AR308" s="190" t="s">
        <v>372</v>
      </c>
      <c r="AT308" s="190" t="s">
        <v>137</v>
      </c>
      <c r="AU308" s="190" t="s">
        <v>82</v>
      </c>
      <c r="AY308" s="18" t="s">
        <v>134</v>
      </c>
      <c r="BE308" s="191">
        <f>IF(N308="základní",J308,0)</f>
        <v>0</v>
      </c>
      <c r="BF308" s="191">
        <f>IF(N308="snížená",J308,0)</f>
        <v>0</v>
      </c>
      <c r="BG308" s="191">
        <f>IF(N308="zákl. přenesená",J308,0)</f>
        <v>0</v>
      </c>
      <c r="BH308" s="191">
        <f>IF(N308="sníž. přenesená",J308,0)</f>
        <v>0</v>
      </c>
      <c r="BI308" s="191">
        <f>IF(N308="nulová",J308,0)</f>
        <v>0</v>
      </c>
      <c r="BJ308" s="18" t="s">
        <v>80</v>
      </c>
      <c r="BK308" s="191">
        <f>ROUND(I308*H308,2)</f>
        <v>0</v>
      </c>
      <c r="BL308" s="18" t="s">
        <v>372</v>
      </c>
      <c r="BM308" s="190" t="s">
        <v>485</v>
      </c>
    </row>
    <row r="309" spans="1:47" s="2" customFormat="1" ht="48">
      <c r="A309" s="35"/>
      <c r="B309" s="36"/>
      <c r="C309" s="37"/>
      <c r="D309" s="192" t="s">
        <v>144</v>
      </c>
      <c r="E309" s="37"/>
      <c r="F309" s="193" t="s">
        <v>431</v>
      </c>
      <c r="G309" s="37"/>
      <c r="H309" s="37"/>
      <c r="I309" s="194"/>
      <c r="J309" s="37"/>
      <c r="K309" s="37"/>
      <c r="L309" s="40"/>
      <c r="M309" s="195"/>
      <c r="N309" s="196"/>
      <c r="O309" s="65"/>
      <c r="P309" s="65"/>
      <c r="Q309" s="65"/>
      <c r="R309" s="65"/>
      <c r="S309" s="65"/>
      <c r="T309" s="66"/>
      <c r="U309" s="35"/>
      <c r="V309" s="35"/>
      <c r="W309" s="35"/>
      <c r="X309" s="35"/>
      <c r="Y309" s="35"/>
      <c r="Z309" s="35"/>
      <c r="AA309" s="35"/>
      <c r="AB309" s="35"/>
      <c r="AC309" s="35"/>
      <c r="AD309" s="35"/>
      <c r="AE309" s="35"/>
      <c r="AT309" s="18" t="s">
        <v>144</v>
      </c>
      <c r="AU309" s="18" t="s">
        <v>82</v>
      </c>
    </row>
    <row r="310" spans="2:51" s="15" customFormat="1" ht="12">
      <c r="B310" s="229"/>
      <c r="C310" s="230"/>
      <c r="D310" s="192" t="s">
        <v>145</v>
      </c>
      <c r="E310" s="231" t="s">
        <v>19</v>
      </c>
      <c r="F310" s="232" t="s">
        <v>482</v>
      </c>
      <c r="G310" s="230"/>
      <c r="H310" s="231" t="s">
        <v>19</v>
      </c>
      <c r="I310" s="233"/>
      <c r="J310" s="230"/>
      <c r="K310" s="230"/>
      <c r="L310" s="234"/>
      <c r="M310" s="235"/>
      <c r="N310" s="236"/>
      <c r="O310" s="236"/>
      <c r="P310" s="236"/>
      <c r="Q310" s="236"/>
      <c r="R310" s="236"/>
      <c r="S310" s="236"/>
      <c r="T310" s="237"/>
      <c r="AT310" s="238" t="s">
        <v>145</v>
      </c>
      <c r="AU310" s="238" t="s">
        <v>82</v>
      </c>
      <c r="AV310" s="15" t="s">
        <v>80</v>
      </c>
      <c r="AW310" s="15" t="s">
        <v>33</v>
      </c>
      <c r="AX310" s="15" t="s">
        <v>73</v>
      </c>
      <c r="AY310" s="238" t="s">
        <v>134</v>
      </c>
    </row>
    <row r="311" spans="2:51" s="13" customFormat="1" ht="12">
      <c r="B311" s="197"/>
      <c r="C311" s="198"/>
      <c r="D311" s="192" t="s">
        <v>145</v>
      </c>
      <c r="E311" s="199" t="s">
        <v>19</v>
      </c>
      <c r="F311" s="200" t="s">
        <v>486</v>
      </c>
      <c r="G311" s="198"/>
      <c r="H311" s="201">
        <v>572.885</v>
      </c>
      <c r="I311" s="202"/>
      <c r="J311" s="198"/>
      <c r="K311" s="198"/>
      <c r="L311" s="203"/>
      <c r="M311" s="204"/>
      <c r="N311" s="205"/>
      <c r="O311" s="205"/>
      <c r="P311" s="205"/>
      <c r="Q311" s="205"/>
      <c r="R311" s="205"/>
      <c r="S311" s="205"/>
      <c r="T311" s="206"/>
      <c r="AT311" s="207" t="s">
        <v>145</v>
      </c>
      <c r="AU311" s="207" t="s">
        <v>82</v>
      </c>
      <c r="AV311" s="13" t="s">
        <v>82</v>
      </c>
      <c r="AW311" s="13" t="s">
        <v>33</v>
      </c>
      <c r="AX311" s="13" t="s">
        <v>80</v>
      </c>
      <c r="AY311" s="207" t="s">
        <v>134</v>
      </c>
    </row>
    <row r="312" spans="1:65" s="2" customFormat="1" ht="22.8">
      <c r="A312" s="35"/>
      <c r="B312" s="36"/>
      <c r="C312" s="179" t="s">
        <v>487</v>
      </c>
      <c r="D312" s="179" t="s">
        <v>137</v>
      </c>
      <c r="E312" s="180" t="s">
        <v>447</v>
      </c>
      <c r="F312" s="181" t="s">
        <v>448</v>
      </c>
      <c r="G312" s="182" t="s">
        <v>160</v>
      </c>
      <c r="H312" s="183">
        <v>636.124</v>
      </c>
      <c r="I312" s="184"/>
      <c r="J312" s="185">
        <f>ROUND(I312*H312,2)</f>
        <v>0</v>
      </c>
      <c r="K312" s="181" t="s">
        <v>141</v>
      </c>
      <c r="L312" s="40"/>
      <c r="M312" s="186" t="s">
        <v>19</v>
      </c>
      <c r="N312" s="187" t="s">
        <v>44</v>
      </c>
      <c r="O312" s="65"/>
      <c r="P312" s="188">
        <f>O312*H312</f>
        <v>0</v>
      </c>
      <c r="Q312" s="188">
        <v>0</v>
      </c>
      <c r="R312" s="188">
        <f>Q312*H312</f>
        <v>0</v>
      </c>
      <c r="S312" s="188">
        <v>0</v>
      </c>
      <c r="T312" s="189">
        <f>S312*H312</f>
        <v>0</v>
      </c>
      <c r="U312" s="35"/>
      <c r="V312" s="35"/>
      <c r="W312" s="35"/>
      <c r="X312" s="35"/>
      <c r="Y312" s="35"/>
      <c r="Z312" s="35"/>
      <c r="AA312" s="35"/>
      <c r="AB312" s="35"/>
      <c r="AC312" s="35"/>
      <c r="AD312" s="35"/>
      <c r="AE312" s="35"/>
      <c r="AR312" s="190" t="s">
        <v>142</v>
      </c>
      <c r="AT312" s="190" t="s">
        <v>137</v>
      </c>
      <c r="AU312" s="190" t="s">
        <v>82</v>
      </c>
      <c r="AY312" s="18" t="s">
        <v>134</v>
      </c>
      <c r="BE312" s="191">
        <f>IF(N312="základní",J312,0)</f>
        <v>0</v>
      </c>
      <c r="BF312" s="191">
        <f>IF(N312="snížená",J312,0)</f>
        <v>0</v>
      </c>
      <c r="BG312" s="191">
        <f>IF(N312="zákl. přenesená",J312,0)</f>
        <v>0</v>
      </c>
      <c r="BH312" s="191">
        <f>IF(N312="sníž. přenesená",J312,0)</f>
        <v>0</v>
      </c>
      <c r="BI312" s="191">
        <f>IF(N312="nulová",J312,0)</f>
        <v>0</v>
      </c>
      <c r="BJ312" s="18" t="s">
        <v>80</v>
      </c>
      <c r="BK312" s="191">
        <f>ROUND(I312*H312,2)</f>
        <v>0</v>
      </c>
      <c r="BL312" s="18" t="s">
        <v>142</v>
      </c>
      <c r="BM312" s="190" t="s">
        <v>488</v>
      </c>
    </row>
    <row r="313" spans="1:47" s="2" customFormat="1" ht="19.2">
      <c r="A313" s="35"/>
      <c r="B313" s="36"/>
      <c r="C313" s="37"/>
      <c r="D313" s="192" t="s">
        <v>144</v>
      </c>
      <c r="E313" s="37"/>
      <c r="F313" s="193" t="s">
        <v>448</v>
      </c>
      <c r="G313" s="37"/>
      <c r="H313" s="37"/>
      <c r="I313" s="194"/>
      <c r="J313" s="37"/>
      <c r="K313" s="37"/>
      <c r="L313" s="40"/>
      <c r="M313" s="195"/>
      <c r="N313" s="196"/>
      <c r="O313" s="65"/>
      <c r="P313" s="65"/>
      <c r="Q313" s="65"/>
      <c r="R313" s="65"/>
      <c r="S313" s="65"/>
      <c r="T313" s="66"/>
      <c r="U313" s="35"/>
      <c r="V313" s="35"/>
      <c r="W313" s="35"/>
      <c r="X313" s="35"/>
      <c r="Y313" s="35"/>
      <c r="Z313" s="35"/>
      <c r="AA313" s="35"/>
      <c r="AB313" s="35"/>
      <c r="AC313" s="35"/>
      <c r="AD313" s="35"/>
      <c r="AE313" s="35"/>
      <c r="AT313" s="18" t="s">
        <v>144</v>
      </c>
      <c r="AU313" s="18" t="s">
        <v>82</v>
      </c>
    </row>
    <row r="314" spans="2:51" s="15" customFormat="1" ht="12">
      <c r="B314" s="229"/>
      <c r="C314" s="230"/>
      <c r="D314" s="192" t="s">
        <v>145</v>
      </c>
      <c r="E314" s="231" t="s">
        <v>19</v>
      </c>
      <c r="F314" s="232" t="s">
        <v>482</v>
      </c>
      <c r="G314" s="230"/>
      <c r="H314" s="231" t="s">
        <v>19</v>
      </c>
      <c r="I314" s="233"/>
      <c r="J314" s="230"/>
      <c r="K314" s="230"/>
      <c r="L314" s="234"/>
      <c r="M314" s="235"/>
      <c r="N314" s="236"/>
      <c r="O314" s="236"/>
      <c r="P314" s="236"/>
      <c r="Q314" s="236"/>
      <c r="R314" s="236"/>
      <c r="S314" s="236"/>
      <c r="T314" s="237"/>
      <c r="AT314" s="238" t="s">
        <v>145</v>
      </c>
      <c r="AU314" s="238" t="s">
        <v>82</v>
      </c>
      <c r="AV314" s="15" t="s">
        <v>80</v>
      </c>
      <c r="AW314" s="15" t="s">
        <v>33</v>
      </c>
      <c r="AX314" s="15" t="s">
        <v>73</v>
      </c>
      <c r="AY314" s="238" t="s">
        <v>134</v>
      </c>
    </row>
    <row r="315" spans="2:51" s="13" customFormat="1" ht="12">
      <c r="B315" s="197"/>
      <c r="C315" s="198"/>
      <c r="D315" s="192" t="s">
        <v>145</v>
      </c>
      <c r="E315" s="199" t="s">
        <v>19</v>
      </c>
      <c r="F315" s="200" t="s">
        <v>489</v>
      </c>
      <c r="G315" s="198"/>
      <c r="H315" s="201">
        <v>63.239</v>
      </c>
      <c r="I315" s="202"/>
      <c r="J315" s="198"/>
      <c r="K315" s="198"/>
      <c r="L315" s="203"/>
      <c r="M315" s="204"/>
      <c r="N315" s="205"/>
      <c r="O315" s="205"/>
      <c r="P315" s="205"/>
      <c r="Q315" s="205"/>
      <c r="R315" s="205"/>
      <c r="S315" s="205"/>
      <c r="T315" s="206"/>
      <c r="AT315" s="207" t="s">
        <v>145</v>
      </c>
      <c r="AU315" s="207" t="s">
        <v>82</v>
      </c>
      <c r="AV315" s="13" t="s">
        <v>82</v>
      </c>
      <c r="AW315" s="13" t="s">
        <v>33</v>
      </c>
      <c r="AX315" s="13" t="s">
        <v>73</v>
      </c>
      <c r="AY315" s="207" t="s">
        <v>134</v>
      </c>
    </row>
    <row r="316" spans="2:51" s="13" customFormat="1" ht="12">
      <c r="B316" s="197"/>
      <c r="C316" s="198"/>
      <c r="D316" s="192" t="s">
        <v>145</v>
      </c>
      <c r="E316" s="199" t="s">
        <v>19</v>
      </c>
      <c r="F316" s="200" t="s">
        <v>490</v>
      </c>
      <c r="G316" s="198"/>
      <c r="H316" s="201">
        <v>572.885</v>
      </c>
      <c r="I316" s="202"/>
      <c r="J316" s="198"/>
      <c r="K316" s="198"/>
      <c r="L316" s="203"/>
      <c r="M316" s="204"/>
      <c r="N316" s="205"/>
      <c r="O316" s="205"/>
      <c r="P316" s="205"/>
      <c r="Q316" s="205"/>
      <c r="R316" s="205"/>
      <c r="S316" s="205"/>
      <c r="T316" s="206"/>
      <c r="AT316" s="207" t="s">
        <v>145</v>
      </c>
      <c r="AU316" s="207" t="s">
        <v>82</v>
      </c>
      <c r="AV316" s="13" t="s">
        <v>82</v>
      </c>
      <c r="AW316" s="13" t="s">
        <v>33</v>
      </c>
      <c r="AX316" s="13" t="s">
        <v>73</v>
      </c>
      <c r="AY316" s="207" t="s">
        <v>134</v>
      </c>
    </row>
    <row r="317" spans="2:51" s="14" customFormat="1" ht="12">
      <c r="B317" s="218"/>
      <c r="C317" s="219"/>
      <c r="D317" s="192" t="s">
        <v>145</v>
      </c>
      <c r="E317" s="220" t="s">
        <v>19</v>
      </c>
      <c r="F317" s="221" t="s">
        <v>170</v>
      </c>
      <c r="G317" s="219"/>
      <c r="H317" s="222">
        <v>636.124</v>
      </c>
      <c r="I317" s="223"/>
      <c r="J317" s="219"/>
      <c r="K317" s="219"/>
      <c r="L317" s="224"/>
      <c r="M317" s="250"/>
      <c r="N317" s="251"/>
      <c r="O317" s="251"/>
      <c r="P317" s="251"/>
      <c r="Q317" s="251"/>
      <c r="R317" s="251"/>
      <c r="S317" s="251"/>
      <c r="T317" s="252"/>
      <c r="AT317" s="228" t="s">
        <v>145</v>
      </c>
      <c r="AU317" s="228" t="s">
        <v>82</v>
      </c>
      <c r="AV317" s="14" t="s">
        <v>142</v>
      </c>
      <c r="AW317" s="14" t="s">
        <v>33</v>
      </c>
      <c r="AX317" s="14" t="s">
        <v>80</v>
      </c>
      <c r="AY317" s="228" t="s">
        <v>134</v>
      </c>
    </row>
    <row r="318" spans="1:31" s="2" customFormat="1" ht="6.9" customHeight="1">
      <c r="A318" s="35"/>
      <c r="B318" s="48"/>
      <c r="C318" s="49"/>
      <c r="D318" s="49"/>
      <c r="E318" s="49"/>
      <c r="F318" s="49"/>
      <c r="G318" s="49"/>
      <c r="H318" s="49"/>
      <c r="I318" s="49"/>
      <c r="J318" s="49"/>
      <c r="K318" s="49"/>
      <c r="L318" s="40"/>
      <c r="M318" s="35"/>
      <c r="O318" s="35"/>
      <c r="P318" s="35"/>
      <c r="Q318" s="35"/>
      <c r="R318" s="35"/>
      <c r="S318" s="35"/>
      <c r="T318" s="35"/>
      <c r="U318" s="35"/>
      <c r="V318" s="35"/>
      <c r="W318" s="35"/>
      <c r="X318" s="35"/>
      <c r="Y318" s="35"/>
      <c r="Z318" s="35"/>
      <c r="AA318" s="35"/>
      <c r="AB318" s="35"/>
      <c r="AC318" s="35"/>
      <c r="AD318" s="35"/>
      <c r="AE318" s="35"/>
    </row>
  </sheetData>
  <sheetProtection algorithmName="SHA-512" hashValue="9J4bkmuO9fO9GnakIAhvUuHCraSLXYIZZLvx+84daol/Er/hQtinwFn1uW37b26d5DLXEFN73LLi8LlxDQwwMA==" saltValue="qLGXPmPqd7Le9obsg/dWPX8bTyUOop7Uk09vqJ2UTBAUnx0hDkpe71NBDu4twSqSsJrZDHVxJeQ7xyIQb1ViRQ==" spinCount="100000" sheet="1" objects="1" scenarios="1" formatColumns="0" formatRows="0" autoFilter="0"/>
  <autoFilter ref="C88:K317"/>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62"/>
      <c r="M2" s="262"/>
      <c r="N2" s="262"/>
      <c r="O2" s="262"/>
      <c r="P2" s="262"/>
      <c r="Q2" s="262"/>
      <c r="R2" s="262"/>
      <c r="S2" s="262"/>
      <c r="T2" s="262"/>
      <c r="U2" s="262"/>
      <c r="V2" s="262"/>
      <c r="AT2" s="18" t="s">
        <v>90</v>
      </c>
    </row>
    <row r="3" spans="2:46" s="1" customFormat="1" ht="6.9" customHeight="1" hidden="1">
      <c r="B3" s="109"/>
      <c r="C3" s="110"/>
      <c r="D3" s="110"/>
      <c r="E3" s="110"/>
      <c r="F3" s="110"/>
      <c r="G3" s="110"/>
      <c r="H3" s="110"/>
      <c r="I3" s="110"/>
      <c r="J3" s="110"/>
      <c r="K3" s="110"/>
      <c r="L3" s="21"/>
      <c r="AT3" s="18" t="s">
        <v>82</v>
      </c>
    </row>
    <row r="4" spans="2:46" s="1" customFormat="1" ht="24.9" customHeight="1" hidden="1">
      <c r="B4" s="21"/>
      <c r="D4" s="111" t="s">
        <v>106</v>
      </c>
      <c r="L4" s="21"/>
      <c r="M4" s="112" t="s">
        <v>10</v>
      </c>
      <c r="AT4" s="18" t="s">
        <v>4</v>
      </c>
    </row>
    <row r="5" spans="2:12" s="1" customFormat="1" ht="6.9" customHeight="1" hidden="1">
      <c r="B5" s="21"/>
      <c r="L5" s="21"/>
    </row>
    <row r="6" spans="2:12" s="1" customFormat="1" ht="12" customHeight="1" hidden="1">
      <c r="B6" s="21"/>
      <c r="D6" s="113" t="s">
        <v>16</v>
      </c>
      <c r="L6" s="21"/>
    </row>
    <row r="7" spans="2:12" s="1" customFormat="1" ht="16.5" customHeight="1" hidden="1">
      <c r="B7" s="21"/>
      <c r="E7" s="309" t="str">
        <f>'Rekapitulace stavby'!K6</f>
        <v>Oprava trati v úseku Hněvčeves - Hořice v P.</v>
      </c>
      <c r="F7" s="310"/>
      <c r="G7" s="310"/>
      <c r="H7" s="310"/>
      <c r="L7" s="21"/>
    </row>
    <row r="8" spans="2:12" s="1" customFormat="1" ht="12" customHeight="1" hidden="1">
      <c r="B8" s="21"/>
      <c r="D8" s="113" t="s">
        <v>107</v>
      </c>
      <c r="L8" s="21"/>
    </row>
    <row r="9" spans="1:31" s="2" customFormat="1" ht="16.5" customHeight="1" hidden="1">
      <c r="A9" s="35"/>
      <c r="B9" s="40"/>
      <c r="C9" s="35"/>
      <c r="D9" s="35"/>
      <c r="E9" s="309" t="s">
        <v>108</v>
      </c>
      <c r="F9" s="311"/>
      <c r="G9" s="311"/>
      <c r="H9" s="311"/>
      <c r="I9" s="35"/>
      <c r="J9" s="35"/>
      <c r="K9" s="35"/>
      <c r="L9" s="114"/>
      <c r="S9" s="35"/>
      <c r="T9" s="35"/>
      <c r="U9" s="35"/>
      <c r="V9" s="35"/>
      <c r="W9" s="35"/>
      <c r="X9" s="35"/>
      <c r="Y9" s="35"/>
      <c r="Z9" s="35"/>
      <c r="AA9" s="35"/>
      <c r="AB9" s="35"/>
      <c r="AC9" s="35"/>
      <c r="AD9" s="35"/>
      <c r="AE9" s="35"/>
    </row>
    <row r="10" spans="1:31" s="2" customFormat="1" ht="12" customHeight="1" hidden="1">
      <c r="A10" s="35"/>
      <c r="B10" s="40"/>
      <c r="C10" s="35"/>
      <c r="D10" s="113" t="s">
        <v>109</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hidden="1">
      <c r="A11" s="35"/>
      <c r="B11" s="40"/>
      <c r="C11" s="35"/>
      <c r="D11" s="35"/>
      <c r="E11" s="312" t="s">
        <v>491</v>
      </c>
      <c r="F11" s="311"/>
      <c r="G11" s="311"/>
      <c r="H11" s="311"/>
      <c r="I11" s="35"/>
      <c r="J11" s="35"/>
      <c r="K11" s="35"/>
      <c r="L11" s="114"/>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hidden="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hidden="1">
      <c r="A14" s="35"/>
      <c r="B14" s="40"/>
      <c r="C14" s="35"/>
      <c r="D14" s="113" t="s">
        <v>21</v>
      </c>
      <c r="E14" s="35"/>
      <c r="F14" s="104" t="s">
        <v>22</v>
      </c>
      <c r="G14" s="35"/>
      <c r="H14" s="35"/>
      <c r="I14" s="113" t="s">
        <v>23</v>
      </c>
      <c r="J14" s="115" t="str">
        <f>'Rekapitulace stavby'!AN8</f>
        <v>27. 12. 2020</v>
      </c>
      <c r="K14" s="35"/>
      <c r="L14" s="114"/>
      <c r="S14" s="35"/>
      <c r="T14" s="35"/>
      <c r="U14" s="35"/>
      <c r="V14" s="35"/>
      <c r="W14" s="35"/>
      <c r="X14" s="35"/>
      <c r="Y14" s="35"/>
      <c r="Z14" s="35"/>
      <c r="AA14" s="35"/>
      <c r="AB14" s="35"/>
      <c r="AC14" s="35"/>
      <c r="AD14" s="35"/>
      <c r="AE14" s="35"/>
    </row>
    <row r="15" spans="1:31" s="2" customFormat="1" ht="10.8" customHeight="1" hidden="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hidden="1">
      <c r="A16" s="35"/>
      <c r="B16" s="40"/>
      <c r="C16" s="35"/>
      <c r="D16" s="113" t="s">
        <v>25</v>
      </c>
      <c r="E16" s="35"/>
      <c r="F16" s="35"/>
      <c r="G16" s="35"/>
      <c r="H16" s="35"/>
      <c r="I16" s="113" t="s">
        <v>26</v>
      </c>
      <c r="J16" s="104" t="s">
        <v>19</v>
      </c>
      <c r="K16" s="35"/>
      <c r="L16" s="114"/>
      <c r="S16" s="35"/>
      <c r="T16" s="35"/>
      <c r="U16" s="35"/>
      <c r="V16" s="35"/>
      <c r="W16" s="35"/>
      <c r="X16" s="35"/>
      <c r="Y16" s="35"/>
      <c r="Z16" s="35"/>
      <c r="AA16" s="35"/>
      <c r="AB16" s="35"/>
      <c r="AC16" s="35"/>
      <c r="AD16" s="35"/>
      <c r="AE16" s="35"/>
    </row>
    <row r="17" spans="1:31" s="2" customFormat="1" ht="18" customHeight="1" hidden="1">
      <c r="A17" s="35"/>
      <c r="B17" s="40"/>
      <c r="C17" s="35"/>
      <c r="D17" s="35"/>
      <c r="E17" s="104" t="s">
        <v>27</v>
      </c>
      <c r="F17" s="35"/>
      <c r="G17" s="35"/>
      <c r="H17" s="35"/>
      <c r="I17" s="113" t="s">
        <v>28</v>
      </c>
      <c r="J17" s="104" t="s">
        <v>19</v>
      </c>
      <c r="K17" s="35"/>
      <c r="L17" s="114"/>
      <c r="S17" s="35"/>
      <c r="T17" s="35"/>
      <c r="U17" s="35"/>
      <c r="V17" s="35"/>
      <c r="W17" s="35"/>
      <c r="X17" s="35"/>
      <c r="Y17" s="35"/>
      <c r="Z17" s="35"/>
      <c r="AA17" s="35"/>
      <c r="AB17" s="35"/>
      <c r="AC17" s="35"/>
      <c r="AD17" s="35"/>
      <c r="AE17" s="35"/>
    </row>
    <row r="18" spans="1:31" s="2" customFormat="1" ht="6.9" customHeight="1" hidden="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hidden="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hidden="1">
      <c r="A20" s="35"/>
      <c r="B20" s="40"/>
      <c r="C20" s="35"/>
      <c r="D20" s="35"/>
      <c r="E20" s="313" t="str">
        <f>'Rekapitulace stavby'!E14</f>
        <v>Vyplň údaj</v>
      </c>
      <c r="F20" s="314"/>
      <c r="G20" s="314"/>
      <c r="H20" s="314"/>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 customHeight="1" hidden="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hidden="1">
      <c r="A22" s="35"/>
      <c r="B22" s="40"/>
      <c r="C22" s="35"/>
      <c r="D22" s="113" t="s">
        <v>31</v>
      </c>
      <c r="E22" s="35"/>
      <c r="F22" s="35"/>
      <c r="G22" s="35"/>
      <c r="H22" s="35"/>
      <c r="I22" s="113" t="s">
        <v>26</v>
      </c>
      <c r="J22" s="104" t="s">
        <v>19</v>
      </c>
      <c r="K22" s="35"/>
      <c r="L22" s="114"/>
      <c r="S22" s="35"/>
      <c r="T22" s="35"/>
      <c r="U22" s="35"/>
      <c r="V22" s="35"/>
      <c r="W22" s="35"/>
      <c r="X22" s="35"/>
      <c r="Y22" s="35"/>
      <c r="Z22" s="35"/>
      <c r="AA22" s="35"/>
      <c r="AB22" s="35"/>
      <c r="AC22" s="35"/>
      <c r="AD22" s="35"/>
      <c r="AE22" s="35"/>
    </row>
    <row r="23" spans="1:31" s="2" customFormat="1" ht="18" customHeight="1" hidden="1">
      <c r="A23" s="35"/>
      <c r="B23" s="40"/>
      <c r="C23" s="35"/>
      <c r="D23" s="35"/>
      <c r="E23" s="104" t="s">
        <v>32</v>
      </c>
      <c r="F23" s="35"/>
      <c r="G23" s="35"/>
      <c r="H23" s="35"/>
      <c r="I23" s="113" t="s">
        <v>28</v>
      </c>
      <c r="J23" s="104" t="s">
        <v>19</v>
      </c>
      <c r="K23" s="35"/>
      <c r="L23" s="114"/>
      <c r="S23" s="35"/>
      <c r="T23" s="35"/>
      <c r="U23" s="35"/>
      <c r="V23" s="35"/>
      <c r="W23" s="35"/>
      <c r="X23" s="35"/>
      <c r="Y23" s="35"/>
      <c r="Z23" s="35"/>
      <c r="AA23" s="35"/>
      <c r="AB23" s="35"/>
      <c r="AC23" s="35"/>
      <c r="AD23" s="35"/>
      <c r="AE23" s="35"/>
    </row>
    <row r="24" spans="1:31" s="2" customFormat="1" ht="6.9" customHeight="1" hidden="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hidden="1">
      <c r="A25" s="35"/>
      <c r="B25" s="40"/>
      <c r="C25" s="35"/>
      <c r="D25" s="113" t="s">
        <v>34</v>
      </c>
      <c r="E25" s="35"/>
      <c r="F25" s="35"/>
      <c r="G25" s="35"/>
      <c r="H25" s="35"/>
      <c r="I25" s="113" t="s">
        <v>26</v>
      </c>
      <c r="J25" s="104" t="s">
        <v>35</v>
      </c>
      <c r="K25" s="35"/>
      <c r="L25" s="114"/>
      <c r="S25" s="35"/>
      <c r="T25" s="35"/>
      <c r="U25" s="35"/>
      <c r="V25" s="35"/>
      <c r="W25" s="35"/>
      <c r="X25" s="35"/>
      <c r="Y25" s="35"/>
      <c r="Z25" s="35"/>
      <c r="AA25" s="35"/>
      <c r="AB25" s="35"/>
      <c r="AC25" s="35"/>
      <c r="AD25" s="35"/>
      <c r="AE25" s="35"/>
    </row>
    <row r="26" spans="1:31" s="2" customFormat="1" ht="18" customHeight="1" hidden="1">
      <c r="A26" s="35"/>
      <c r="B26" s="40"/>
      <c r="C26" s="35"/>
      <c r="D26" s="35"/>
      <c r="E26" s="104" t="s">
        <v>36</v>
      </c>
      <c r="F26" s="35"/>
      <c r="G26" s="35"/>
      <c r="H26" s="35"/>
      <c r="I26" s="113" t="s">
        <v>28</v>
      </c>
      <c r="J26" s="104" t="s">
        <v>19</v>
      </c>
      <c r="K26" s="35"/>
      <c r="L26" s="114"/>
      <c r="S26" s="35"/>
      <c r="T26" s="35"/>
      <c r="U26" s="35"/>
      <c r="V26" s="35"/>
      <c r="W26" s="35"/>
      <c r="X26" s="35"/>
      <c r="Y26" s="35"/>
      <c r="Z26" s="35"/>
      <c r="AA26" s="35"/>
      <c r="AB26" s="35"/>
      <c r="AC26" s="35"/>
      <c r="AD26" s="35"/>
      <c r="AE26" s="35"/>
    </row>
    <row r="27" spans="1:31" s="2" customFormat="1" ht="6.9" customHeight="1" hidden="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hidden="1">
      <c r="A28" s="35"/>
      <c r="B28" s="40"/>
      <c r="C28" s="35"/>
      <c r="D28" s="113" t="s">
        <v>37</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71.25" customHeight="1" hidden="1">
      <c r="A29" s="116"/>
      <c r="B29" s="117"/>
      <c r="C29" s="116"/>
      <c r="D29" s="116"/>
      <c r="E29" s="315" t="s">
        <v>38</v>
      </c>
      <c r="F29" s="315"/>
      <c r="G29" s="315"/>
      <c r="H29" s="315"/>
      <c r="I29" s="116"/>
      <c r="J29" s="116"/>
      <c r="K29" s="116"/>
      <c r="L29" s="118"/>
      <c r="S29" s="116"/>
      <c r="T29" s="116"/>
      <c r="U29" s="116"/>
      <c r="V29" s="116"/>
      <c r="W29" s="116"/>
      <c r="X29" s="116"/>
      <c r="Y29" s="116"/>
      <c r="Z29" s="116"/>
      <c r="AA29" s="116"/>
      <c r="AB29" s="116"/>
      <c r="AC29" s="116"/>
      <c r="AD29" s="116"/>
      <c r="AE29" s="116"/>
    </row>
    <row r="30" spans="1:31" s="2" customFormat="1" ht="6.9" customHeight="1" hidden="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 customHeight="1" hidden="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hidden="1">
      <c r="A32" s="35"/>
      <c r="B32" s="40"/>
      <c r="C32" s="35"/>
      <c r="D32" s="120" t="s">
        <v>39</v>
      </c>
      <c r="E32" s="35"/>
      <c r="F32" s="35"/>
      <c r="G32" s="35"/>
      <c r="H32" s="35"/>
      <c r="I32" s="35"/>
      <c r="J32" s="121">
        <f>ROUND(J89,2)</f>
        <v>0</v>
      </c>
      <c r="K32" s="35"/>
      <c r="L32" s="114"/>
      <c r="S32" s="35"/>
      <c r="T32" s="35"/>
      <c r="U32" s="35"/>
      <c r="V32" s="35"/>
      <c r="W32" s="35"/>
      <c r="X32" s="35"/>
      <c r="Y32" s="35"/>
      <c r="Z32" s="35"/>
      <c r="AA32" s="35"/>
      <c r="AB32" s="35"/>
      <c r="AC32" s="35"/>
      <c r="AD32" s="35"/>
      <c r="AE32" s="35"/>
    </row>
    <row r="33" spans="1:31" s="2" customFormat="1" ht="6.9" customHeight="1" hidden="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 customHeight="1" hidden="1">
      <c r="A34" s="35"/>
      <c r="B34" s="40"/>
      <c r="C34" s="35"/>
      <c r="D34" s="35"/>
      <c r="E34" s="35"/>
      <c r="F34" s="122" t="s">
        <v>41</v>
      </c>
      <c r="G34" s="35"/>
      <c r="H34" s="35"/>
      <c r="I34" s="122" t="s">
        <v>40</v>
      </c>
      <c r="J34" s="122" t="s">
        <v>42</v>
      </c>
      <c r="K34" s="35"/>
      <c r="L34" s="114"/>
      <c r="S34" s="35"/>
      <c r="T34" s="35"/>
      <c r="U34" s="35"/>
      <c r="V34" s="35"/>
      <c r="W34" s="35"/>
      <c r="X34" s="35"/>
      <c r="Y34" s="35"/>
      <c r="Z34" s="35"/>
      <c r="AA34" s="35"/>
      <c r="AB34" s="35"/>
      <c r="AC34" s="35"/>
      <c r="AD34" s="35"/>
      <c r="AE34" s="35"/>
    </row>
    <row r="35" spans="1:31" s="2" customFormat="1" ht="14.4" customHeight="1" hidden="1">
      <c r="A35" s="35"/>
      <c r="B35" s="40"/>
      <c r="C35" s="35"/>
      <c r="D35" s="123" t="s">
        <v>43</v>
      </c>
      <c r="E35" s="113" t="s">
        <v>44</v>
      </c>
      <c r="F35" s="124">
        <f>ROUND((SUM(BE89:BE127)),2)</f>
        <v>0</v>
      </c>
      <c r="G35" s="35"/>
      <c r="H35" s="35"/>
      <c r="I35" s="125">
        <v>0.21</v>
      </c>
      <c r="J35" s="124">
        <f>ROUND(((SUM(BE89:BE127))*I35),2)</f>
        <v>0</v>
      </c>
      <c r="K35" s="35"/>
      <c r="L35" s="114"/>
      <c r="S35" s="35"/>
      <c r="T35" s="35"/>
      <c r="U35" s="35"/>
      <c r="V35" s="35"/>
      <c r="W35" s="35"/>
      <c r="X35" s="35"/>
      <c r="Y35" s="35"/>
      <c r="Z35" s="35"/>
      <c r="AA35" s="35"/>
      <c r="AB35" s="35"/>
      <c r="AC35" s="35"/>
      <c r="AD35" s="35"/>
      <c r="AE35" s="35"/>
    </row>
    <row r="36" spans="1:31" s="2" customFormat="1" ht="14.4" customHeight="1" hidden="1">
      <c r="A36" s="35"/>
      <c r="B36" s="40"/>
      <c r="C36" s="35"/>
      <c r="D36" s="35"/>
      <c r="E36" s="113" t="s">
        <v>45</v>
      </c>
      <c r="F36" s="124">
        <f>ROUND((SUM(BF89:BF127)),2)</f>
        <v>0</v>
      </c>
      <c r="G36" s="35"/>
      <c r="H36" s="35"/>
      <c r="I36" s="125">
        <v>0.15</v>
      </c>
      <c r="J36" s="124">
        <f>ROUND(((SUM(BF89:BF127))*I36),2)</f>
        <v>0</v>
      </c>
      <c r="K36" s="35"/>
      <c r="L36" s="114"/>
      <c r="S36" s="35"/>
      <c r="T36" s="35"/>
      <c r="U36" s="35"/>
      <c r="V36" s="35"/>
      <c r="W36" s="35"/>
      <c r="X36" s="35"/>
      <c r="Y36" s="35"/>
      <c r="Z36" s="35"/>
      <c r="AA36" s="35"/>
      <c r="AB36" s="35"/>
      <c r="AC36" s="35"/>
      <c r="AD36" s="35"/>
      <c r="AE36" s="35"/>
    </row>
    <row r="37" spans="1:31" s="2" customFormat="1" ht="14.4" customHeight="1" hidden="1">
      <c r="A37" s="35"/>
      <c r="B37" s="40"/>
      <c r="C37" s="35"/>
      <c r="D37" s="35"/>
      <c r="E37" s="113" t="s">
        <v>46</v>
      </c>
      <c r="F37" s="124">
        <f>ROUND((SUM(BG89:BG127)),2)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 customHeight="1" hidden="1">
      <c r="A38" s="35"/>
      <c r="B38" s="40"/>
      <c r="C38" s="35"/>
      <c r="D38" s="35"/>
      <c r="E38" s="113" t="s">
        <v>47</v>
      </c>
      <c r="F38" s="124">
        <f>ROUND((SUM(BH89:BH127)),2)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 customHeight="1" hidden="1">
      <c r="A39" s="35"/>
      <c r="B39" s="40"/>
      <c r="C39" s="35"/>
      <c r="D39" s="35"/>
      <c r="E39" s="113" t="s">
        <v>48</v>
      </c>
      <c r="F39" s="124">
        <f>ROUND((SUM(BI89:BI127)),2)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 customHeight="1" hidden="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hidden="1">
      <c r="A41" s="35"/>
      <c r="B41" s="40"/>
      <c r="C41" s="126"/>
      <c r="D41" s="127" t="s">
        <v>49</v>
      </c>
      <c r="E41" s="128"/>
      <c r="F41" s="128"/>
      <c r="G41" s="129" t="s">
        <v>50</v>
      </c>
      <c r="H41" s="130" t="s">
        <v>51</v>
      </c>
      <c r="I41" s="128"/>
      <c r="J41" s="131">
        <f>SUM(J32:J39)</f>
        <v>0</v>
      </c>
      <c r="K41" s="132"/>
      <c r="L41" s="114"/>
      <c r="S41" s="35"/>
      <c r="T41" s="35"/>
      <c r="U41" s="35"/>
      <c r="V41" s="35"/>
      <c r="W41" s="35"/>
      <c r="X41" s="35"/>
      <c r="Y41" s="35"/>
      <c r="Z41" s="35"/>
      <c r="AA41" s="35"/>
      <c r="AB41" s="35"/>
      <c r="AC41" s="35"/>
      <c r="AD41" s="35"/>
      <c r="AE41" s="35"/>
    </row>
    <row r="42" spans="1:31" s="2" customFormat="1" ht="14.4" customHeight="1" hidden="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3" ht="12" hidden="1"/>
    <row r="44" ht="12" hidden="1"/>
    <row r="45" ht="12" hidden="1"/>
    <row r="46" spans="1:31" s="2" customFormat="1" ht="6.9"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 customHeight="1">
      <c r="A47" s="35"/>
      <c r="B47" s="36"/>
      <c r="C47" s="24" t="s">
        <v>111</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07" t="str">
        <f>E7</f>
        <v>Oprava trati v úseku Hněvčeves - Hořice v P.</v>
      </c>
      <c r="F50" s="308"/>
      <c r="G50" s="308"/>
      <c r="H50" s="308"/>
      <c r="I50" s="37"/>
      <c r="J50" s="37"/>
      <c r="K50" s="37"/>
      <c r="L50" s="114"/>
      <c r="S50" s="35"/>
      <c r="T50" s="35"/>
      <c r="U50" s="35"/>
      <c r="V50" s="35"/>
      <c r="W50" s="35"/>
      <c r="X50" s="35"/>
      <c r="Y50" s="35"/>
      <c r="Z50" s="35"/>
      <c r="AA50" s="35"/>
      <c r="AB50" s="35"/>
      <c r="AC50" s="35"/>
      <c r="AD50" s="35"/>
      <c r="AE50" s="35"/>
    </row>
    <row r="51" spans="2:12" s="1" customFormat="1" ht="12" customHeight="1">
      <c r="B51" s="22"/>
      <c r="C51" s="30" t="s">
        <v>107</v>
      </c>
      <c r="D51" s="23"/>
      <c r="E51" s="23"/>
      <c r="F51" s="23"/>
      <c r="G51" s="23"/>
      <c r="H51" s="23"/>
      <c r="I51" s="23"/>
      <c r="J51" s="23"/>
      <c r="K51" s="23"/>
      <c r="L51" s="21"/>
    </row>
    <row r="52" spans="1:31" s="2" customFormat="1" ht="16.5" customHeight="1">
      <c r="A52" s="35"/>
      <c r="B52" s="36"/>
      <c r="C52" s="37"/>
      <c r="D52" s="37"/>
      <c r="E52" s="307" t="s">
        <v>108</v>
      </c>
      <c r="F52" s="306"/>
      <c r="G52" s="306"/>
      <c r="H52" s="306"/>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109</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295" t="str">
        <f>E11</f>
        <v>část 01.2 - Železniční spodek</v>
      </c>
      <c r="F54" s="306"/>
      <c r="G54" s="306"/>
      <c r="H54" s="306"/>
      <c r="I54" s="37"/>
      <c r="J54" s="37"/>
      <c r="K54" s="37"/>
      <c r="L54" s="114"/>
      <c r="S54" s="35"/>
      <c r="T54" s="35"/>
      <c r="U54" s="35"/>
      <c r="V54" s="35"/>
      <c r="W54" s="35"/>
      <c r="X54" s="35"/>
      <c r="Y54" s="35"/>
      <c r="Z54" s="35"/>
      <c r="AA54" s="35"/>
      <c r="AB54" s="35"/>
      <c r="AC54" s="35"/>
      <c r="AD54" s="35"/>
      <c r="AE54" s="35"/>
    </row>
    <row r="55" spans="1:31" s="2" customFormat="1" ht="6.9"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xml:space="preserve"> Hněvčeves - Hořice</v>
      </c>
      <c r="G56" s="37"/>
      <c r="H56" s="37"/>
      <c r="I56" s="30" t="s">
        <v>23</v>
      </c>
      <c r="J56" s="60" t="str">
        <f>IF(J14="","",J14)</f>
        <v>27. 12. 2020</v>
      </c>
      <c r="K56" s="37"/>
      <c r="L56" s="114"/>
      <c r="S56" s="35"/>
      <c r="T56" s="35"/>
      <c r="U56" s="35"/>
      <c r="V56" s="35"/>
      <c r="W56" s="35"/>
      <c r="X56" s="35"/>
      <c r="Y56" s="35"/>
      <c r="Z56" s="35"/>
      <c r="AA56" s="35"/>
      <c r="AB56" s="35"/>
      <c r="AC56" s="35"/>
      <c r="AD56" s="35"/>
      <c r="AE56" s="35"/>
    </row>
    <row r="57" spans="1:31" s="2" customFormat="1" ht="6.9"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15" customHeight="1">
      <c r="A58" s="35"/>
      <c r="B58" s="36"/>
      <c r="C58" s="30" t="s">
        <v>25</v>
      </c>
      <c r="D58" s="37"/>
      <c r="E58" s="37"/>
      <c r="F58" s="28" t="str">
        <f>E17</f>
        <v xml:space="preserve"> Správa železnic, s.o.</v>
      </c>
      <c r="G58" s="37"/>
      <c r="H58" s="37"/>
      <c r="I58" s="30" t="s">
        <v>31</v>
      </c>
      <c r="J58" s="33" t="str">
        <f>E23</f>
        <v xml:space="preserve"> Prodin, a.s.</v>
      </c>
      <c r="K58" s="37"/>
      <c r="L58" s="114"/>
      <c r="S58" s="35"/>
      <c r="T58" s="35"/>
      <c r="U58" s="35"/>
      <c r="V58" s="35"/>
      <c r="W58" s="35"/>
      <c r="X58" s="35"/>
      <c r="Y58" s="35"/>
      <c r="Z58" s="35"/>
      <c r="AA58" s="35"/>
      <c r="AB58" s="35"/>
      <c r="AC58" s="35"/>
      <c r="AD58" s="35"/>
      <c r="AE58" s="35"/>
    </row>
    <row r="59" spans="1:31" s="2" customFormat="1" ht="15.15" customHeight="1">
      <c r="A59" s="35"/>
      <c r="B59" s="36"/>
      <c r="C59" s="30" t="s">
        <v>29</v>
      </c>
      <c r="D59" s="37"/>
      <c r="E59" s="37"/>
      <c r="F59" s="28" t="str">
        <f>IF(E20="","",E20)</f>
        <v>Vyplň údaj</v>
      </c>
      <c r="G59" s="37"/>
      <c r="H59" s="37"/>
      <c r="I59" s="30" t="s">
        <v>34</v>
      </c>
      <c r="J59" s="33" t="str">
        <f>E26</f>
        <v>PRODIN, a.s.</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112</v>
      </c>
      <c r="D61" s="138"/>
      <c r="E61" s="138"/>
      <c r="F61" s="138"/>
      <c r="G61" s="138"/>
      <c r="H61" s="138"/>
      <c r="I61" s="138"/>
      <c r="J61" s="139" t="s">
        <v>113</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8" customHeight="1">
      <c r="A63" s="35"/>
      <c r="B63" s="36"/>
      <c r="C63" s="140" t="s">
        <v>71</v>
      </c>
      <c r="D63" s="37"/>
      <c r="E63" s="37"/>
      <c r="F63" s="37"/>
      <c r="G63" s="37"/>
      <c r="H63" s="37"/>
      <c r="I63" s="37"/>
      <c r="J63" s="78">
        <f>J89</f>
        <v>0</v>
      </c>
      <c r="K63" s="37"/>
      <c r="L63" s="114"/>
      <c r="S63" s="35"/>
      <c r="T63" s="35"/>
      <c r="U63" s="35"/>
      <c r="V63" s="35"/>
      <c r="W63" s="35"/>
      <c r="X63" s="35"/>
      <c r="Y63" s="35"/>
      <c r="Z63" s="35"/>
      <c r="AA63" s="35"/>
      <c r="AB63" s="35"/>
      <c r="AC63" s="35"/>
      <c r="AD63" s="35"/>
      <c r="AE63" s="35"/>
      <c r="AU63" s="18" t="s">
        <v>114</v>
      </c>
    </row>
    <row r="64" spans="2:12" s="9" customFormat="1" ht="24.9" customHeight="1">
      <c r="B64" s="141"/>
      <c r="C64" s="142"/>
      <c r="D64" s="143" t="s">
        <v>115</v>
      </c>
      <c r="E64" s="144"/>
      <c r="F64" s="144"/>
      <c r="G64" s="144"/>
      <c r="H64" s="144"/>
      <c r="I64" s="144"/>
      <c r="J64" s="145">
        <f>J90</f>
        <v>0</v>
      </c>
      <c r="K64" s="142"/>
      <c r="L64" s="146"/>
    </row>
    <row r="65" spans="2:12" s="10" customFormat="1" ht="19.95" customHeight="1">
      <c r="B65" s="147"/>
      <c r="C65" s="98"/>
      <c r="D65" s="148" t="s">
        <v>116</v>
      </c>
      <c r="E65" s="149"/>
      <c r="F65" s="149"/>
      <c r="G65" s="149"/>
      <c r="H65" s="149"/>
      <c r="I65" s="149"/>
      <c r="J65" s="150">
        <f>J91</f>
        <v>0</v>
      </c>
      <c r="K65" s="98"/>
      <c r="L65" s="151"/>
    </row>
    <row r="66" spans="2:12" s="10" customFormat="1" ht="19.95" customHeight="1">
      <c r="B66" s="147"/>
      <c r="C66" s="98"/>
      <c r="D66" s="148" t="s">
        <v>492</v>
      </c>
      <c r="E66" s="149"/>
      <c r="F66" s="149"/>
      <c r="G66" s="149"/>
      <c r="H66" s="149"/>
      <c r="I66" s="149"/>
      <c r="J66" s="150">
        <f>J110</f>
        <v>0</v>
      </c>
      <c r="K66" s="98"/>
      <c r="L66" s="151"/>
    </row>
    <row r="67" spans="2:12" s="10" customFormat="1" ht="19.95" customHeight="1">
      <c r="B67" s="147"/>
      <c r="C67" s="98"/>
      <c r="D67" s="148" t="s">
        <v>493</v>
      </c>
      <c r="E67" s="149"/>
      <c r="F67" s="149"/>
      <c r="G67" s="149"/>
      <c r="H67" s="149"/>
      <c r="I67" s="149"/>
      <c r="J67" s="150">
        <f>J123</f>
        <v>0</v>
      </c>
      <c r="K67" s="98"/>
      <c r="L67" s="151"/>
    </row>
    <row r="68" spans="1:31" s="2" customFormat="1" ht="21.75" customHeight="1">
      <c r="A68" s="35"/>
      <c r="B68" s="36"/>
      <c r="C68" s="37"/>
      <c r="D68" s="37"/>
      <c r="E68" s="37"/>
      <c r="F68" s="37"/>
      <c r="G68" s="37"/>
      <c r="H68" s="37"/>
      <c r="I68" s="37"/>
      <c r="J68" s="37"/>
      <c r="K68" s="37"/>
      <c r="L68" s="114"/>
      <c r="S68" s="35"/>
      <c r="T68" s="35"/>
      <c r="U68" s="35"/>
      <c r="V68" s="35"/>
      <c r="W68" s="35"/>
      <c r="X68" s="35"/>
      <c r="Y68" s="35"/>
      <c r="Z68" s="35"/>
      <c r="AA68" s="35"/>
      <c r="AB68" s="35"/>
      <c r="AC68" s="35"/>
      <c r="AD68" s="35"/>
      <c r="AE68" s="35"/>
    </row>
    <row r="69" spans="1:31" s="2" customFormat="1" ht="6.9" customHeight="1">
      <c r="A69" s="35"/>
      <c r="B69" s="48"/>
      <c r="C69" s="49"/>
      <c r="D69" s="49"/>
      <c r="E69" s="49"/>
      <c r="F69" s="49"/>
      <c r="G69" s="49"/>
      <c r="H69" s="49"/>
      <c r="I69" s="49"/>
      <c r="J69" s="49"/>
      <c r="K69" s="49"/>
      <c r="L69" s="114"/>
      <c r="S69" s="35"/>
      <c r="T69" s="35"/>
      <c r="U69" s="35"/>
      <c r="V69" s="35"/>
      <c r="W69" s="35"/>
      <c r="X69" s="35"/>
      <c r="Y69" s="35"/>
      <c r="Z69" s="35"/>
      <c r="AA69" s="35"/>
      <c r="AB69" s="35"/>
      <c r="AC69" s="35"/>
      <c r="AD69" s="35"/>
      <c r="AE69" s="35"/>
    </row>
    <row r="73" spans="1:31" s="2" customFormat="1" ht="6.9" customHeight="1">
      <c r="A73" s="35"/>
      <c r="B73" s="50"/>
      <c r="C73" s="51"/>
      <c r="D73" s="51"/>
      <c r="E73" s="51"/>
      <c r="F73" s="51"/>
      <c r="G73" s="51"/>
      <c r="H73" s="51"/>
      <c r="I73" s="51"/>
      <c r="J73" s="51"/>
      <c r="K73" s="51"/>
      <c r="L73" s="114"/>
      <c r="S73" s="35"/>
      <c r="T73" s="35"/>
      <c r="U73" s="35"/>
      <c r="V73" s="35"/>
      <c r="W73" s="35"/>
      <c r="X73" s="35"/>
      <c r="Y73" s="35"/>
      <c r="Z73" s="35"/>
      <c r="AA73" s="35"/>
      <c r="AB73" s="35"/>
      <c r="AC73" s="35"/>
      <c r="AD73" s="35"/>
      <c r="AE73" s="35"/>
    </row>
    <row r="74" spans="1:31" s="2" customFormat="1" ht="24.9" customHeight="1">
      <c r="A74" s="35"/>
      <c r="B74" s="36"/>
      <c r="C74" s="24" t="s">
        <v>119</v>
      </c>
      <c r="D74" s="37"/>
      <c r="E74" s="37"/>
      <c r="F74" s="37"/>
      <c r="G74" s="37"/>
      <c r="H74" s="37"/>
      <c r="I74" s="37"/>
      <c r="J74" s="37"/>
      <c r="K74" s="37"/>
      <c r="L74" s="114"/>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12" customHeight="1">
      <c r="A76" s="35"/>
      <c r="B76" s="36"/>
      <c r="C76" s="30" t="s">
        <v>16</v>
      </c>
      <c r="D76" s="37"/>
      <c r="E76" s="37"/>
      <c r="F76" s="37"/>
      <c r="G76" s="37"/>
      <c r="H76" s="37"/>
      <c r="I76" s="37"/>
      <c r="J76" s="37"/>
      <c r="K76" s="37"/>
      <c r="L76" s="114"/>
      <c r="S76" s="35"/>
      <c r="T76" s="35"/>
      <c r="U76" s="35"/>
      <c r="V76" s="35"/>
      <c r="W76" s="35"/>
      <c r="X76" s="35"/>
      <c r="Y76" s="35"/>
      <c r="Z76" s="35"/>
      <c r="AA76" s="35"/>
      <c r="AB76" s="35"/>
      <c r="AC76" s="35"/>
      <c r="AD76" s="35"/>
      <c r="AE76" s="35"/>
    </row>
    <row r="77" spans="1:31" s="2" customFormat="1" ht="16.5" customHeight="1">
      <c r="A77" s="35"/>
      <c r="B77" s="36"/>
      <c r="C77" s="37"/>
      <c r="D77" s="37"/>
      <c r="E77" s="307" t="str">
        <f>E7</f>
        <v>Oprava trati v úseku Hněvčeves - Hořice v P.</v>
      </c>
      <c r="F77" s="308"/>
      <c r="G77" s="308"/>
      <c r="H77" s="308"/>
      <c r="I77" s="37"/>
      <c r="J77" s="37"/>
      <c r="K77" s="37"/>
      <c r="L77" s="114"/>
      <c r="S77" s="35"/>
      <c r="T77" s="35"/>
      <c r="U77" s="35"/>
      <c r="V77" s="35"/>
      <c r="W77" s="35"/>
      <c r="X77" s="35"/>
      <c r="Y77" s="35"/>
      <c r="Z77" s="35"/>
      <c r="AA77" s="35"/>
      <c r="AB77" s="35"/>
      <c r="AC77" s="35"/>
      <c r="AD77" s="35"/>
      <c r="AE77" s="35"/>
    </row>
    <row r="78" spans="2:12" s="1" customFormat="1" ht="12" customHeight="1">
      <c r="B78" s="22"/>
      <c r="C78" s="30" t="s">
        <v>107</v>
      </c>
      <c r="D78" s="23"/>
      <c r="E78" s="23"/>
      <c r="F78" s="23"/>
      <c r="G78" s="23"/>
      <c r="H78" s="23"/>
      <c r="I78" s="23"/>
      <c r="J78" s="23"/>
      <c r="K78" s="23"/>
      <c r="L78" s="21"/>
    </row>
    <row r="79" spans="1:31" s="2" customFormat="1" ht="16.5" customHeight="1">
      <c r="A79" s="35"/>
      <c r="B79" s="36"/>
      <c r="C79" s="37"/>
      <c r="D79" s="37"/>
      <c r="E79" s="307" t="s">
        <v>108</v>
      </c>
      <c r="F79" s="306"/>
      <c r="G79" s="306"/>
      <c r="H79" s="306"/>
      <c r="I79" s="37"/>
      <c r="J79" s="37"/>
      <c r="K79" s="37"/>
      <c r="L79" s="114"/>
      <c r="S79" s="35"/>
      <c r="T79" s="35"/>
      <c r="U79" s="35"/>
      <c r="V79" s="35"/>
      <c r="W79" s="35"/>
      <c r="X79" s="35"/>
      <c r="Y79" s="35"/>
      <c r="Z79" s="35"/>
      <c r="AA79" s="35"/>
      <c r="AB79" s="35"/>
      <c r="AC79" s="35"/>
      <c r="AD79" s="35"/>
      <c r="AE79" s="35"/>
    </row>
    <row r="80" spans="1:31" s="2" customFormat="1" ht="12" customHeight="1">
      <c r="A80" s="35"/>
      <c r="B80" s="36"/>
      <c r="C80" s="30" t="s">
        <v>109</v>
      </c>
      <c r="D80" s="37"/>
      <c r="E80" s="37"/>
      <c r="F80" s="37"/>
      <c r="G80" s="37"/>
      <c r="H80" s="37"/>
      <c r="I80" s="37"/>
      <c r="J80" s="37"/>
      <c r="K80" s="37"/>
      <c r="L80" s="114"/>
      <c r="S80" s="35"/>
      <c r="T80" s="35"/>
      <c r="U80" s="35"/>
      <c r="V80" s="35"/>
      <c r="W80" s="35"/>
      <c r="X80" s="35"/>
      <c r="Y80" s="35"/>
      <c r="Z80" s="35"/>
      <c r="AA80" s="35"/>
      <c r="AB80" s="35"/>
      <c r="AC80" s="35"/>
      <c r="AD80" s="35"/>
      <c r="AE80" s="35"/>
    </row>
    <row r="81" spans="1:31" s="2" customFormat="1" ht="16.5" customHeight="1">
      <c r="A81" s="35"/>
      <c r="B81" s="36"/>
      <c r="C81" s="37"/>
      <c r="D81" s="37"/>
      <c r="E81" s="295" t="str">
        <f>E11</f>
        <v>část 01.2 - Železniční spodek</v>
      </c>
      <c r="F81" s="306"/>
      <c r="G81" s="306"/>
      <c r="H81" s="306"/>
      <c r="I81" s="37"/>
      <c r="J81" s="37"/>
      <c r="K81" s="37"/>
      <c r="L81" s="114"/>
      <c r="S81" s="35"/>
      <c r="T81" s="35"/>
      <c r="U81" s="35"/>
      <c r="V81" s="35"/>
      <c r="W81" s="35"/>
      <c r="X81" s="35"/>
      <c r="Y81" s="35"/>
      <c r="Z81" s="35"/>
      <c r="AA81" s="35"/>
      <c r="AB81" s="35"/>
      <c r="AC81" s="35"/>
      <c r="AD81" s="35"/>
      <c r="AE81" s="35"/>
    </row>
    <row r="82" spans="1:31" s="2" customFormat="1" ht="6.9" customHeight="1">
      <c r="A82" s="35"/>
      <c r="B82" s="36"/>
      <c r="C82" s="37"/>
      <c r="D82" s="37"/>
      <c r="E82" s="37"/>
      <c r="F82" s="37"/>
      <c r="G82" s="37"/>
      <c r="H82" s="37"/>
      <c r="I82" s="37"/>
      <c r="J82" s="37"/>
      <c r="K82" s="37"/>
      <c r="L82" s="114"/>
      <c r="S82" s="35"/>
      <c r="T82" s="35"/>
      <c r="U82" s="35"/>
      <c r="V82" s="35"/>
      <c r="W82" s="35"/>
      <c r="X82" s="35"/>
      <c r="Y82" s="35"/>
      <c r="Z82" s="35"/>
      <c r="AA82" s="35"/>
      <c r="AB82" s="35"/>
      <c r="AC82" s="35"/>
      <c r="AD82" s="35"/>
      <c r="AE82" s="35"/>
    </row>
    <row r="83" spans="1:31" s="2" customFormat="1" ht="12" customHeight="1">
      <c r="A83" s="35"/>
      <c r="B83" s="36"/>
      <c r="C83" s="30" t="s">
        <v>21</v>
      </c>
      <c r="D83" s="37"/>
      <c r="E83" s="37"/>
      <c r="F83" s="28" t="str">
        <f>F14</f>
        <v xml:space="preserve"> Hněvčeves - Hořice</v>
      </c>
      <c r="G83" s="37"/>
      <c r="H83" s="37"/>
      <c r="I83" s="30" t="s">
        <v>23</v>
      </c>
      <c r="J83" s="60" t="str">
        <f>IF(J14="","",J14)</f>
        <v>27. 12. 2020</v>
      </c>
      <c r="K83" s="37"/>
      <c r="L83" s="114"/>
      <c r="S83" s="35"/>
      <c r="T83" s="35"/>
      <c r="U83" s="35"/>
      <c r="V83" s="35"/>
      <c r="W83" s="35"/>
      <c r="X83" s="35"/>
      <c r="Y83" s="35"/>
      <c r="Z83" s="35"/>
      <c r="AA83" s="35"/>
      <c r="AB83" s="35"/>
      <c r="AC83" s="35"/>
      <c r="AD83" s="35"/>
      <c r="AE83" s="35"/>
    </row>
    <row r="84" spans="1:31" s="2" customFormat="1" ht="6.9" customHeight="1">
      <c r="A84" s="35"/>
      <c r="B84" s="36"/>
      <c r="C84" s="37"/>
      <c r="D84" s="37"/>
      <c r="E84" s="37"/>
      <c r="F84" s="37"/>
      <c r="G84" s="37"/>
      <c r="H84" s="37"/>
      <c r="I84" s="37"/>
      <c r="J84" s="37"/>
      <c r="K84" s="37"/>
      <c r="L84" s="114"/>
      <c r="S84" s="35"/>
      <c r="T84" s="35"/>
      <c r="U84" s="35"/>
      <c r="V84" s="35"/>
      <c r="W84" s="35"/>
      <c r="X84" s="35"/>
      <c r="Y84" s="35"/>
      <c r="Z84" s="35"/>
      <c r="AA84" s="35"/>
      <c r="AB84" s="35"/>
      <c r="AC84" s="35"/>
      <c r="AD84" s="35"/>
      <c r="AE84" s="35"/>
    </row>
    <row r="85" spans="1:31" s="2" customFormat="1" ht="15.15" customHeight="1">
      <c r="A85" s="35"/>
      <c r="B85" s="36"/>
      <c r="C85" s="30" t="s">
        <v>25</v>
      </c>
      <c r="D85" s="37"/>
      <c r="E85" s="37"/>
      <c r="F85" s="28" t="str">
        <f>E17</f>
        <v xml:space="preserve"> Správa železnic, s.o.</v>
      </c>
      <c r="G85" s="37"/>
      <c r="H85" s="37"/>
      <c r="I85" s="30" t="s">
        <v>31</v>
      </c>
      <c r="J85" s="33" t="str">
        <f>E23</f>
        <v xml:space="preserve"> Prodin, a.s.</v>
      </c>
      <c r="K85" s="37"/>
      <c r="L85" s="114"/>
      <c r="S85" s="35"/>
      <c r="T85" s="35"/>
      <c r="U85" s="35"/>
      <c r="V85" s="35"/>
      <c r="W85" s="35"/>
      <c r="X85" s="35"/>
      <c r="Y85" s="35"/>
      <c r="Z85" s="35"/>
      <c r="AA85" s="35"/>
      <c r="AB85" s="35"/>
      <c r="AC85" s="35"/>
      <c r="AD85" s="35"/>
      <c r="AE85" s="35"/>
    </row>
    <row r="86" spans="1:31" s="2" customFormat="1" ht="15.15" customHeight="1">
      <c r="A86" s="35"/>
      <c r="B86" s="36"/>
      <c r="C86" s="30" t="s">
        <v>29</v>
      </c>
      <c r="D86" s="37"/>
      <c r="E86" s="37"/>
      <c r="F86" s="28" t="str">
        <f>IF(E20="","",E20)</f>
        <v>Vyplň údaj</v>
      </c>
      <c r="G86" s="37"/>
      <c r="H86" s="37"/>
      <c r="I86" s="30" t="s">
        <v>34</v>
      </c>
      <c r="J86" s="33" t="str">
        <f>E26</f>
        <v>PRODIN, a.s.</v>
      </c>
      <c r="K86" s="37"/>
      <c r="L86" s="114"/>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114"/>
      <c r="S87" s="35"/>
      <c r="T87" s="35"/>
      <c r="U87" s="35"/>
      <c r="V87" s="35"/>
      <c r="W87" s="35"/>
      <c r="X87" s="35"/>
      <c r="Y87" s="35"/>
      <c r="Z87" s="35"/>
      <c r="AA87" s="35"/>
      <c r="AB87" s="35"/>
      <c r="AC87" s="35"/>
      <c r="AD87" s="35"/>
      <c r="AE87" s="35"/>
    </row>
    <row r="88" spans="1:31" s="11" customFormat="1" ht="29.25" customHeight="1">
      <c r="A88" s="152"/>
      <c r="B88" s="153"/>
      <c r="C88" s="154" t="s">
        <v>120</v>
      </c>
      <c r="D88" s="155" t="s">
        <v>58</v>
      </c>
      <c r="E88" s="155" t="s">
        <v>54</v>
      </c>
      <c r="F88" s="155" t="s">
        <v>55</v>
      </c>
      <c r="G88" s="155" t="s">
        <v>121</v>
      </c>
      <c r="H88" s="155" t="s">
        <v>122</v>
      </c>
      <c r="I88" s="155" t="s">
        <v>123</v>
      </c>
      <c r="J88" s="155" t="s">
        <v>113</v>
      </c>
      <c r="K88" s="156" t="s">
        <v>124</v>
      </c>
      <c r="L88" s="157"/>
      <c r="M88" s="69" t="s">
        <v>19</v>
      </c>
      <c r="N88" s="70" t="s">
        <v>43</v>
      </c>
      <c r="O88" s="70" t="s">
        <v>125</v>
      </c>
      <c r="P88" s="70" t="s">
        <v>126</v>
      </c>
      <c r="Q88" s="70" t="s">
        <v>127</v>
      </c>
      <c r="R88" s="70" t="s">
        <v>128</v>
      </c>
      <c r="S88" s="70" t="s">
        <v>129</v>
      </c>
      <c r="T88" s="71" t="s">
        <v>130</v>
      </c>
      <c r="U88" s="152"/>
      <c r="V88" s="152"/>
      <c r="W88" s="152"/>
      <c r="X88" s="152"/>
      <c r="Y88" s="152"/>
      <c r="Z88" s="152"/>
      <c r="AA88" s="152"/>
      <c r="AB88" s="152"/>
      <c r="AC88" s="152"/>
      <c r="AD88" s="152"/>
      <c r="AE88" s="152"/>
    </row>
    <row r="89" spans="1:63" s="2" customFormat="1" ht="22.8" customHeight="1">
      <c r="A89" s="35"/>
      <c r="B89" s="36"/>
      <c r="C89" s="76" t="s">
        <v>131</v>
      </c>
      <c r="D89" s="37"/>
      <c r="E89" s="37"/>
      <c r="F89" s="37"/>
      <c r="G89" s="37"/>
      <c r="H89" s="37"/>
      <c r="I89" s="37"/>
      <c r="J89" s="158">
        <f>BK89</f>
        <v>0</v>
      </c>
      <c r="K89" s="37"/>
      <c r="L89" s="40"/>
      <c r="M89" s="72"/>
      <c r="N89" s="159"/>
      <c r="O89" s="73"/>
      <c r="P89" s="160">
        <f>P90</f>
        <v>0</v>
      </c>
      <c r="Q89" s="73"/>
      <c r="R89" s="160">
        <f>R90</f>
        <v>0.404045</v>
      </c>
      <c r="S89" s="73"/>
      <c r="T89" s="161">
        <f>T90</f>
        <v>0</v>
      </c>
      <c r="U89" s="35"/>
      <c r="V89" s="35"/>
      <c r="W89" s="35"/>
      <c r="X89" s="35"/>
      <c r="Y89" s="35"/>
      <c r="Z89" s="35"/>
      <c r="AA89" s="35"/>
      <c r="AB89" s="35"/>
      <c r="AC89" s="35"/>
      <c r="AD89" s="35"/>
      <c r="AE89" s="35"/>
      <c r="AT89" s="18" t="s">
        <v>72</v>
      </c>
      <c r="AU89" s="18" t="s">
        <v>114</v>
      </c>
      <c r="BK89" s="162">
        <f>BK90</f>
        <v>0</v>
      </c>
    </row>
    <row r="90" spans="2:63" s="12" customFormat="1" ht="25.95" customHeight="1">
      <c r="B90" s="163"/>
      <c r="C90" s="164"/>
      <c r="D90" s="165" t="s">
        <v>72</v>
      </c>
      <c r="E90" s="166" t="s">
        <v>132</v>
      </c>
      <c r="F90" s="166" t="s">
        <v>133</v>
      </c>
      <c r="G90" s="164"/>
      <c r="H90" s="164"/>
      <c r="I90" s="167"/>
      <c r="J90" s="168">
        <f>BK90</f>
        <v>0</v>
      </c>
      <c r="K90" s="164"/>
      <c r="L90" s="169"/>
      <c r="M90" s="170"/>
      <c r="N90" s="171"/>
      <c r="O90" s="171"/>
      <c r="P90" s="172">
        <f>P91+P110+P123</f>
        <v>0</v>
      </c>
      <c r="Q90" s="171"/>
      <c r="R90" s="172">
        <f>R91+R110+R123</f>
        <v>0.404045</v>
      </c>
      <c r="S90" s="171"/>
      <c r="T90" s="173">
        <f>T91+T110+T123</f>
        <v>0</v>
      </c>
      <c r="AR90" s="174" t="s">
        <v>80</v>
      </c>
      <c r="AT90" s="175" t="s">
        <v>72</v>
      </c>
      <c r="AU90" s="175" t="s">
        <v>73</v>
      </c>
      <c r="AY90" s="174" t="s">
        <v>134</v>
      </c>
      <c r="BK90" s="176">
        <f>BK91+BK110+BK123</f>
        <v>0</v>
      </c>
    </row>
    <row r="91" spans="2:63" s="12" customFormat="1" ht="22.8" customHeight="1">
      <c r="B91" s="163"/>
      <c r="C91" s="164"/>
      <c r="D91" s="165" t="s">
        <v>72</v>
      </c>
      <c r="E91" s="177" t="s">
        <v>135</v>
      </c>
      <c r="F91" s="177" t="s">
        <v>136</v>
      </c>
      <c r="G91" s="164"/>
      <c r="H91" s="164"/>
      <c r="I91" s="167"/>
      <c r="J91" s="178">
        <f>BK91</f>
        <v>0</v>
      </c>
      <c r="K91" s="164"/>
      <c r="L91" s="169"/>
      <c r="M91" s="170"/>
      <c r="N91" s="171"/>
      <c r="O91" s="171"/>
      <c r="P91" s="172">
        <f>SUM(P92:P109)</f>
        <v>0</v>
      </c>
      <c r="Q91" s="171"/>
      <c r="R91" s="172">
        <f>SUM(R92:R109)</f>
        <v>0.2912</v>
      </c>
      <c r="S91" s="171"/>
      <c r="T91" s="173">
        <f>SUM(T92:T109)</f>
        <v>0</v>
      </c>
      <c r="AR91" s="174" t="s">
        <v>80</v>
      </c>
      <c r="AT91" s="175" t="s">
        <v>72</v>
      </c>
      <c r="AU91" s="175" t="s">
        <v>80</v>
      </c>
      <c r="AY91" s="174" t="s">
        <v>134</v>
      </c>
      <c r="BK91" s="176">
        <f>SUM(BK92:BK109)</f>
        <v>0</v>
      </c>
    </row>
    <row r="92" spans="1:65" s="2" customFormat="1" ht="22.8">
      <c r="A92" s="35"/>
      <c r="B92" s="36"/>
      <c r="C92" s="179" t="s">
        <v>80</v>
      </c>
      <c r="D92" s="179" t="s">
        <v>137</v>
      </c>
      <c r="E92" s="180" t="s">
        <v>494</v>
      </c>
      <c r="F92" s="181" t="s">
        <v>495</v>
      </c>
      <c r="G92" s="182" t="s">
        <v>140</v>
      </c>
      <c r="H92" s="183">
        <v>1600</v>
      </c>
      <c r="I92" s="184"/>
      <c r="J92" s="185">
        <f>ROUND(I92*H92,2)</f>
        <v>0</v>
      </c>
      <c r="K92" s="181" t="s">
        <v>141</v>
      </c>
      <c r="L92" s="40"/>
      <c r="M92" s="186" t="s">
        <v>19</v>
      </c>
      <c r="N92" s="187" t="s">
        <v>44</v>
      </c>
      <c r="O92" s="65"/>
      <c r="P92" s="188">
        <f>O92*H92</f>
        <v>0</v>
      </c>
      <c r="Q92" s="188">
        <v>0</v>
      </c>
      <c r="R92" s="188">
        <f>Q92*H92</f>
        <v>0</v>
      </c>
      <c r="S92" s="188">
        <v>0</v>
      </c>
      <c r="T92" s="189">
        <f>S92*H92</f>
        <v>0</v>
      </c>
      <c r="U92" s="35"/>
      <c r="V92" s="35"/>
      <c r="W92" s="35"/>
      <c r="X92" s="35"/>
      <c r="Y92" s="35"/>
      <c r="Z92" s="35"/>
      <c r="AA92" s="35"/>
      <c r="AB92" s="35"/>
      <c r="AC92" s="35"/>
      <c r="AD92" s="35"/>
      <c r="AE92" s="35"/>
      <c r="AR92" s="190" t="s">
        <v>142</v>
      </c>
      <c r="AT92" s="190" t="s">
        <v>137</v>
      </c>
      <c r="AU92" s="190" t="s">
        <v>82</v>
      </c>
      <c r="AY92" s="18" t="s">
        <v>134</v>
      </c>
      <c r="BE92" s="191">
        <f>IF(N92="základní",J92,0)</f>
        <v>0</v>
      </c>
      <c r="BF92" s="191">
        <f>IF(N92="snížená",J92,0)</f>
        <v>0</v>
      </c>
      <c r="BG92" s="191">
        <f>IF(N92="zákl. přenesená",J92,0)</f>
        <v>0</v>
      </c>
      <c r="BH92" s="191">
        <f>IF(N92="sníž. přenesená",J92,0)</f>
        <v>0</v>
      </c>
      <c r="BI92" s="191">
        <f>IF(N92="nulová",J92,0)</f>
        <v>0</v>
      </c>
      <c r="BJ92" s="18" t="s">
        <v>80</v>
      </c>
      <c r="BK92" s="191">
        <f>ROUND(I92*H92,2)</f>
        <v>0</v>
      </c>
      <c r="BL92" s="18" t="s">
        <v>142</v>
      </c>
      <c r="BM92" s="190" t="s">
        <v>496</v>
      </c>
    </row>
    <row r="93" spans="1:47" s="2" customFormat="1" ht="19.2">
      <c r="A93" s="35"/>
      <c r="B93" s="36"/>
      <c r="C93" s="37"/>
      <c r="D93" s="192" t="s">
        <v>144</v>
      </c>
      <c r="E93" s="37"/>
      <c r="F93" s="193" t="s">
        <v>495</v>
      </c>
      <c r="G93" s="37"/>
      <c r="H93" s="37"/>
      <c r="I93" s="194"/>
      <c r="J93" s="37"/>
      <c r="K93" s="37"/>
      <c r="L93" s="40"/>
      <c r="M93" s="195"/>
      <c r="N93" s="196"/>
      <c r="O93" s="65"/>
      <c r="P93" s="65"/>
      <c r="Q93" s="65"/>
      <c r="R93" s="65"/>
      <c r="S93" s="65"/>
      <c r="T93" s="66"/>
      <c r="U93" s="35"/>
      <c r="V93" s="35"/>
      <c r="W93" s="35"/>
      <c r="X93" s="35"/>
      <c r="Y93" s="35"/>
      <c r="Z93" s="35"/>
      <c r="AA93" s="35"/>
      <c r="AB93" s="35"/>
      <c r="AC93" s="35"/>
      <c r="AD93" s="35"/>
      <c r="AE93" s="35"/>
      <c r="AT93" s="18" t="s">
        <v>144</v>
      </c>
      <c r="AU93" s="18" t="s">
        <v>82</v>
      </c>
    </row>
    <row r="94" spans="1:65" s="2" customFormat="1" ht="16.5" customHeight="1">
      <c r="A94" s="35"/>
      <c r="B94" s="36"/>
      <c r="C94" s="179" t="s">
        <v>82</v>
      </c>
      <c r="D94" s="179" t="s">
        <v>137</v>
      </c>
      <c r="E94" s="180" t="s">
        <v>497</v>
      </c>
      <c r="F94" s="181" t="s">
        <v>498</v>
      </c>
      <c r="G94" s="182" t="s">
        <v>140</v>
      </c>
      <c r="H94" s="183">
        <v>1600</v>
      </c>
      <c r="I94" s="184"/>
      <c r="J94" s="185">
        <f>ROUND(I94*H94,2)</f>
        <v>0</v>
      </c>
      <c r="K94" s="181" t="s">
        <v>141</v>
      </c>
      <c r="L94" s="40"/>
      <c r="M94" s="186" t="s">
        <v>19</v>
      </c>
      <c r="N94" s="187" t="s">
        <v>44</v>
      </c>
      <c r="O94" s="65"/>
      <c r="P94" s="188">
        <f>O94*H94</f>
        <v>0</v>
      </c>
      <c r="Q94" s="188">
        <v>0</v>
      </c>
      <c r="R94" s="188">
        <f>Q94*H94</f>
        <v>0</v>
      </c>
      <c r="S94" s="188">
        <v>0</v>
      </c>
      <c r="T94" s="189">
        <f>S94*H94</f>
        <v>0</v>
      </c>
      <c r="U94" s="35"/>
      <c r="V94" s="35"/>
      <c r="W94" s="35"/>
      <c r="X94" s="35"/>
      <c r="Y94" s="35"/>
      <c r="Z94" s="35"/>
      <c r="AA94" s="35"/>
      <c r="AB94" s="35"/>
      <c r="AC94" s="35"/>
      <c r="AD94" s="35"/>
      <c r="AE94" s="35"/>
      <c r="AR94" s="190" t="s">
        <v>142</v>
      </c>
      <c r="AT94" s="190" t="s">
        <v>137</v>
      </c>
      <c r="AU94" s="190" t="s">
        <v>82</v>
      </c>
      <c r="AY94" s="18" t="s">
        <v>134</v>
      </c>
      <c r="BE94" s="191">
        <f>IF(N94="základní",J94,0)</f>
        <v>0</v>
      </c>
      <c r="BF94" s="191">
        <f>IF(N94="snížená",J94,0)</f>
        <v>0</v>
      </c>
      <c r="BG94" s="191">
        <f>IF(N94="zákl. přenesená",J94,0)</f>
        <v>0</v>
      </c>
      <c r="BH94" s="191">
        <f>IF(N94="sníž. přenesená",J94,0)</f>
        <v>0</v>
      </c>
      <c r="BI94" s="191">
        <f>IF(N94="nulová",J94,0)</f>
        <v>0</v>
      </c>
      <c r="BJ94" s="18" t="s">
        <v>80</v>
      </c>
      <c r="BK94" s="191">
        <f>ROUND(I94*H94,2)</f>
        <v>0</v>
      </c>
      <c r="BL94" s="18" t="s">
        <v>142</v>
      </c>
      <c r="BM94" s="190" t="s">
        <v>499</v>
      </c>
    </row>
    <row r="95" spans="1:47" s="2" customFormat="1" ht="12">
      <c r="A95" s="35"/>
      <c r="B95" s="36"/>
      <c r="C95" s="37"/>
      <c r="D95" s="192" t="s">
        <v>144</v>
      </c>
      <c r="E95" s="37"/>
      <c r="F95" s="193" t="s">
        <v>498</v>
      </c>
      <c r="G95" s="37"/>
      <c r="H95" s="37"/>
      <c r="I95" s="194"/>
      <c r="J95" s="37"/>
      <c r="K95" s="37"/>
      <c r="L95" s="40"/>
      <c r="M95" s="195"/>
      <c r="N95" s="196"/>
      <c r="O95" s="65"/>
      <c r="P95" s="65"/>
      <c r="Q95" s="65"/>
      <c r="R95" s="65"/>
      <c r="S95" s="65"/>
      <c r="T95" s="66"/>
      <c r="U95" s="35"/>
      <c r="V95" s="35"/>
      <c r="W95" s="35"/>
      <c r="X95" s="35"/>
      <c r="Y95" s="35"/>
      <c r="Z95" s="35"/>
      <c r="AA95" s="35"/>
      <c r="AB95" s="35"/>
      <c r="AC95" s="35"/>
      <c r="AD95" s="35"/>
      <c r="AE95" s="35"/>
      <c r="AT95" s="18" t="s">
        <v>144</v>
      </c>
      <c r="AU95" s="18" t="s">
        <v>82</v>
      </c>
    </row>
    <row r="96" spans="1:65" s="2" customFormat="1" ht="22.8">
      <c r="A96" s="35"/>
      <c r="B96" s="36"/>
      <c r="C96" s="179" t="s">
        <v>151</v>
      </c>
      <c r="D96" s="179" t="s">
        <v>137</v>
      </c>
      <c r="E96" s="180" t="s">
        <v>500</v>
      </c>
      <c r="F96" s="181" t="s">
        <v>501</v>
      </c>
      <c r="G96" s="182" t="s">
        <v>140</v>
      </c>
      <c r="H96" s="183">
        <v>380</v>
      </c>
      <c r="I96" s="184"/>
      <c r="J96" s="185">
        <f>ROUND(I96*H96,2)</f>
        <v>0</v>
      </c>
      <c r="K96" s="181" t="s">
        <v>141</v>
      </c>
      <c r="L96" s="40"/>
      <c r="M96" s="186" t="s">
        <v>19</v>
      </c>
      <c r="N96" s="187" t="s">
        <v>44</v>
      </c>
      <c r="O96" s="65"/>
      <c r="P96" s="188">
        <f>O96*H96</f>
        <v>0</v>
      </c>
      <c r="Q96" s="188">
        <v>0</v>
      </c>
      <c r="R96" s="188">
        <f>Q96*H96</f>
        <v>0</v>
      </c>
      <c r="S96" s="188">
        <v>0</v>
      </c>
      <c r="T96" s="189">
        <f>S96*H96</f>
        <v>0</v>
      </c>
      <c r="U96" s="35"/>
      <c r="V96" s="35"/>
      <c r="W96" s="35"/>
      <c r="X96" s="35"/>
      <c r="Y96" s="35"/>
      <c r="Z96" s="35"/>
      <c r="AA96" s="35"/>
      <c r="AB96" s="35"/>
      <c r="AC96" s="35"/>
      <c r="AD96" s="35"/>
      <c r="AE96" s="35"/>
      <c r="AR96" s="190" t="s">
        <v>142</v>
      </c>
      <c r="AT96" s="190" t="s">
        <v>137</v>
      </c>
      <c r="AU96" s="190" t="s">
        <v>82</v>
      </c>
      <c r="AY96" s="18" t="s">
        <v>134</v>
      </c>
      <c r="BE96" s="191">
        <f>IF(N96="základní",J96,0)</f>
        <v>0</v>
      </c>
      <c r="BF96" s="191">
        <f>IF(N96="snížená",J96,0)</f>
        <v>0</v>
      </c>
      <c r="BG96" s="191">
        <f>IF(N96="zákl. přenesená",J96,0)</f>
        <v>0</v>
      </c>
      <c r="BH96" s="191">
        <f>IF(N96="sníž. přenesená",J96,0)</f>
        <v>0</v>
      </c>
      <c r="BI96" s="191">
        <f>IF(N96="nulová",J96,0)</f>
        <v>0</v>
      </c>
      <c r="BJ96" s="18" t="s">
        <v>80</v>
      </c>
      <c r="BK96" s="191">
        <f>ROUND(I96*H96,2)</f>
        <v>0</v>
      </c>
      <c r="BL96" s="18" t="s">
        <v>142</v>
      </c>
      <c r="BM96" s="190" t="s">
        <v>502</v>
      </c>
    </row>
    <row r="97" spans="1:47" s="2" customFormat="1" ht="19.2">
      <c r="A97" s="35"/>
      <c r="B97" s="36"/>
      <c r="C97" s="37"/>
      <c r="D97" s="192" t="s">
        <v>144</v>
      </c>
      <c r="E97" s="37"/>
      <c r="F97" s="193" t="s">
        <v>501</v>
      </c>
      <c r="G97" s="37"/>
      <c r="H97" s="37"/>
      <c r="I97" s="194"/>
      <c r="J97" s="37"/>
      <c r="K97" s="37"/>
      <c r="L97" s="40"/>
      <c r="M97" s="195"/>
      <c r="N97" s="196"/>
      <c r="O97" s="65"/>
      <c r="P97" s="65"/>
      <c r="Q97" s="65"/>
      <c r="R97" s="65"/>
      <c r="S97" s="65"/>
      <c r="T97" s="66"/>
      <c r="U97" s="35"/>
      <c r="V97" s="35"/>
      <c r="W97" s="35"/>
      <c r="X97" s="35"/>
      <c r="Y97" s="35"/>
      <c r="Z97" s="35"/>
      <c r="AA97" s="35"/>
      <c r="AB97" s="35"/>
      <c r="AC97" s="35"/>
      <c r="AD97" s="35"/>
      <c r="AE97" s="35"/>
      <c r="AT97" s="18" t="s">
        <v>144</v>
      </c>
      <c r="AU97" s="18" t="s">
        <v>82</v>
      </c>
    </row>
    <row r="98" spans="2:51" s="13" customFormat="1" ht="12">
      <c r="B98" s="197"/>
      <c r="C98" s="198"/>
      <c r="D98" s="192" t="s">
        <v>145</v>
      </c>
      <c r="E98" s="199" t="s">
        <v>19</v>
      </c>
      <c r="F98" s="200" t="s">
        <v>503</v>
      </c>
      <c r="G98" s="198"/>
      <c r="H98" s="201">
        <v>380</v>
      </c>
      <c r="I98" s="202"/>
      <c r="J98" s="198"/>
      <c r="K98" s="198"/>
      <c r="L98" s="203"/>
      <c r="M98" s="204"/>
      <c r="N98" s="205"/>
      <c r="O98" s="205"/>
      <c r="P98" s="205"/>
      <c r="Q98" s="205"/>
      <c r="R98" s="205"/>
      <c r="S98" s="205"/>
      <c r="T98" s="206"/>
      <c r="AT98" s="207" t="s">
        <v>145</v>
      </c>
      <c r="AU98" s="207" t="s">
        <v>82</v>
      </c>
      <c r="AV98" s="13" t="s">
        <v>82</v>
      </c>
      <c r="AW98" s="13" t="s">
        <v>33</v>
      </c>
      <c r="AX98" s="13" t="s">
        <v>80</v>
      </c>
      <c r="AY98" s="207" t="s">
        <v>134</v>
      </c>
    </row>
    <row r="99" spans="1:65" s="2" customFormat="1" ht="21.75" customHeight="1">
      <c r="A99" s="35"/>
      <c r="B99" s="36"/>
      <c r="C99" s="179" t="s">
        <v>142</v>
      </c>
      <c r="D99" s="179" t="s">
        <v>137</v>
      </c>
      <c r="E99" s="180" t="s">
        <v>504</v>
      </c>
      <c r="F99" s="181" t="s">
        <v>505</v>
      </c>
      <c r="G99" s="182" t="s">
        <v>154</v>
      </c>
      <c r="H99" s="183">
        <v>4</v>
      </c>
      <c r="I99" s="184"/>
      <c r="J99" s="185">
        <f>ROUND(I99*H99,2)</f>
        <v>0</v>
      </c>
      <c r="K99" s="181" t="s">
        <v>141</v>
      </c>
      <c r="L99" s="40"/>
      <c r="M99" s="186" t="s">
        <v>19</v>
      </c>
      <c r="N99" s="187" t="s">
        <v>44</v>
      </c>
      <c r="O99" s="65"/>
      <c r="P99" s="188">
        <f>O99*H99</f>
        <v>0</v>
      </c>
      <c r="Q99" s="188">
        <v>0</v>
      </c>
      <c r="R99" s="188">
        <f>Q99*H99</f>
        <v>0</v>
      </c>
      <c r="S99" s="188">
        <v>0</v>
      </c>
      <c r="T99" s="189">
        <f>S99*H99</f>
        <v>0</v>
      </c>
      <c r="U99" s="35"/>
      <c r="V99" s="35"/>
      <c r="W99" s="35"/>
      <c r="X99" s="35"/>
      <c r="Y99" s="35"/>
      <c r="Z99" s="35"/>
      <c r="AA99" s="35"/>
      <c r="AB99" s="35"/>
      <c r="AC99" s="35"/>
      <c r="AD99" s="35"/>
      <c r="AE99" s="35"/>
      <c r="AR99" s="190" t="s">
        <v>142</v>
      </c>
      <c r="AT99" s="190" t="s">
        <v>137</v>
      </c>
      <c r="AU99" s="190" t="s">
        <v>82</v>
      </c>
      <c r="AY99" s="18" t="s">
        <v>134</v>
      </c>
      <c r="BE99" s="191">
        <f>IF(N99="základní",J99,0)</f>
        <v>0</v>
      </c>
      <c r="BF99" s="191">
        <f>IF(N99="snížená",J99,0)</f>
        <v>0</v>
      </c>
      <c r="BG99" s="191">
        <f>IF(N99="zákl. přenesená",J99,0)</f>
        <v>0</v>
      </c>
      <c r="BH99" s="191">
        <f>IF(N99="sníž. přenesená",J99,0)</f>
        <v>0</v>
      </c>
      <c r="BI99" s="191">
        <f>IF(N99="nulová",J99,0)</f>
        <v>0</v>
      </c>
      <c r="BJ99" s="18" t="s">
        <v>80</v>
      </c>
      <c r="BK99" s="191">
        <f>ROUND(I99*H99,2)</f>
        <v>0</v>
      </c>
      <c r="BL99" s="18" t="s">
        <v>142</v>
      </c>
      <c r="BM99" s="190" t="s">
        <v>506</v>
      </c>
    </row>
    <row r="100" spans="1:47" s="2" customFormat="1" ht="12">
      <c r="A100" s="35"/>
      <c r="B100" s="36"/>
      <c r="C100" s="37"/>
      <c r="D100" s="192" t="s">
        <v>144</v>
      </c>
      <c r="E100" s="37"/>
      <c r="F100" s="193" t="s">
        <v>505</v>
      </c>
      <c r="G100" s="37"/>
      <c r="H100" s="37"/>
      <c r="I100" s="194"/>
      <c r="J100" s="37"/>
      <c r="K100" s="37"/>
      <c r="L100" s="40"/>
      <c r="M100" s="195"/>
      <c r="N100" s="196"/>
      <c r="O100" s="65"/>
      <c r="P100" s="65"/>
      <c r="Q100" s="65"/>
      <c r="R100" s="65"/>
      <c r="S100" s="65"/>
      <c r="T100" s="66"/>
      <c r="U100" s="35"/>
      <c r="V100" s="35"/>
      <c r="W100" s="35"/>
      <c r="X100" s="35"/>
      <c r="Y100" s="35"/>
      <c r="Z100" s="35"/>
      <c r="AA100" s="35"/>
      <c r="AB100" s="35"/>
      <c r="AC100" s="35"/>
      <c r="AD100" s="35"/>
      <c r="AE100" s="35"/>
      <c r="AT100" s="18" t="s">
        <v>144</v>
      </c>
      <c r="AU100" s="18" t="s">
        <v>82</v>
      </c>
    </row>
    <row r="101" spans="1:65" s="2" customFormat="1" ht="22.8">
      <c r="A101" s="35"/>
      <c r="B101" s="36"/>
      <c r="C101" s="179" t="s">
        <v>135</v>
      </c>
      <c r="D101" s="179" t="s">
        <v>137</v>
      </c>
      <c r="E101" s="180" t="s">
        <v>507</v>
      </c>
      <c r="F101" s="181" t="s">
        <v>508</v>
      </c>
      <c r="G101" s="182" t="s">
        <v>140</v>
      </c>
      <c r="H101" s="183">
        <v>832</v>
      </c>
      <c r="I101" s="184"/>
      <c r="J101" s="185">
        <f>ROUND(I101*H101,2)</f>
        <v>0</v>
      </c>
      <c r="K101" s="181" t="s">
        <v>141</v>
      </c>
      <c r="L101" s="40"/>
      <c r="M101" s="186" t="s">
        <v>19</v>
      </c>
      <c r="N101" s="187" t="s">
        <v>44</v>
      </c>
      <c r="O101" s="65"/>
      <c r="P101" s="188">
        <f>O101*H101</f>
        <v>0</v>
      </c>
      <c r="Q101" s="188">
        <v>0</v>
      </c>
      <c r="R101" s="188">
        <f>Q101*H101</f>
        <v>0</v>
      </c>
      <c r="S101" s="188">
        <v>0</v>
      </c>
      <c r="T101" s="189">
        <f>S101*H101</f>
        <v>0</v>
      </c>
      <c r="U101" s="35"/>
      <c r="V101" s="35"/>
      <c r="W101" s="35"/>
      <c r="X101" s="35"/>
      <c r="Y101" s="35"/>
      <c r="Z101" s="35"/>
      <c r="AA101" s="35"/>
      <c r="AB101" s="35"/>
      <c r="AC101" s="35"/>
      <c r="AD101" s="35"/>
      <c r="AE101" s="35"/>
      <c r="AR101" s="190" t="s">
        <v>142</v>
      </c>
      <c r="AT101" s="190" t="s">
        <v>137</v>
      </c>
      <c r="AU101" s="190" t="s">
        <v>82</v>
      </c>
      <c r="AY101" s="18" t="s">
        <v>134</v>
      </c>
      <c r="BE101" s="191">
        <f>IF(N101="základní",J101,0)</f>
        <v>0</v>
      </c>
      <c r="BF101" s="191">
        <f>IF(N101="snížená",J101,0)</f>
        <v>0</v>
      </c>
      <c r="BG101" s="191">
        <f>IF(N101="zákl. přenesená",J101,0)</f>
        <v>0</v>
      </c>
      <c r="BH101" s="191">
        <f>IF(N101="sníž. přenesená",J101,0)</f>
        <v>0</v>
      </c>
      <c r="BI101" s="191">
        <f>IF(N101="nulová",J101,0)</f>
        <v>0</v>
      </c>
      <c r="BJ101" s="18" t="s">
        <v>80</v>
      </c>
      <c r="BK101" s="191">
        <f>ROUND(I101*H101,2)</f>
        <v>0</v>
      </c>
      <c r="BL101" s="18" t="s">
        <v>142</v>
      </c>
      <c r="BM101" s="190" t="s">
        <v>509</v>
      </c>
    </row>
    <row r="102" spans="1:47" s="2" customFormat="1" ht="19.2">
      <c r="A102" s="35"/>
      <c r="B102" s="36"/>
      <c r="C102" s="37"/>
      <c r="D102" s="192" t="s">
        <v>144</v>
      </c>
      <c r="E102" s="37"/>
      <c r="F102" s="193" t="s">
        <v>508</v>
      </c>
      <c r="G102" s="37"/>
      <c r="H102" s="37"/>
      <c r="I102" s="194"/>
      <c r="J102" s="37"/>
      <c r="K102" s="37"/>
      <c r="L102" s="40"/>
      <c r="M102" s="195"/>
      <c r="N102" s="196"/>
      <c r="O102" s="65"/>
      <c r="P102" s="65"/>
      <c r="Q102" s="65"/>
      <c r="R102" s="65"/>
      <c r="S102" s="65"/>
      <c r="T102" s="66"/>
      <c r="U102" s="35"/>
      <c r="V102" s="35"/>
      <c r="W102" s="35"/>
      <c r="X102" s="35"/>
      <c r="Y102" s="35"/>
      <c r="Z102" s="35"/>
      <c r="AA102" s="35"/>
      <c r="AB102" s="35"/>
      <c r="AC102" s="35"/>
      <c r="AD102" s="35"/>
      <c r="AE102" s="35"/>
      <c r="AT102" s="18" t="s">
        <v>144</v>
      </c>
      <c r="AU102" s="18" t="s">
        <v>82</v>
      </c>
    </row>
    <row r="103" spans="1:65" s="2" customFormat="1" ht="16.5" customHeight="1">
      <c r="A103" s="35"/>
      <c r="B103" s="36"/>
      <c r="C103" s="208" t="s">
        <v>171</v>
      </c>
      <c r="D103" s="208" t="s">
        <v>157</v>
      </c>
      <c r="E103" s="209" t="s">
        <v>510</v>
      </c>
      <c r="F103" s="210" t="s">
        <v>511</v>
      </c>
      <c r="G103" s="211" t="s">
        <v>140</v>
      </c>
      <c r="H103" s="212">
        <v>832</v>
      </c>
      <c r="I103" s="213"/>
      <c r="J103" s="214">
        <f>ROUND(I103*H103,2)</f>
        <v>0</v>
      </c>
      <c r="K103" s="210" t="s">
        <v>141</v>
      </c>
      <c r="L103" s="215"/>
      <c r="M103" s="216" t="s">
        <v>19</v>
      </c>
      <c r="N103" s="217" t="s">
        <v>44</v>
      </c>
      <c r="O103" s="65"/>
      <c r="P103" s="188">
        <f>O103*H103</f>
        <v>0</v>
      </c>
      <c r="Q103" s="188">
        <v>0.00035</v>
      </c>
      <c r="R103" s="188">
        <f>Q103*H103</f>
        <v>0.2912</v>
      </c>
      <c r="S103" s="188">
        <v>0</v>
      </c>
      <c r="T103" s="189">
        <f>S103*H103</f>
        <v>0</v>
      </c>
      <c r="U103" s="35"/>
      <c r="V103" s="35"/>
      <c r="W103" s="35"/>
      <c r="X103" s="35"/>
      <c r="Y103" s="35"/>
      <c r="Z103" s="35"/>
      <c r="AA103" s="35"/>
      <c r="AB103" s="35"/>
      <c r="AC103" s="35"/>
      <c r="AD103" s="35"/>
      <c r="AE103" s="35"/>
      <c r="AR103" s="190" t="s">
        <v>161</v>
      </c>
      <c r="AT103" s="190" t="s">
        <v>157</v>
      </c>
      <c r="AU103" s="190" t="s">
        <v>82</v>
      </c>
      <c r="AY103" s="18" t="s">
        <v>134</v>
      </c>
      <c r="BE103" s="191">
        <f>IF(N103="základní",J103,0)</f>
        <v>0</v>
      </c>
      <c r="BF103" s="191">
        <f>IF(N103="snížená",J103,0)</f>
        <v>0</v>
      </c>
      <c r="BG103" s="191">
        <f>IF(N103="zákl. přenesená",J103,0)</f>
        <v>0</v>
      </c>
      <c r="BH103" s="191">
        <f>IF(N103="sníž. přenesená",J103,0)</f>
        <v>0</v>
      </c>
      <c r="BI103" s="191">
        <f>IF(N103="nulová",J103,0)</f>
        <v>0</v>
      </c>
      <c r="BJ103" s="18" t="s">
        <v>80</v>
      </c>
      <c r="BK103" s="191">
        <f>ROUND(I103*H103,2)</f>
        <v>0</v>
      </c>
      <c r="BL103" s="18" t="s">
        <v>142</v>
      </c>
      <c r="BM103" s="190" t="s">
        <v>512</v>
      </c>
    </row>
    <row r="104" spans="1:47" s="2" customFormat="1" ht="12">
      <c r="A104" s="35"/>
      <c r="B104" s="36"/>
      <c r="C104" s="37"/>
      <c r="D104" s="192" t="s">
        <v>144</v>
      </c>
      <c r="E104" s="37"/>
      <c r="F104" s="193" t="s">
        <v>511</v>
      </c>
      <c r="G104" s="37"/>
      <c r="H104" s="37"/>
      <c r="I104" s="194"/>
      <c r="J104" s="37"/>
      <c r="K104" s="37"/>
      <c r="L104" s="40"/>
      <c r="M104" s="195"/>
      <c r="N104" s="196"/>
      <c r="O104" s="65"/>
      <c r="P104" s="65"/>
      <c r="Q104" s="65"/>
      <c r="R104" s="65"/>
      <c r="S104" s="65"/>
      <c r="T104" s="66"/>
      <c r="U104" s="35"/>
      <c r="V104" s="35"/>
      <c r="W104" s="35"/>
      <c r="X104" s="35"/>
      <c r="Y104" s="35"/>
      <c r="Z104" s="35"/>
      <c r="AA104" s="35"/>
      <c r="AB104" s="35"/>
      <c r="AC104" s="35"/>
      <c r="AD104" s="35"/>
      <c r="AE104" s="35"/>
      <c r="AT104" s="18" t="s">
        <v>144</v>
      </c>
      <c r="AU104" s="18" t="s">
        <v>82</v>
      </c>
    </row>
    <row r="105" spans="1:65" s="2" customFormat="1" ht="21.75" customHeight="1">
      <c r="A105" s="35"/>
      <c r="B105" s="36"/>
      <c r="C105" s="179" t="s">
        <v>177</v>
      </c>
      <c r="D105" s="179" t="s">
        <v>137</v>
      </c>
      <c r="E105" s="180" t="s">
        <v>513</v>
      </c>
      <c r="F105" s="181" t="s">
        <v>514</v>
      </c>
      <c r="G105" s="182" t="s">
        <v>154</v>
      </c>
      <c r="H105" s="183">
        <v>1646</v>
      </c>
      <c r="I105" s="184"/>
      <c r="J105" s="185">
        <f>ROUND(I105*H105,2)</f>
        <v>0</v>
      </c>
      <c r="K105" s="181" t="s">
        <v>141</v>
      </c>
      <c r="L105" s="40"/>
      <c r="M105" s="186" t="s">
        <v>19</v>
      </c>
      <c r="N105" s="187" t="s">
        <v>44</v>
      </c>
      <c r="O105" s="65"/>
      <c r="P105" s="188">
        <f>O105*H105</f>
        <v>0</v>
      </c>
      <c r="Q105" s="188">
        <v>0</v>
      </c>
      <c r="R105" s="188">
        <f>Q105*H105</f>
        <v>0</v>
      </c>
      <c r="S105" s="188">
        <v>0</v>
      </c>
      <c r="T105" s="189">
        <f>S105*H105</f>
        <v>0</v>
      </c>
      <c r="U105" s="35"/>
      <c r="V105" s="35"/>
      <c r="W105" s="35"/>
      <c r="X105" s="35"/>
      <c r="Y105" s="35"/>
      <c r="Z105" s="35"/>
      <c r="AA105" s="35"/>
      <c r="AB105" s="35"/>
      <c r="AC105" s="35"/>
      <c r="AD105" s="35"/>
      <c r="AE105" s="35"/>
      <c r="AR105" s="190" t="s">
        <v>142</v>
      </c>
      <c r="AT105" s="190" t="s">
        <v>137</v>
      </c>
      <c r="AU105" s="190" t="s">
        <v>82</v>
      </c>
      <c r="AY105" s="18" t="s">
        <v>134</v>
      </c>
      <c r="BE105" s="191">
        <f>IF(N105="základní",J105,0)</f>
        <v>0</v>
      </c>
      <c r="BF105" s="191">
        <f>IF(N105="snížená",J105,0)</f>
        <v>0</v>
      </c>
      <c r="BG105" s="191">
        <f>IF(N105="zákl. přenesená",J105,0)</f>
        <v>0</v>
      </c>
      <c r="BH105" s="191">
        <f>IF(N105="sníž. přenesená",J105,0)</f>
        <v>0</v>
      </c>
      <c r="BI105" s="191">
        <f>IF(N105="nulová",J105,0)</f>
        <v>0</v>
      </c>
      <c r="BJ105" s="18" t="s">
        <v>80</v>
      </c>
      <c r="BK105" s="191">
        <f>ROUND(I105*H105,2)</f>
        <v>0</v>
      </c>
      <c r="BL105" s="18" t="s">
        <v>142</v>
      </c>
      <c r="BM105" s="190" t="s">
        <v>515</v>
      </c>
    </row>
    <row r="106" spans="1:47" s="2" customFormat="1" ht="12">
      <c r="A106" s="35"/>
      <c r="B106" s="36"/>
      <c r="C106" s="37"/>
      <c r="D106" s="192" t="s">
        <v>144</v>
      </c>
      <c r="E106" s="37"/>
      <c r="F106" s="193" t="s">
        <v>514</v>
      </c>
      <c r="G106" s="37"/>
      <c r="H106" s="37"/>
      <c r="I106" s="194"/>
      <c r="J106" s="37"/>
      <c r="K106" s="37"/>
      <c r="L106" s="40"/>
      <c r="M106" s="195"/>
      <c r="N106" s="196"/>
      <c r="O106" s="65"/>
      <c r="P106" s="65"/>
      <c r="Q106" s="65"/>
      <c r="R106" s="65"/>
      <c r="S106" s="65"/>
      <c r="T106" s="66"/>
      <c r="U106" s="35"/>
      <c r="V106" s="35"/>
      <c r="W106" s="35"/>
      <c r="X106" s="35"/>
      <c r="Y106" s="35"/>
      <c r="Z106" s="35"/>
      <c r="AA106" s="35"/>
      <c r="AB106" s="35"/>
      <c r="AC106" s="35"/>
      <c r="AD106" s="35"/>
      <c r="AE106" s="35"/>
      <c r="AT106" s="18" t="s">
        <v>144</v>
      </c>
      <c r="AU106" s="18" t="s">
        <v>82</v>
      </c>
    </row>
    <row r="107" spans="2:51" s="13" customFormat="1" ht="12">
      <c r="B107" s="197"/>
      <c r="C107" s="198"/>
      <c r="D107" s="192" t="s">
        <v>145</v>
      </c>
      <c r="E107" s="199" t="s">
        <v>19</v>
      </c>
      <c r="F107" s="200" t="s">
        <v>516</v>
      </c>
      <c r="G107" s="198"/>
      <c r="H107" s="201">
        <v>1646</v>
      </c>
      <c r="I107" s="202"/>
      <c r="J107" s="198"/>
      <c r="K107" s="198"/>
      <c r="L107" s="203"/>
      <c r="M107" s="204"/>
      <c r="N107" s="205"/>
      <c r="O107" s="205"/>
      <c r="P107" s="205"/>
      <c r="Q107" s="205"/>
      <c r="R107" s="205"/>
      <c r="S107" s="205"/>
      <c r="T107" s="206"/>
      <c r="AT107" s="207" t="s">
        <v>145</v>
      </c>
      <c r="AU107" s="207" t="s">
        <v>82</v>
      </c>
      <c r="AV107" s="13" t="s">
        <v>82</v>
      </c>
      <c r="AW107" s="13" t="s">
        <v>33</v>
      </c>
      <c r="AX107" s="13" t="s">
        <v>80</v>
      </c>
      <c r="AY107" s="207" t="s">
        <v>134</v>
      </c>
    </row>
    <row r="108" spans="1:65" s="2" customFormat="1" ht="22.8">
      <c r="A108" s="35"/>
      <c r="B108" s="36"/>
      <c r="C108" s="179" t="s">
        <v>161</v>
      </c>
      <c r="D108" s="179" t="s">
        <v>137</v>
      </c>
      <c r="E108" s="180" t="s">
        <v>517</v>
      </c>
      <c r="F108" s="181" t="s">
        <v>518</v>
      </c>
      <c r="G108" s="182" t="s">
        <v>154</v>
      </c>
      <c r="H108" s="183">
        <v>2.9</v>
      </c>
      <c r="I108" s="184"/>
      <c r="J108" s="185">
        <f>ROUND(I108*H108,2)</f>
        <v>0</v>
      </c>
      <c r="K108" s="181" t="s">
        <v>141</v>
      </c>
      <c r="L108" s="40"/>
      <c r="M108" s="186" t="s">
        <v>19</v>
      </c>
      <c r="N108" s="187" t="s">
        <v>44</v>
      </c>
      <c r="O108" s="65"/>
      <c r="P108" s="188">
        <f>O108*H108</f>
        <v>0</v>
      </c>
      <c r="Q108" s="188">
        <v>0</v>
      </c>
      <c r="R108" s="188">
        <f>Q108*H108</f>
        <v>0</v>
      </c>
      <c r="S108" s="188">
        <v>0</v>
      </c>
      <c r="T108" s="189">
        <f>S108*H108</f>
        <v>0</v>
      </c>
      <c r="U108" s="35"/>
      <c r="V108" s="35"/>
      <c r="W108" s="35"/>
      <c r="X108" s="35"/>
      <c r="Y108" s="35"/>
      <c r="Z108" s="35"/>
      <c r="AA108" s="35"/>
      <c r="AB108" s="35"/>
      <c r="AC108" s="35"/>
      <c r="AD108" s="35"/>
      <c r="AE108" s="35"/>
      <c r="AR108" s="190" t="s">
        <v>142</v>
      </c>
      <c r="AT108" s="190" t="s">
        <v>137</v>
      </c>
      <c r="AU108" s="190" t="s">
        <v>82</v>
      </c>
      <c r="AY108" s="18" t="s">
        <v>134</v>
      </c>
      <c r="BE108" s="191">
        <f>IF(N108="základní",J108,0)</f>
        <v>0</v>
      </c>
      <c r="BF108" s="191">
        <f>IF(N108="snížená",J108,0)</f>
        <v>0</v>
      </c>
      <c r="BG108" s="191">
        <f>IF(N108="zákl. přenesená",J108,0)</f>
        <v>0</v>
      </c>
      <c r="BH108" s="191">
        <f>IF(N108="sníž. přenesená",J108,0)</f>
        <v>0</v>
      </c>
      <c r="BI108" s="191">
        <f>IF(N108="nulová",J108,0)</f>
        <v>0</v>
      </c>
      <c r="BJ108" s="18" t="s">
        <v>80</v>
      </c>
      <c r="BK108" s="191">
        <f>ROUND(I108*H108,2)</f>
        <v>0</v>
      </c>
      <c r="BL108" s="18" t="s">
        <v>142</v>
      </c>
      <c r="BM108" s="190" t="s">
        <v>519</v>
      </c>
    </row>
    <row r="109" spans="1:47" s="2" customFormat="1" ht="19.2">
      <c r="A109" s="35"/>
      <c r="B109" s="36"/>
      <c r="C109" s="37"/>
      <c r="D109" s="192" t="s">
        <v>144</v>
      </c>
      <c r="E109" s="37"/>
      <c r="F109" s="193" t="s">
        <v>518</v>
      </c>
      <c r="G109" s="37"/>
      <c r="H109" s="37"/>
      <c r="I109" s="194"/>
      <c r="J109" s="37"/>
      <c r="K109" s="37"/>
      <c r="L109" s="40"/>
      <c r="M109" s="195"/>
      <c r="N109" s="196"/>
      <c r="O109" s="65"/>
      <c r="P109" s="65"/>
      <c r="Q109" s="65"/>
      <c r="R109" s="65"/>
      <c r="S109" s="65"/>
      <c r="T109" s="66"/>
      <c r="U109" s="35"/>
      <c r="V109" s="35"/>
      <c r="W109" s="35"/>
      <c r="X109" s="35"/>
      <c r="Y109" s="35"/>
      <c r="Z109" s="35"/>
      <c r="AA109" s="35"/>
      <c r="AB109" s="35"/>
      <c r="AC109" s="35"/>
      <c r="AD109" s="35"/>
      <c r="AE109" s="35"/>
      <c r="AT109" s="18" t="s">
        <v>144</v>
      </c>
      <c r="AU109" s="18" t="s">
        <v>82</v>
      </c>
    </row>
    <row r="110" spans="2:63" s="12" customFormat="1" ht="22.8" customHeight="1">
      <c r="B110" s="163"/>
      <c r="C110" s="164"/>
      <c r="D110" s="165" t="s">
        <v>72</v>
      </c>
      <c r="E110" s="177" t="s">
        <v>367</v>
      </c>
      <c r="F110" s="177" t="s">
        <v>368</v>
      </c>
      <c r="G110" s="164"/>
      <c r="H110" s="164"/>
      <c r="I110" s="167"/>
      <c r="J110" s="178">
        <f>BK110</f>
        <v>0</v>
      </c>
      <c r="K110" s="164"/>
      <c r="L110" s="169"/>
      <c r="M110" s="170"/>
      <c r="N110" s="171"/>
      <c r="O110" s="171"/>
      <c r="P110" s="172">
        <f>SUM(P111:P122)</f>
        <v>0</v>
      </c>
      <c r="Q110" s="171"/>
      <c r="R110" s="172">
        <f>SUM(R111:R122)</f>
        <v>0</v>
      </c>
      <c r="S110" s="171"/>
      <c r="T110" s="173">
        <f>SUM(T111:T122)</f>
        <v>0</v>
      </c>
      <c r="AR110" s="174" t="s">
        <v>142</v>
      </c>
      <c r="AT110" s="175" t="s">
        <v>72</v>
      </c>
      <c r="AU110" s="175" t="s">
        <v>80</v>
      </c>
      <c r="AY110" s="174" t="s">
        <v>134</v>
      </c>
      <c r="BK110" s="176">
        <f>SUM(BK111:BK122)</f>
        <v>0</v>
      </c>
    </row>
    <row r="111" spans="1:65" s="2" customFormat="1" ht="57">
      <c r="A111" s="35"/>
      <c r="B111" s="36"/>
      <c r="C111" s="179" t="s">
        <v>185</v>
      </c>
      <c r="D111" s="179" t="s">
        <v>137</v>
      </c>
      <c r="E111" s="180" t="s">
        <v>386</v>
      </c>
      <c r="F111" s="181" t="s">
        <v>387</v>
      </c>
      <c r="G111" s="182" t="s">
        <v>174</v>
      </c>
      <c r="H111" s="183">
        <v>1</v>
      </c>
      <c r="I111" s="184"/>
      <c r="J111" s="185">
        <f>ROUND(I111*H111,2)</f>
        <v>0</v>
      </c>
      <c r="K111" s="181" t="s">
        <v>141</v>
      </c>
      <c r="L111" s="40"/>
      <c r="M111" s="186" t="s">
        <v>19</v>
      </c>
      <c r="N111" s="187" t="s">
        <v>44</v>
      </c>
      <c r="O111" s="65"/>
      <c r="P111" s="188">
        <f>O111*H111</f>
        <v>0</v>
      </c>
      <c r="Q111" s="188">
        <v>0</v>
      </c>
      <c r="R111" s="188">
        <f>Q111*H111</f>
        <v>0</v>
      </c>
      <c r="S111" s="188">
        <v>0</v>
      </c>
      <c r="T111" s="189">
        <f>S111*H111</f>
        <v>0</v>
      </c>
      <c r="U111" s="35"/>
      <c r="V111" s="35"/>
      <c r="W111" s="35"/>
      <c r="X111" s="35"/>
      <c r="Y111" s="35"/>
      <c r="Z111" s="35"/>
      <c r="AA111" s="35"/>
      <c r="AB111" s="35"/>
      <c r="AC111" s="35"/>
      <c r="AD111" s="35"/>
      <c r="AE111" s="35"/>
      <c r="AR111" s="190" t="s">
        <v>372</v>
      </c>
      <c r="AT111" s="190" t="s">
        <v>137</v>
      </c>
      <c r="AU111" s="190" t="s">
        <v>82</v>
      </c>
      <c r="AY111" s="18" t="s">
        <v>134</v>
      </c>
      <c r="BE111" s="191">
        <f>IF(N111="základní",J111,0)</f>
        <v>0</v>
      </c>
      <c r="BF111" s="191">
        <f>IF(N111="snížená",J111,0)</f>
        <v>0</v>
      </c>
      <c r="BG111" s="191">
        <f>IF(N111="zákl. přenesená",J111,0)</f>
        <v>0</v>
      </c>
      <c r="BH111" s="191">
        <f>IF(N111="sníž. přenesená",J111,0)</f>
        <v>0</v>
      </c>
      <c r="BI111" s="191">
        <f>IF(N111="nulová",J111,0)</f>
        <v>0</v>
      </c>
      <c r="BJ111" s="18" t="s">
        <v>80</v>
      </c>
      <c r="BK111" s="191">
        <f>ROUND(I111*H111,2)</f>
        <v>0</v>
      </c>
      <c r="BL111" s="18" t="s">
        <v>372</v>
      </c>
      <c r="BM111" s="190" t="s">
        <v>520</v>
      </c>
    </row>
    <row r="112" spans="1:47" s="2" customFormat="1" ht="38.4">
      <c r="A112" s="35"/>
      <c r="B112" s="36"/>
      <c r="C112" s="37"/>
      <c r="D112" s="192" t="s">
        <v>144</v>
      </c>
      <c r="E112" s="37"/>
      <c r="F112" s="193" t="s">
        <v>387</v>
      </c>
      <c r="G112" s="37"/>
      <c r="H112" s="37"/>
      <c r="I112" s="194"/>
      <c r="J112" s="37"/>
      <c r="K112" s="37"/>
      <c r="L112" s="40"/>
      <c r="M112" s="195"/>
      <c r="N112" s="196"/>
      <c r="O112" s="65"/>
      <c r="P112" s="65"/>
      <c r="Q112" s="65"/>
      <c r="R112" s="65"/>
      <c r="S112" s="65"/>
      <c r="T112" s="66"/>
      <c r="U112" s="35"/>
      <c r="V112" s="35"/>
      <c r="W112" s="35"/>
      <c r="X112" s="35"/>
      <c r="Y112" s="35"/>
      <c r="Z112" s="35"/>
      <c r="AA112" s="35"/>
      <c r="AB112" s="35"/>
      <c r="AC112" s="35"/>
      <c r="AD112" s="35"/>
      <c r="AE112" s="35"/>
      <c r="AT112" s="18" t="s">
        <v>144</v>
      </c>
      <c r="AU112" s="18" t="s">
        <v>82</v>
      </c>
    </row>
    <row r="113" spans="2:51" s="13" customFormat="1" ht="12">
      <c r="B113" s="197"/>
      <c r="C113" s="198"/>
      <c r="D113" s="192" t="s">
        <v>145</v>
      </c>
      <c r="E113" s="199" t="s">
        <v>19</v>
      </c>
      <c r="F113" s="200" t="s">
        <v>521</v>
      </c>
      <c r="G113" s="198"/>
      <c r="H113" s="201">
        <v>1</v>
      </c>
      <c r="I113" s="202"/>
      <c r="J113" s="198"/>
      <c r="K113" s="198"/>
      <c r="L113" s="203"/>
      <c r="M113" s="204"/>
      <c r="N113" s="205"/>
      <c r="O113" s="205"/>
      <c r="P113" s="205"/>
      <c r="Q113" s="205"/>
      <c r="R113" s="205"/>
      <c r="S113" s="205"/>
      <c r="T113" s="206"/>
      <c r="AT113" s="207" t="s">
        <v>145</v>
      </c>
      <c r="AU113" s="207" t="s">
        <v>82</v>
      </c>
      <c r="AV113" s="13" t="s">
        <v>82</v>
      </c>
      <c r="AW113" s="13" t="s">
        <v>33</v>
      </c>
      <c r="AX113" s="13" t="s">
        <v>80</v>
      </c>
      <c r="AY113" s="207" t="s">
        <v>134</v>
      </c>
    </row>
    <row r="114" spans="1:65" s="2" customFormat="1" ht="55.5" customHeight="1">
      <c r="A114" s="35"/>
      <c r="B114" s="36"/>
      <c r="C114" s="179" t="s">
        <v>190</v>
      </c>
      <c r="D114" s="179" t="s">
        <v>137</v>
      </c>
      <c r="E114" s="180" t="s">
        <v>522</v>
      </c>
      <c r="F114" s="181" t="s">
        <v>523</v>
      </c>
      <c r="G114" s="182" t="s">
        <v>160</v>
      </c>
      <c r="H114" s="183">
        <v>2070.4</v>
      </c>
      <c r="I114" s="184"/>
      <c r="J114" s="185">
        <f>ROUND(I114*H114,2)</f>
        <v>0</v>
      </c>
      <c r="K114" s="181" t="s">
        <v>141</v>
      </c>
      <c r="L114" s="40"/>
      <c r="M114" s="186" t="s">
        <v>19</v>
      </c>
      <c r="N114" s="187" t="s">
        <v>44</v>
      </c>
      <c r="O114" s="65"/>
      <c r="P114" s="188">
        <f>O114*H114</f>
        <v>0</v>
      </c>
      <c r="Q114" s="188">
        <v>0</v>
      </c>
      <c r="R114" s="188">
        <f>Q114*H114</f>
        <v>0</v>
      </c>
      <c r="S114" s="188">
        <v>0</v>
      </c>
      <c r="T114" s="189">
        <f>S114*H114</f>
        <v>0</v>
      </c>
      <c r="U114" s="35"/>
      <c r="V114" s="35"/>
      <c r="W114" s="35"/>
      <c r="X114" s="35"/>
      <c r="Y114" s="35"/>
      <c r="Z114" s="35"/>
      <c r="AA114" s="35"/>
      <c r="AB114" s="35"/>
      <c r="AC114" s="35"/>
      <c r="AD114" s="35"/>
      <c r="AE114" s="35"/>
      <c r="AR114" s="190" t="s">
        <v>372</v>
      </c>
      <c r="AT114" s="190" t="s">
        <v>137</v>
      </c>
      <c r="AU114" s="190" t="s">
        <v>82</v>
      </c>
      <c r="AY114" s="18" t="s">
        <v>134</v>
      </c>
      <c r="BE114" s="191">
        <f>IF(N114="základní",J114,0)</f>
        <v>0</v>
      </c>
      <c r="BF114" s="191">
        <f>IF(N114="snížená",J114,0)</f>
        <v>0</v>
      </c>
      <c r="BG114" s="191">
        <f>IF(N114="zákl. přenesená",J114,0)</f>
        <v>0</v>
      </c>
      <c r="BH114" s="191">
        <f>IF(N114="sníž. přenesená",J114,0)</f>
        <v>0</v>
      </c>
      <c r="BI114" s="191">
        <f>IF(N114="nulová",J114,0)</f>
        <v>0</v>
      </c>
      <c r="BJ114" s="18" t="s">
        <v>80</v>
      </c>
      <c r="BK114" s="191">
        <f>ROUND(I114*H114,2)</f>
        <v>0</v>
      </c>
      <c r="BL114" s="18" t="s">
        <v>372</v>
      </c>
      <c r="BM114" s="190" t="s">
        <v>524</v>
      </c>
    </row>
    <row r="115" spans="1:47" s="2" customFormat="1" ht="38.4">
      <c r="A115" s="35"/>
      <c r="B115" s="36"/>
      <c r="C115" s="37"/>
      <c r="D115" s="192" t="s">
        <v>144</v>
      </c>
      <c r="E115" s="37"/>
      <c r="F115" s="193" t="s">
        <v>523</v>
      </c>
      <c r="G115" s="37"/>
      <c r="H115" s="37"/>
      <c r="I115" s="194"/>
      <c r="J115" s="37"/>
      <c r="K115" s="37"/>
      <c r="L115" s="40"/>
      <c r="M115" s="195"/>
      <c r="N115" s="196"/>
      <c r="O115" s="65"/>
      <c r="P115" s="65"/>
      <c r="Q115" s="65"/>
      <c r="R115" s="65"/>
      <c r="S115" s="65"/>
      <c r="T115" s="66"/>
      <c r="U115" s="35"/>
      <c r="V115" s="35"/>
      <c r="W115" s="35"/>
      <c r="X115" s="35"/>
      <c r="Y115" s="35"/>
      <c r="Z115" s="35"/>
      <c r="AA115" s="35"/>
      <c r="AB115" s="35"/>
      <c r="AC115" s="35"/>
      <c r="AD115" s="35"/>
      <c r="AE115" s="35"/>
      <c r="AT115" s="18" t="s">
        <v>144</v>
      </c>
      <c r="AU115" s="18" t="s">
        <v>82</v>
      </c>
    </row>
    <row r="116" spans="2:51" s="13" customFormat="1" ht="20.4">
      <c r="B116" s="197"/>
      <c r="C116" s="198"/>
      <c r="D116" s="192" t="s">
        <v>145</v>
      </c>
      <c r="E116" s="199" t="s">
        <v>19</v>
      </c>
      <c r="F116" s="200" t="s">
        <v>525</v>
      </c>
      <c r="G116" s="198"/>
      <c r="H116" s="201">
        <v>2070.4</v>
      </c>
      <c r="I116" s="202"/>
      <c r="J116" s="198"/>
      <c r="K116" s="198"/>
      <c r="L116" s="203"/>
      <c r="M116" s="204"/>
      <c r="N116" s="205"/>
      <c r="O116" s="205"/>
      <c r="P116" s="205"/>
      <c r="Q116" s="205"/>
      <c r="R116" s="205"/>
      <c r="S116" s="205"/>
      <c r="T116" s="206"/>
      <c r="AT116" s="207" t="s">
        <v>145</v>
      </c>
      <c r="AU116" s="207" t="s">
        <v>82</v>
      </c>
      <c r="AV116" s="13" t="s">
        <v>82</v>
      </c>
      <c r="AW116" s="13" t="s">
        <v>33</v>
      </c>
      <c r="AX116" s="13" t="s">
        <v>80</v>
      </c>
      <c r="AY116" s="207" t="s">
        <v>134</v>
      </c>
    </row>
    <row r="117" spans="1:65" s="2" customFormat="1" ht="55.5" customHeight="1">
      <c r="A117" s="35"/>
      <c r="B117" s="36"/>
      <c r="C117" s="179" t="s">
        <v>195</v>
      </c>
      <c r="D117" s="179" t="s">
        <v>137</v>
      </c>
      <c r="E117" s="180" t="s">
        <v>391</v>
      </c>
      <c r="F117" s="181" t="s">
        <v>392</v>
      </c>
      <c r="G117" s="182" t="s">
        <v>160</v>
      </c>
      <c r="H117" s="183">
        <v>2070.4</v>
      </c>
      <c r="I117" s="184"/>
      <c r="J117" s="185">
        <f>ROUND(I117*H117,2)</f>
        <v>0</v>
      </c>
      <c r="K117" s="181" t="s">
        <v>141</v>
      </c>
      <c r="L117" s="40"/>
      <c r="M117" s="186" t="s">
        <v>19</v>
      </c>
      <c r="N117" s="187" t="s">
        <v>44</v>
      </c>
      <c r="O117" s="65"/>
      <c r="P117" s="188">
        <f>O117*H117</f>
        <v>0</v>
      </c>
      <c r="Q117" s="188">
        <v>0</v>
      </c>
      <c r="R117" s="188">
        <f>Q117*H117</f>
        <v>0</v>
      </c>
      <c r="S117" s="188">
        <v>0</v>
      </c>
      <c r="T117" s="189">
        <f>S117*H117</f>
        <v>0</v>
      </c>
      <c r="U117" s="35"/>
      <c r="V117" s="35"/>
      <c r="W117" s="35"/>
      <c r="X117" s="35"/>
      <c r="Y117" s="35"/>
      <c r="Z117" s="35"/>
      <c r="AA117" s="35"/>
      <c r="AB117" s="35"/>
      <c r="AC117" s="35"/>
      <c r="AD117" s="35"/>
      <c r="AE117" s="35"/>
      <c r="AR117" s="190" t="s">
        <v>372</v>
      </c>
      <c r="AT117" s="190" t="s">
        <v>137</v>
      </c>
      <c r="AU117" s="190" t="s">
        <v>82</v>
      </c>
      <c r="AY117" s="18" t="s">
        <v>134</v>
      </c>
      <c r="BE117" s="191">
        <f>IF(N117="základní",J117,0)</f>
        <v>0</v>
      </c>
      <c r="BF117" s="191">
        <f>IF(N117="snížená",J117,0)</f>
        <v>0</v>
      </c>
      <c r="BG117" s="191">
        <f>IF(N117="zákl. přenesená",J117,0)</f>
        <v>0</v>
      </c>
      <c r="BH117" s="191">
        <f>IF(N117="sníž. přenesená",J117,0)</f>
        <v>0</v>
      </c>
      <c r="BI117" s="191">
        <f>IF(N117="nulová",J117,0)</f>
        <v>0</v>
      </c>
      <c r="BJ117" s="18" t="s">
        <v>80</v>
      </c>
      <c r="BK117" s="191">
        <f>ROUND(I117*H117,2)</f>
        <v>0</v>
      </c>
      <c r="BL117" s="18" t="s">
        <v>372</v>
      </c>
      <c r="BM117" s="190" t="s">
        <v>526</v>
      </c>
    </row>
    <row r="118" spans="1:47" s="2" customFormat="1" ht="38.4">
      <c r="A118" s="35"/>
      <c r="B118" s="36"/>
      <c r="C118" s="37"/>
      <c r="D118" s="192" t="s">
        <v>144</v>
      </c>
      <c r="E118" s="37"/>
      <c r="F118" s="193" t="s">
        <v>392</v>
      </c>
      <c r="G118" s="37"/>
      <c r="H118" s="37"/>
      <c r="I118" s="194"/>
      <c r="J118" s="37"/>
      <c r="K118" s="37"/>
      <c r="L118" s="40"/>
      <c r="M118" s="195"/>
      <c r="N118" s="196"/>
      <c r="O118" s="65"/>
      <c r="P118" s="65"/>
      <c r="Q118" s="65"/>
      <c r="R118" s="65"/>
      <c r="S118" s="65"/>
      <c r="T118" s="66"/>
      <c r="U118" s="35"/>
      <c r="V118" s="35"/>
      <c r="W118" s="35"/>
      <c r="X118" s="35"/>
      <c r="Y118" s="35"/>
      <c r="Z118" s="35"/>
      <c r="AA118" s="35"/>
      <c r="AB118" s="35"/>
      <c r="AC118" s="35"/>
      <c r="AD118" s="35"/>
      <c r="AE118" s="35"/>
      <c r="AT118" s="18" t="s">
        <v>144</v>
      </c>
      <c r="AU118" s="18" t="s">
        <v>82</v>
      </c>
    </row>
    <row r="119" spans="1:65" s="2" customFormat="1" ht="21.75" customHeight="1">
      <c r="A119" s="35"/>
      <c r="B119" s="36"/>
      <c r="C119" s="179" t="s">
        <v>199</v>
      </c>
      <c r="D119" s="179" t="s">
        <v>137</v>
      </c>
      <c r="E119" s="180" t="s">
        <v>442</v>
      </c>
      <c r="F119" s="181" t="s">
        <v>443</v>
      </c>
      <c r="G119" s="182" t="s">
        <v>160</v>
      </c>
      <c r="H119" s="183">
        <v>2070.4</v>
      </c>
      <c r="I119" s="184"/>
      <c r="J119" s="185">
        <f>ROUND(I119*H119,2)</f>
        <v>0</v>
      </c>
      <c r="K119" s="181" t="s">
        <v>141</v>
      </c>
      <c r="L119" s="40"/>
      <c r="M119" s="186" t="s">
        <v>19</v>
      </c>
      <c r="N119" s="187" t="s">
        <v>44</v>
      </c>
      <c r="O119" s="65"/>
      <c r="P119" s="188">
        <f>O119*H119</f>
        <v>0</v>
      </c>
      <c r="Q119" s="188">
        <v>0</v>
      </c>
      <c r="R119" s="188">
        <f>Q119*H119</f>
        <v>0</v>
      </c>
      <c r="S119" s="188">
        <v>0</v>
      </c>
      <c r="T119" s="189">
        <f>S119*H119</f>
        <v>0</v>
      </c>
      <c r="U119" s="35"/>
      <c r="V119" s="35"/>
      <c r="W119" s="35"/>
      <c r="X119" s="35"/>
      <c r="Y119" s="35"/>
      <c r="Z119" s="35"/>
      <c r="AA119" s="35"/>
      <c r="AB119" s="35"/>
      <c r="AC119" s="35"/>
      <c r="AD119" s="35"/>
      <c r="AE119" s="35"/>
      <c r="AR119" s="190" t="s">
        <v>372</v>
      </c>
      <c r="AT119" s="190" t="s">
        <v>137</v>
      </c>
      <c r="AU119" s="190" t="s">
        <v>82</v>
      </c>
      <c r="AY119" s="18" t="s">
        <v>134</v>
      </c>
      <c r="BE119" s="191">
        <f>IF(N119="základní",J119,0)</f>
        <v>0</v>
      </c>
      <c r="BF119" s="191">
        <f>IF(N119="snížená",J119,0)</f>
        <v>0</v>
      </c>
      <c r="BG119" s="191">
        <f>IF(N119="zákl. přenesená",J119,0)</f>
        <v>0</v>
      </c>
      <c r="BH119" s="191">
        <f>IF(N119="sníž. přenesená",J119,0)</f>
        <v>0</v>
      </c>
      <c r="BI119" s="191">
        <f>IF(N119="nulová",J119,0)</f>
        <v>0</v>
      </c>
      <c r="BJ119" s="18" t="s">
        <v>80</v>
      </c>
      <c r="BK119" s="191">
        <f>ROUND(I119*H119,2)</f>
        <v>0</v>
      </c>
      <c r="BL119" s="18" t="s">
        <v>372</v>
      </c>
      <c r="BM119" s="190" t="s">
        <v>527</v>
      </c>
    </row>
    <row r="120" spans="1:47" s="2" customFormat="1" ht="12">
      <c r="A120" s="35"/>
      <c r="B120" s="36"/>
      <c r="C120" s="37"/>
      <c r="D120" s="192" t="s">
        <v>144</v>
      </c>
      <c r="E120" s="37"/>
      <c r="F120" s="193" t="s">
        <v>443</v>
      </c>
      <c r="G120" s="37"/>
      <c r="H120" s="37"/>
      <c r="I120" s="194"/>
      <c r="J120" s="37"/>
      <c r="K120" s="37"/>
      <c r="L120" s="40"/>
      <c r="M120" s="195"/>
      <c r="N120" s="196"/>
      <c r="O120" s="65"/>
      <c r="P120" s="65"/>
      <c r="Q120" s="65"/>
      <c r="R120" s="65"/>
      <c r="S120" s="65"/>
      <c r="T120" s="66"/>
      <c r="U120" s="35"/>
      <c r="V120" s="35"/>
      <c r="W120" s="35"/>
      <c r="X120" s="35"/>
      <c r="Y120" s="35"/>
      <c r="Z120" s="35"/>
      <c r="AA120" s="35"/>
      <c r="AB120" s="35"/>
      <c r="AC120" s="35"/>
      <c r="AD120" s="35"/>
      <c r="AE120" s="35"/>
      <c r="AT120" s="18" t="s">
        <v>144</v>
      </c>
      <c r="AU120" s="18" t="s">
        <v>82</v>
      </c>
    </row>
    <row r="121" spans="1:65" s="2" customFormat="1" ht="21.75" customHeight="1">
      <c r="A121" s="35"/>
      <c r="B121" s="36"/>
      <c r="C121" s="179" t="s">
        <v>203</v>
      </c>
      <c r="D121" s="179" t="s">
        <v>137</v>
      </c>
      <c r="E121" s="180" t="s">
        <v>457</v>
      </c>
      <c r="F121" s="181" t="s">
        <v>458</v>
      </c>
      <c r="G121" s="182" t="s">
        <v>160</v>
      </c>
      <c r="H121" s="183">
        <v>2070.4</v>
      </c>
      <c r="I121" s="184"/>
      <c r="J121" s="185">
        <f>ROUND(I121*H121,2)</f>
        <v>0</v>
      </c>
      <c r="K121" s="181" t="s">
        <v>141</v>
      </c>
      <c r="L121" s="40"/>
      <c r="M121" s="186" t="s">
        <v>19</v>
      </c>
      <c r="N121" s="187" t="s">
        <v>44</v>
      </c>
      <c r="O121" s="65"/>
      <c r="P121" s="188">
        <f>O121*H121</f>
        <v>0</v>
      </c>
      <c r="Q121" s="188">
        <v>0</v>
      </c>
      <c r="R121" s="188">
        <f>Q121*H121</f>
        <v>0</v>
      </c>
      <c r="S121" s="188">
        <v>0</v>
      </c>
      <c r="T121" s="189">
        <f>S121*H121</f>
        <v>0</v>
      </c>
      <c r="U121" s="35"/>
      <c r="V121" s="35"/>
      <c r="W121" s="35"/>
      <c r="X121" s="35"/>
      <c r="Y121" s="35"/>
      <c r="Z121" s="35"/>
      <c r="AA121" s="35"/>
      <c r="AB121" s="35"/>
      <c r="AC121" s="35"/>
      <c r="AD121" s="35"/>
      <c r="AE121" s="35"/>
      <c r="AR121" s="190" t="s">
        <v>372</v>
      </c>
      <c r="AT121" s="190" t="s">
        <v>137</v>
      </c>
      <c r="AU121" s="190" t="s">
        <v>82</v>
      </c>
      <c r="AY121" s="18" t="s">
        <v>134</v>
      </c>
      <c r="BE121" s="191">
        <f>IF(N121="základní",J121,0)</f>
        <v>0</v>
      </c>
      <c r="BF121" s="191">
        <f>IF(N121="snížená",J121,0)</f>
        <v>0</v>
      </c>
      <c r="BG121" s="191">
        <f>IF(N121="zákl. přenesená",J121,0)</f>
        <v>0</v>
      </c>
      <c r="BH121" s="191">
        <f>IF(N121="sníž. přenesená",J121,0)</f>
        <v>0</v>
      </c>
      <c r="BI121" s="191">
        <f>IF(N121="nulová",J121,0)</f>
        <v>0</v>
      </c>
      <c r="BJ121" s="18" t="s">
        <v>80</v>
      </c>
      <c r="BK121" s="191">
        <f>ROUND(I121*H121,2)</f>
        <v>0</v>
      </c>
      <c r="BL121" s="18" t="s">
        <v>372</v>
      </c>
      <c r="BM121" s="190" t="s">
        <v>528</v>
      </c>
    </row>
    <row r="122" spans="1:47" s="2" customFormat="1" ht="12">
      <c r="A122" s="35"/>
      <c r="B122" s="36"/>
      <c r="C122" s="37"/>
      <c r="D122" s="192" t="s">
        <v>144</v>
      </c>
      <c r="E122" s="37"/>
      <c r="F122" s="193" t="s">
        <v>458</v>
      </c>
      <c r="G122" s="37"/>
      <c r="H122" s="37"/>
      <c r="I122" s="194"/>
      <c r="J122" s="37"/>
      <c r="K122" s="37"/>
      <c r="L122" s="40"/>
      <c r="M122" s="195"/>
      <c r="N122" s="196"/>
      <c r="O122" s="65"/>
      <c r="P122" s="65"/>
      <c r="Q122" s="65"/>
      <c r="R122" s="65"/>
      <c r="S122" s="65"/>
      <c r="T122" s="66"/>
      <c r="U122" s="35"/>
      <c r="V122" s="35"/>
      <c r="W122" s="35"/>
      <c r="X122" s="35"/>
      <c r="Y122" s="35"/>
      <c r="Z122" s="35"/>
      <c r="AA122" s="35"/>
      <c r="AB122" s="35"/>
      <c r="AC122" s="35"/>
      <c r="AD122" s="35"/>
      <c r="AE122" s="35"/>
      <c r="AT122" s="18" t="s">
        <v>144</v>
      </c>
      <c r="AU122" s="18" t="s">
        <v>82</v>
      </c>
    </row>
    <row r="123" spans="2:63" s="12" customFormat="1" ht="22.8" customHeight="1">
      <c r="B123" s="163"/>
      <c r="C123" s="164"/>
      <c r="D123" s="165" t="s">
        <v>72</v>
      </c>
      <c r="E123" s="177" t="s">
        <v>529</v>
      </c>
      <c r="F123" s="177" t="s">
        <v>530</v>
      </c>
      <c r="G123" s="164"/>
      <c r="H123" s="164"/>
      <c r="I123" s="167"/>
      <c r="J123" s="178">
        <f>BK123</f>
        <v>0</v>
      </c>
      <c r="K123" s="164"/>
      <c r="L123" s="169"/>
      <c r="M123" s="170"/>
      <c r="N123" s="171"/>
      <c r="O123" s="171"/>
      <c r="P123" s="172">
        <f>SUM(P124:P127)</f>
        <v>0</v>
      </c>
      <c r="Q123" s="171"/>
      <c r="R123" s="172">
        <f>SUM(R124:R127)</f>
        <v>0.112845</v>
      </c>
      <c r="S123" s="171"/>
      <c r="T123" s="173">
        <f>SUM(T124:T127)</f>
        <v>0</v>
      </c>
      <c r="AR123" s="174" t="s">
        <v>80</v>
      </c>
      <c r="AT123" s="175" t="s">
        <v>72</v>
      </c>
      <c r="AU123" s="175" t="s">
        <v>80</v>
      </c>
      <c r="AY123" s="174" t="s">
        <v>134</v>
      </c>
      <c r="BK123" s="176">
        <f>SUM(BK124:BK127)</f>
        <v>0</v>
      </c>
    </row>
    <row r="124" spans="1:65" s="2" customFormat="1" ht="16.5" customHeight="1">
      <c r="A124" s="35"/>
      <c r="B124" s="36"/>
      <c r="C124" s="179" t="s">
        <v>209</v>
      </c>
      <c r="D124" s="179" t="s">
        <v>137</v>
      </c>
      <c r="E124" s="180" t="s">
        <v>531</v>
      </c>
      <c r="F124" s="181" t="s">
        <v>532</v>
      </c>
      <c r="G124" s="182" t="s">
        <v>140</v>
      </c>
      <c r="H124" s="183">
        <v>0.5</v>
      </c>
      <c r="I124" s="184"/>
      <c r="J124" s="185">
        <f>ROUND(I124*H124,2)</f>
        <v>0</v>
      </c>
      <c r="K124" s="181" t="s">
        <v>19</v>
      </c>
      <c r="L124" s="40"/>
      <c r="M124" s="186" t="s">
        <v>19</v>
      </c>
      <c r="N124" s="187" t="s">
        <v>44</v>
      </c>
      <c r="O124" s="65"/>
      <c r="P124" s="188">
        <f>O124*H124</f>
        <v>0</v>
      </c>
      <c r="Q124" s="188">
        <v>0.1995</v>
      </c>
      <c r="R124" s="188">
        <f>Q124*H124</f>
        <v>0.09975</v>
      </c>
      <c r="S124" s="188">
        <v>0</v>
      </c>
      <c r="T124" s="189">
        <f>S124*H124</f>
        <v>0</v>
      </c>
      <c r="U124" s="35"/>
      <c r="V124" s="35"/>
      <c r="W124" s="35"/>
      <c r="X124" s="35"/>
      <c r="Y124" s="35"/>
      <c r="Z124" s="35"/>
      <c r="AA124" s="35"/>
      <c r="AB124" s="35"/>
      <c r="AC124" s="35"/>
      <c r="AD124" s="35"/>
      <c r="AE124" s="35"/>
      <c r="AR124" s="190" t="s">
        <v>142</v>
      </c>
      <c r="AT124" s="190" t="s">
        <v>137</v>
      </c>
      <c r="AU124" s="190" t="s">
        <v>82</v>
      </c>
      <c r="AY124" s="18" t="s">
        <v>134</v>
      </c>
      <c r="BE124" s="191">
        <f>IF(N124="základní",J124,0)</f>
        <v>0</v>
      </c>
      <c r="BF124" s="191">
        <f>IF(N124="snížená",J124,0)</f>
        <v>0</v>
      </c>
      <c r="BG124" s="191">
        <f>IF(N124="zákl. přenesená",J124,0)</f>
        <v>0</v>
      </c>
      <c r="BH124" s="191">
        <f>IF(N124="sníž. přenesená",J124,0)</f>
        <v>0</v>
      </c>
      <c r="BI124" s="191">
        <f>IF(N124="nulová",J124,0)</f>
        <v>0</v>
      </c>
      <c r="BJ124" s="18" t="s">
        <v>80</v>
      </c>
      <c r="BK124" s="191">
        <f>ROUND(I124*H124,2)</f>
        <v>0</v>
      </c>
      <c r="BL124" s="18" t="s">
        <v>142</v>
      </c>
      <c r="BM124" s="190" t="s">
        <v>533</v>
      </c>
    </row>
    <row r="125" spans="1:47" s="2" customFormat="1" ht="12">
      <c r="A125" s="35"/>
      <c r="B125" s="36"/>
      <c r="C125" s="37"/>
      <c r="D125" s="192" t="s">
        <v>144</v>
      </c>
      <c r="E125" s="37"/>
      <c r="F125" s="193" t="s">
        <v>532</v>
      </c>
      <c r="G125" s="37"/>
      <c r="H125" s="37"/>
      <c r="I125" s="194"/>
      <c r="J125" s="37"/>
      <c r="K125" s="37"/>
      <c r="L125" s="40"/>
      <c r="M125" s="195"/>
      <c r="N125" s="196"/>
      <c r="O125" s="65"/>
      <c r="P125" s="65"/>
      <c r="Q125" s="65"/>
      <c r="R125" s="65"/>
      <c r="S125" s="65"/>
      <c r="T125" s="66"/>
      <c r="U125" s="35"/>
      <c r="V125" s="35"/>
      <c r="W125" s="35"/>
      <c r="X125" s="35"/>
      <c r="Y125" s="35"/>
      <c r="Z125" s="35"/>
      <c r="AA125" s="35"/>
      <c r="AB125" s="35"/>
      <c r="AC125" s="35"/>
      <c r="AD125" s="35"/>
      <c r="AE125" s="35"/>
      <c r="AT125" s="18" t="s">
        <v>144</v>
      </c>
      <c r="AU125" s="18" t="s">
        <v>82</v>
      </c>
    </row>
    <row r="126" spans="1:65" s="2" customFormat="1" ht="16.5" customHeight="1">
      <c r="A126" s="35"/>
      <c r="B126" s="36"/>
      <c r="C126" s="179" t="s">
        <v>8</v>
      </c>
      <c r="D126" s="179" t="s">
        <v>137</v>
      </c>
      <c r="E126" s="180" t="s">
        <v>534</v>
      </c>
      <c r="F126" s="181" t="s">
        <v>535</v>
      </c>
      <c r="G126" s="182" t="s">
        <v>165</v>
      </c>
      <c r="H126" s="183">
        <v>1.5</v>
      </c>
      <c r="I126" s="184"/>
      <c r="J126" s="185">
        <f>ROUND(I126*H126,2)</f>
        <v>0</v>
      </c>
      <c r="K126" s="181" t="s">
        <v>19</v>
      </c>
      <c r="L126" s="40"/>
      <c r="M126" s="186" t="s">
        <v>19</v>
      </c>
      <c r="N126" s="187" t="s">
        <v>44</v>
      </c>
      <c r="O126" s="65"/>
      <c r="P126" s="188">
        <f>O126*H126</f>
        <v>0</v>
      </c>
      <c r="Q126" s="188">
        <v>0.00873</v>
      </c>
      <c r="R126" s="188">
        <f>Q126*H126</f>
        <v>0.013094999999999999</v>
      </c>
      <c r="S126" s="188">
        <v>0</v>
      </c>
      <c r="T126" s="189">
        <f>S126*H126</f>
        <v>0</v>
      </c>
      <c r="U126" s="35"/>
      <c r="V126" s="35"/>
      <c r="W126" s="35"/>
      <c r="X126" s="35"/>
      <c r="Y126" s="35"/>
      <c r="Z126" s="35"/>
      <c r="AA126" s="35"/>
      <c r="AB126" s="35"/>
      <c r="AC126" s="35"/>
      <c r="AD126" s="35"/>
      <c r="AE126" s="35"/>
      <c r="AR126" s="190" t="s">
        <v>142</v>
      </c>
      <c r="AT126" s="190" t="s">
        <v>137</v>
      </c>
      <c r="AU126" s="190" t="s">
        <v>82</v>
      </c>
      <c r="AY126" s="18" t="s">
        <v>134</v>
      </c>
      <c r="BE126" s="191">
        <f>IF(N126="základní",J126,0)</f>
        <v>0</v>
      </c>
      <c r="BF126" s="191">
        <f>IF(N126="snížená",J126,0)</f>
        <v>0</v>
      </c>
      <c r="BG126" s="191">
        <f>IF(N126="zákl. přenesená",J126,0)</f>
        <v>0</v>
      </c>
      <c r="BH126" s="191">
        <f>IF(N126="sníž. přenesená",J126,0)</f>
        <v>0</v>
      </c>
      <c r="BI126" s="191">
        <f>IF(N126="nulová",J126,0)</f>
        <v>0</v>
      </c>
      <c r="BJ126" s="18" t="s">
        <v>80</v>
      </c>
      <c r="BK126" s="191">
        <f>ROUND(I126*H126,2)</f>
        <v>0</v>
      </c>
      <c r="BL126" s="18" t="s">
        <v>142</v>
      </c>
      <c r="BM126" s="190" t="s">
        <v>536</v>
      </c>
    </row>
    <row r="127" spans="1:47" s="2" customFormat="1" ht="12">
      <c r="A127" s="35"/>
      <c r="B127" s="36"/>
      <c r="C127" s="37"/>
      <c r="D127" s="192" t="s">
        <v>144</v>
      </c>
      <c r="E127" s="37"/>
      <c r="F127" s="193" t="s">
        <v>535</v>
      </c>
      <c r="G127" s="37"/>
      <c r="H127" s="37"/>
      <c r="I127" s="194"/>
      <c r="J127" s="37"/>
      <c r="K127" s="37"/>
      <c r="L127" s="40"/>
      <c r="M127" s="253"/>
      <c r="N127" s="254"/>
      <c r="O127" s="255"/>
      <c r="P127" s="255"/>
      <c r="Q127" s="255"/>
      <c r="R127" s="255"/>
      <c r="S127" s="255"/>
      <c r="T127" s="256"/>
      <c r="U127" s="35"/>
      <c r="V127" s="35"/>
      <c r="W127" s="35"/>
      <c r="X127" s="35"/>
      <c r="Y127" s="35"/>
      <c r="Z127" s="35"/>
      <c r="AA127" s="35"/>
      <c r="AB127" s="35"/>
      <c r="AC127" s="35"/>
      <c r="AD127" s="35"/>
      <c r="AE127" s="35"/>
      <c r="AT127" s="18" t="s">
        <v>144</v>
      </c>
      <c r="AU127" s="18" t="s">
        <v>82</v>
      </c>
    </row>
    <row r="128" spans="1:31" s="2" customFormat="1" ht="6.9" customHeight="1">
      <c r="A128" s="35"/>
      <c r="B128" s="48"/>
      <c r="C128" s="49"/>
      <c r="D128" s="49"/>
      <c r="E128" s="49"/>
      <c r="F128" s="49"/>
      <c r="G128" s="49"/>
      <c r="H128" s="49"/>
      <c r="I128" s="49"/>
      <c r="J128" s="49"/>
      <c r="K128" s="49"/>
      <c r="L128" s="40"/>
      <c r="M128" s="35"/>
      <c r="O128" s="35"/>
      <c r="P128" s="35"/>
      <c r="Q128" s="35"/>
      <c r="R128" s="35"/>
      <c r="S128" s="35"/>
      <c r="T128" s="35"/>
      <c r="U128" s="35"/>
      <c r="V128" s="35"/>
      <c r="W128" s="35"/>
      <c r="X128" s="35"/>
      <c r="Y128" s="35"/>
      <c r="Z128" s="35"/>
      <c r="AA128" s="35"/>
      <c r="AB128" s="35"/>
      <c r="AC128" s="35"/>
      <c r="AD128" s="35"/>
      <c r="AE128" s="35"/>
    </row>
  </sheetData>
  <sheetProtection algorithmName="SHA-512" hashValue="e+GkVWp29uRFLfAzUHdkovFMe3+EzxbeBWUWD9MY4wBUVBOTGev74Dj/oc7sRxGMo9kSrFIOdfNrFL4d7JvcOQ==" saltValue="FIcN/P8fDER62HNcSP+hbnp50bq1oVOkcpbXcwktrhZYtkcqyDOzZsQJ55phdJmPPtrDjD8WFTi5aUcFq49njg==" spinCount="100000" sheet="1" objects="1" scenarios="1" formatColumns="0" formatRows="0" autoFilter="0"/>
  <autoFilter ref="C88:K127"/>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62"/>
      <c r="M2" s="262"/>
      <c r="N2" s="262"/>
      <c r="O2" s="262"/>
      <c r="P2" s="262"/>
      <c r="Q2" s="262"/>
      <c r="R2" s="262"/>
      <c r="S2" s="262"/>
      <c r="T2" s="262"/>
      <c r="U2" s="262"/>
      <c r="V2" s="262"/>
      <c r="AT2" s="18" t="s">
        <v>93</v>
      </c>
    </row>
    <row r="3" spans="2:46" s="1" customFormat="1" ht="6.9" customHeight="1" hidden="1">
      <c r="B3" s="109"/>
      <c r="C3" s="110"/>
      <c r="D3" s="110"/>
      <c r="E3" s="110"/>
      <c r="F3" s="110"/>
      <c r="G3" s="110"/>
      <c r="H3" s="110"/>
      <c r="I3" s="110"/>
      <c r="J3" s="110"/>
      <c r="K3" s="110"/>
      <c r="L3" s="21"/>
      <c r="AT3" s="18" t="s">
        <v>82</v>
      </c>
    </row>
    <row r="4" spans="2:46" s="1" customFormat="1" ht="24.9" customHeight="1" hidden="1">
      <c r="B4" s="21"/>
      <c r="D4" s="111" t="s">
        <v>106</v>
      </c>
      <c r="L4" s="21"/>
      <c r="M4" s="112" t="s">
        <v>10</v>
      </c>
      <c r="AT4" s="18" t="s">
        <v>4</v>
      </c>
    </row>
    <row r="5" spans="2:12" s="1" customFormat="1" ht="6.9" customHeight="1" hidden="1">
      <c r="B5" s="21"/>
      <c r="L5" s="21"/>
    </row>
    <row r="6" spans="2:12" s="1" customFormat="1" ht="12" customHeight="1" hidden="1">
      <c r="B6" s="21"/>
      <c r="D6" s="113" t="s">
        <v>16</v>
      </c>
      <c r="L6" s="21"/>
    </row>
    <row r="7" spans="2:12" s="1" customFormat="1" ht="16.5" customHeight="1" hidden="1">
      <c r="B7" s="21"/>
      <c r="E7" s="309" t="str">
        <f>'Rekapitulace stavby'!K6</f>
        <v>Oprava trati v úseku Hněvčeves - Hořice v P.</v>
      </c>
      <c r="F7" s="310"/>
      <c r="G7" s="310"/>
      <c r="H7" s="310"/>
      <c r="L7" s="21"/>
    </row>
    <row r="8" spans="2:12" s="1" customFormat="1" ht="12" customHeight="1" hidden="1">
      <c r="B8" s="21"/>
      <c r="D8" s="113" t="s">
        <v>107</v>
      </c>
      <c r="L8" s="21"/>
    </row>
    <row r="9" spans="1:31" s="2" customFormat="1" ht="16.5" customHeight="1" hidden="1">
      <c r="A9" s="35"/>
      <c r="B9" s="40"/>
      <c r="C9" s="35"/>
      <c r="D9" s="35"/>
      <c r="E9" s="309" t="s">
        <v>108</v>
      </c>
      <c r="F9" s="311"/>
      <c r="G9" s="311"/>
      <c r="H9" s="311"/>
      <c r="I9" s="35"/>
      <c r="J9" s="35"/>
      <c r="K9" s="35"/>
      <c r="L9" s="114"/>
      <c r="S9" s="35"/>
      <c r="T9" s="35"/>
      <c r="U9" s="35"/>
      <c r="V9" s="35"/>
      <c r="W9" s="35"/>
      <c r="X9" s="35"/>
      <c r="Y9" s="35"/>
      <c r="Z9" s="35"/>
      <c r="AA9" s="35"/>
      <c r="AB9" s="35"/>
      <c r="AC9" s="35"/>
      <c r="AD9" s="35"/>
      <c r="AE9" s="35"/>
    </row>
    <row r="10" spans="1:31" s="2" customFormat="1" ht="12" customHeight="1" hidden="1">
      <c r="A10" s="35"/>
      <c r="B10" s="40"/>
      <c r="C10" s="35"/>
      <c r="D10" s="113" t="s">
        <v>109</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hidden="1">
      <c r="A11" s="35"/>
      <c r="B11" s="40"/>
      <c r="C11" s="35"/>
      <c r="D11" s="35"/>
      <c r="E11" s="312" t="s">
        <v>537</v>
      </c>
      <c r="F11" s="311"/>
      <c r="G11" s="311"/>
      <c r="H11" s="311"/>
      <c r="I11" s="35"/>
      <c r="J11" s="35"/>
      <c r="K11" s="35"/>
      <c r="L11" s="114"/>
      <c r="S11" s="35"/>
      <c r="T11" s="35"/>
      <c r="U11" s="35"/>
      <c r="V11" s="35"/>
      <c r="W11" s="35"/>
      <c r="X11" s="35"/>
      <c r="Y11" s="35"/>
      <c r="Z11" s="35"/>
      <c r="AA11" s="35"/>
      <c r="AB11" s="35"/>
      <c r="AC11" s="35"/>
      <c r="AD11" s="35"/>
      <c r="AE11" s="35"/>
    </row>
    <row r="12" spans="1:31" s="2" customFormat="1" ht="12" hidden="1">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hidden="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hidden="1">
      <c r="A14" s="35"/>
      <c r="B14" s="40"/>
      <c r="C14" s="35"/>
      <c r="D14" s="113" t="s">
        <v>21</v>
      </c>
      <c r="E14" s="35"/>
      <c r="F14" s="104" t="s">
        <v>22</v>
      </c>
      <c r="G14" s="35"/>
      <c r="H14" s="35"/>
      <c r="I14" s="113" t="s">
        <v>23</v>
      </c>
      <c r="J14" s="115" t="str">
        <f>'Rekapitulace stavby'!AN8</f>
        <v>27. 12. 2020</v>
      </c>
      <c r="K14" s="35"/>
      <c r="L14" s="114"/>
      <c r="S14" s="35"/>
      <c r="T14" s="35"/>
      <c r="U14" s="35"/>
      <c r="V14" s="35"/>
      <c r="W14" s="35"/>
      <c r="X14" s="35"/>
      <c r="Y14" s="35"/>
      <c r="Z14" s="35"/>
      <c r="AA14" s="35"/>
      <c r="AB14" s="35"/>
      <c r="AC14" s="35"/>
      <c r="AD14" s="35"/>
      <c r="AE14" s="35"/>
    </row>
    <row r="15" spans="1:31" s="2" customFormat="1" ht="10.8" customHeight="1" hidden="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hidden="1">
      <c r="A16" s="35"/>
      <c r="B16" s="40"/>
      <c r="C16" s="35"/>
      <c r="D16" s="113" t="s">
        <v>25</v>
      </c>
      <c r="E16" s="35"/>
      <c r="F16" s="35"/>
      <c r="G16" s="35"/>
      <c r="H16" s="35"/>
      <c r="I16" s="113" t="s">
        <v>26</v>
      </c>
      <c r="J16" s="104" t="s">
        <v>19</v>
      </c>
      <c r="K16" s="35"/>
      <c r="L16" s="114"/>
      <c r="S16" s="35"/>
      <c r="T16" s="35"/>
      <c r="U16" s="35"/>
      <c r="V16" s="35"/>
      <c r="W16" s="35"/>
      <c r="X16" s="35"/>
      <c r="Y16" s="35"/>
      <c r="Z16" s="35"/>
      <c r="AA16" s="35"/>
      <c r="AB16" s="35"/>
      <c r="AC16" s="35"/>
      <c r="AD16" s="35"/>
      <c r="AE16" s="35"/>
    </row>
    <row r="17" spans="1:31" s="2" customFormat="1" ht="18" customHeight="1" hidden="1">
      <c r="A17" s="35"/>
      <c r="B17" s="40"/>
      <c r="C17" s="35"/>
      <c r="D17" s="35"/>
      <c r="E17" s="104" t="s">
        <v>27</v>
      </c>
      <c r="F17" s="35"/>
      <c r="G17" s="35"/>
      <c r="H17" s="35"/>
      <c r="I17" s="113" t="s">
        <v>28</v>
      </c>
      <c r="J17" s="104" t="s">
        <v>19</v>
      </c>
      <c r="K17" s="35"/>
      <c r="L17" s="114"/>
      <c r="S17" s="35"/>
      <c r="T17" s="35"/>
      <c r="U17" s="35"/>
      <c r="V17" s="35"/>
      <c r="W17" s="35"/>
      <c r="X17" s="35"/>
      <c r="Y17" s="35"/>
      <c r="Z17" s="35"/>
      <c r="AA17" s="35"/>
      <c r="AB17" s="35"/>
      <c r="AC17" s="35"/>
      <c r="AD17" s="35"/>
      <c r="AE17" s="35"/>
    </row>
    <row r="18" spans="1:31" s="2" customFormat="1" ht="6.9" customHeight="1" hidden="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hidden="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hidden="1">
      <c r="A20" s="35"/>
      <c r="B20" s="40"/>
      <c r="C20" s="35"/>
      <c r="D20" s="35"/>
      <c r="E20" s="313" t="str">
        <f>'Rekapitulace stavby'!E14</f>
        <v>Vyplň údaj</v>
      </c>
      <c r="F20" s="314"/>
      <c r="G20" s="314"/>
      <c r="H20" s="314"/>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 customHeight="1" hidden="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hidden="1">
      <c r="A22" s="35"/>
      <c r="B22" s="40"/>
      <c r="C22" s="35"/>
      <c r="D22" s="113" t="s">
        <v>31</v>
      </c>
      <c r="E22" s="35"/>
      <c r="F22" s="35"/>
      <c r="G22" s="35"/>
      <c r="H22" s="35"/>
      <c r="I22" s="113" t="s">
        <v>26</v>
      </c>
      <c r="J22" s="104" t="s">
        <v>19</v>
      </c>
      <c r="K22" s="35"/>
      <c r="L22" s="114"/>
      <c r="S22" s="35"/>
      <c r="T22" s="35"/>
      <c r="U22" s="35"/>
      <c r="V22" s="35"/>
      <c r="W22" s="35"/>
      <c r="X22" s="35"/>
      <c r="Y22" s="35"/>
      <c r="Z22" s="35"/>
      <c r="AA22" s="35"/>
      <c r="AB22" s="35"/>
      <c r="AC22" s="35"/>
      <c r="AD22" s="35"/>
      <c r="AE22" s="35"/>
    </row>
    <row r="23" spans="1:31" s="2" customFormat="1" ht="18" customHeight="1" hidden="1">
      <c r="A23" s="35"/>
      <c r="B23" s="40"/>
      <c r="C23" s="35"/>
      <c r="D23" s="35"/>
      <c r="E23" s="104" t="s">
        <v>32</v>
      </c>
      <c r="F23" s="35"/>
      <c r="G23" s="35"/>
      <c r="H23" s="35"/>
      <c r="I23" s="113" t="s">
        <v>28</v>
      </c>
      <c r="J23" s="104" t="s">
        <v>19</v>
      </c>
      <c r="K23" s="35"/>
      <c r="L23" s="114"/>
      <c r="S23" s="35"/>
      <c r="T23" s="35"/>
      <c r="U23" s="35"/>
      <c r="V23" s="35"/>
      <c r="W23" s="35"/>
      <c r="X23" s="35"/>
      <c r="Y23" s="35"/>
      <c r="Z23" s="35"/>
      <c r="AA23" s="35"/>
      <c r="AB23" s="35"/>
      <c r="AC23" s="35"/>
      <c r="AD23" s="35"/>
      <c r="AE23" s="35"/>
    </row>
    <row r="24" spans="1:31" s="2" customFormat="1" ht="6.9" customHeight="1" hidden="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hidden="1">
      <c r="A25" s="35"/>
      <c r="B25" s="40"/>
      <c r="C25" s="35"/>
      <c r="D25" s="113" t="s">
        <v>34</v>
      </c>
      <c r="E25" s="35"/>
      <c r="F25" s="35"/>
      <c r="G25" s="35"/>
      <c r="H25" s="35"/>
      <c r="I25" s="113" t="s">
        <v>26</v>
      </c>
      <c r="J25" s="104" t="s">
        <v>35</v>
      </c>
      <c r="K25" s="35"/>
      <c r="L25" s="114"/>
      <c r="S25" s="35"/>
      <c r="T25" s="35"/>
      <c r="U25" s="35"/>
      <c r="V25" s="35"/>
      <c r="W25" s="35"/>
      <c r="X25" s="35"/>
      <c r="Y25" s="35"/>
      <c r="Z25" s="35"/>
      <c r="AA25" s="35"/>
      <c r="AB25" s="35"/>
      <c r="AC25" s="35"/>
      <c r="AD25" s="35"/>
      <c r="AE25" s="35"/>
    </row>
    <row r="26" spans="1:31" s="2" customFormat="1" ht="18" customHeight="1" hidden="1">
      <c r="A26" s="35"/>
      <c r="B26" s="40"/>
      <c r="C26" s="35"/>
      <c r="D26" s="35"/>
      <c r="E26" s="104" t="s">
        <v>36</v>
      </c>
      <c r="F26" s="35"/>
      <c r="G26" s="35"/>
      <c r="H26" s="35"/>
      <c r="I26" s="113" t="s">
        <v>28</v>
      </c>
      <c r="J26" s="104" t="s">
        <v>19</v>
      </c>
      <c r="K26" s="35"/>
      <c r="L26" s="114"/>
      <c r="S26" s="35"/>
      <c r="T26" s="35"/>
      <c r="U26" s="35"/>
      <c r="V26" s="35"/>
      <c r="W26" s="35"/>
      <c r="X26" s="35"/>
      <c r="Y26" s="35"/>
      <c r="Z26" s="35"/>
      <c r="AA26" s="35"/>
      <c r="AB26" s="35"/>
      <c r="AC26" s="35"/>
      <c r="AD26" s="35"/>
      <c r="AE26" s="35"/>
    </row>
    <row r="27" spans="1:31" s="2" customFormat="1" ht="6.9" customHeight="1" hidden="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hidden="1">
      <c r="A28" s="35"/>
      <c r="B28" s="40"/>
      <c r="C28" s="35"/>
      <c r="D28" s="113" t="s">
        <v>37</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71.25" customHeight="1" hidden="1">
      <c r="A29" s="116"/>
      <c r="B29" s="117"/>
      <c r="C29" s="116"/>
      <c r="D29" s="116"/>
      <c r="E29" s="315" t="s">
        <v>38</v>
      </c>
      <c r="F29" s="315"/>
      <c r="G29" s="315"/>
      <c r="H29" s="315"/>
      <c r="I29" s="116"/>
      <c r="J29" s="116"/>
      <c r="K29" s="116"/>
      <c r="L29" s="118"/>
      <c r="S29" s="116"/>
      <c r="T29" s="116"/>
      <c r="U29" s="116"/>
      <c r="V29" s="116"/>
      <c r="W29" s="116"/>
      <c r="X29" s="116"/>
      <c r="Y29" s="116"/>
      <c r="Z29" s="116"/>
      <c r="AA29" s="116"/>
      <c r="AB29" s="116"/>
      <c r="AC29" s="116"/>
      <c r="AD29" s="116"/>
      <c r="AE29" s="116"/>
    </row>
    <row r="30" spans="1:31" s="2" customFormat="1" ht="6.9" customHeight="1" hidden="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 customHeight="1" hidden="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hidden="1">
      <c r="A32" s="35"/>
      <c r="B32" s="40"/>
      <c r="C32" s="35"/>
      <c r="D32" s="120" t="s">
        <v>39</v>
      </c>
      <c r="E32" s="35"/>
      <c r="F32" s="35"/>
      <c r="G32" s="35"/>
      <c r="H32" s="35"/>
      <c r="I32" s="35"/>
      <c r="J32" s="121">
        <f>ROUND(J88,2)</f>
        <v>0</v>
      </c>
      <c r="K32" s="35"/>
      <c r="L32" s="114"/>
      <c r="S32" s="35"/>
      <c r="T32" s="35"/>
      <c r="U32" s="35"/>
      <c r="V32" s="35"/>
      <c r="W32" s="35"/>
      <c r="X32" s="35"/>
      <c r="Y32" s="35"/>
      <c r="Z32" s="35"/>
      <c r="AA32" s="35"/>
      <c r="AB32" s="35"/>
      <c r="AC32" s="35"/>
      <c r="AD32" s="35"/>
      <c r="AE32" s="35"/>
    </row>
    <row r="33" spans="1:31" s="2" customFormat="1" ht="6.9" customHeight="1" hidden="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 customHeight="1" hidden="1">
      <c r="A34" s="35"/>
      <c r="B34" s="40"/>
      <c r="C34" s="35"/>
      <c r="D34" s="35"/>
      <c r="E34" s="35"/>
      <c r="F34" s="122" t="s">
        <v>41</v>
      </c>
      <c r="G34" s="35"/>
      <c r="H34" s="35"/>
      <c r="I34" s="122" t="s">
        <v>40</v>
      </c>
      <c r="J34" s="122" t="s">
        <v>42</v>
      </c>
      <c r="K34" s="35"/>
      <c r="L34" s="114"/>
      <c r="S34" s="35"/>
      <c r="T34" s="35"/>
      <c r="U34" s="35"/>
      <c r="V34" s="35"/>
      <c r="W34" s="35"/>
      <c r="X34" s="35"/>
      <c r="Y34" s="35"/>
      <c r="Z34" s="35"/>
      <c r="AA34" s="35"/>
      <c r="AB34" s="35"/>
      <c r="AC34" s="35"/>
      <c r="AD34" s="35"/>
      <c r="AE34" s="35"/>
    </row>
    <row r="35" spans="1:31" s="2" customFormat="1" ht="14.4" customHeight="1" hidden="1">
      <c r="A35" s="35"/>
      <c r="B35" s="40"/>
      <c r="C35" s="35"/>
      <c r="D35" s="123" t="s">
        <v>43</v>
      </c>
      <c r="E35" s="113" t="s">
        <v>44</v>
      </c>
      <c r="F35" s="124">
        <f>ROUND((SUM(BE88:BE117)),2)</f>
        <v>0</v>
      </c>
      <c r="G35" s="35"/>
      <c r="H35" s="35"/>
      <c r="I35" s="125">
        <v>0.21</v>
      </c>
      <c r="J35" s="124">
        <f>ROUND(((SUM(BE88:BE117))*I35),2)</f>
        <v>0</v>
      </c>
      <c r="K35" s="35"/>
      <c r="L35" s="114"/>
      <c r="S35" s="35"/>
      <c r="T35" s="35"/>
      <c r="U35" s="35"/>
      <c r="V35" s="35"/>
      <c r="W35" s="35"/>
      <c r="X35" s="35"/>
      <c r="Y35" s="35"/>
      <c r="Z35" s="35"/>
      <c r="AA35" s="35"/>
      <c r="AB35" s="35"/>
      <c r="AC35" s="35"/>
      <c r="AD35" s="35"/>
      <c r="AE35" s="35"/>
    </row>
    <row r="36" spans="1:31" s="2" customFormat="1" ht="14.4" customHeight="1" hidden="1">
      <c r="A36" s="35"/>
      <c r="B36" s="40"/>
      <c r="C36" s="35"/>
      <c r="D36" s="35"/>
      <c r="E36" s="113" t="s">
        <v>45</v>
      </c>
      <c r="F36" s="124">
        <f>ROUND((SUM(BF88:BF117)),2)</f>
        <v>0</v>
      </c>
      <c r="G36" s="35"/>
      <c r="H36" s="35"/>
      <c r="I36" s="125">
        <v>0.15</v>
      </c>
      <c r="J36" s="124">
        <f>ROUND(((SUM(BF88:BF117))*I36),2)</f>
        <v>0</v>
      </c>
      <c r="K36" s="35"/>
      <c r="L36" s="114"/>
      <c r="S36" s="35"/>
      <c r="T36" s="35"/>
      <c r="U36" s="35"/>
      <c r="V36" s="35"/>
      <c r="W36" s="35"/>
      <c r="X36" s="35"/>
      <c r="Y36" s="35"/>
      <c r="Z36" s="35"/>
      <c r="AA36" s="35"/>
      <c r="AB36" s="35"/>
      <c r="AC36" s="35"/>
      <c r="AD36" s="35"/>
      <c r="AE36" s="35"/>
    </row>
    <row r="37" spans="1:31" s="2" customFormat="1" ht="14.4" customHeight="1" hidden="1">
      <c r="A37" s="35"/>
      <c r="B37" s="40"/>
      <c r="C37" s="35"/>
      <c r="D37" s="35"/>
      <c r="E37" s="113" t="s">
        <v>46</v>
      </c>
      <c r="F37" s="124">
        <f>ROUND((SUM(BG88:BG117)),2)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 customHeight="1" hidden="1">
      <c r="A38" s="35"/>
      <c r="B38" s="40"/>
      <c r="C38" s="35"/>
      <c r="D38" s="35"/>
      <c r="E38" s="113" t="s">
        <v>47</v>
      </c>
      <c r="F38" s="124">
        <f>ROUND((SUM(BH88:BH117)),2)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 customHeight="1" hidden="1">
      <c r="A39" s="35"/>
      <c r="B39" s="40"/>
      <c r="C39" s="35"/>
      <c r="D39" s="35"/>
      <c r="E39" s="113" t="s">
        <v>48</v>
      </c>
      <c r="F39" s="124">
        <f>ROUND((SUM(BI88:BI117)),2)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 customHeight="1" hidden="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hidden="1">
      <c r="A41" s="35"/>
      <c r="B41" s="40"/>
      <c r="C41" s="126"/>
      <c r="D41" s="127" t="s">
        <v>49</v>
      </c>
      <c r="E41" s="128"/>
      <c r="F41" s="128"/>
      <c r="G41" s="129" t="s">
        <v>50</v>
      </c>
      <c r="H41" s="130" t="s">
        <v>51</v>
      </c>
      <c r="I41" s="128"/>
      <c r="J41" s="131">
        <f>SUM(J32:J39)</f>
        <v>0</v>
      </c>
      <c r="K41" s="132"/>
      <c r="L41" s="114"/>
      <c r="S41" s="35"/>
      <c r="T41" s="35"/>
      <c r="U41" s="35"/>
      <c r="V41" s="35"/>
      <c r="W41" s="35"/>
      <c r="X41" s="35"/>
      <c r="Y41" s="35"/>
      <c r="Z41" s="35"/>
      <c r="AA41" s="35"/>
      <c r="AB41" s="35"/>
      <c r="AC41" s="35"/>
      <c r="AD41" s="35"/>
      <c r="AE41" s="35"/>
    </row>
    <row r="42" spans="1:31" s="2" customFormat="1" ht="14.4" customHeight="1" hidden="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3" ht="12" hidden="1"/>
    <row r="44" ht="12" hidden="1"/>
    <row r="45" ht="12" hidden="1"/>
    <row r="46" spans="1:31" s="2" customFormat="1" ht="6.9"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 customHeight="1">
      <c r="A47" s="35"/>
      <c r="B47" s="36"/>
      <c r="C47" s="24" t="s">
        <v>111</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07" t="str">
        <f>E7</f>
        <v>Oprava trati v úseku Hněvčeves - Hořice v P.</v>
      </c>
      <c r="F50" s="308"/>
      <c r="G50" s="308"/>
      <c r="H50" s="308"/>
      <c r="I50" s="37"/>
      <c r="J50" s="37"/>
      <c r="K50" s="37"/>
      <c r="L50" s="114"/>
      <c r="S50" s="35"/>
      <c r="T50" s="35"/>
      <c r="U50" s="35"/>
      <c r="V50" s="35"/>
      <c r="W50" s="35"/>
      <c r="X50" s="35"/>
      <c r="Y50" s="35"/>
      <c r="Z50" s="35"/>
      <c r="AA50" s="35"/>
      <c r="AB50" s="35"/>
      <c r="AC50" s="35"/>
      <c r="AD50" s="35"/>
      <c r="AE50" s="35"/>
    </row>
    <row r="51" spans="2:12" s="1" customFormat="1" ht="12" customHeight="1">
      <c r="B51" s="22"/>
      <c r="C51" s="30" t="s">
        <v>107</v>
      </c>
      <c r="D51" s="23"/>
      <c r="E51" s="23"/>
      <c r="F51" s="23"/>
      <c r="G51" s="23"/>
      <c r="H51" s="23"/>
      <c r="I51" s="23"/>
      <c r="J51" s="23"/>
      <c r="K51" s="23"/>
      <c r="L51" s="21"/>
    </row>
    <row r="52" spans="1:31" s="2" customFormat="1" ht="16.5" customHeight="1">
      <c r="A52" s="35"/>
      <c r="B52" s="36"/>
      <c r="C52" s="37"/>
      <c r="D52" s="37"/>
      <c r="E52" s="307" t="s">
        <v>108</v>
      </c>
      <c r="F52" s="306"/>
      <c r="G52" s="306"/>
      <c r="H52" s="306"/>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109</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295" t="str">
        <f>E11</f>
        <v>část 01.3 - Následná úprava GPK</v>
      </c>
      <c r="F54" s="306"/>
      <c r="G54" s="306"/>
      <c r="H54" s="306"/>
      <c r="I54" s="37"/>
      <c r="J54" s="37"/>
      <c r="K54" s="37"/>
      <c r="L54" s="114"/>
      <c r="S54" s="35"/>
      <c r="T54" s="35"/>
      <c r="U54" s="35"/>
      <c r="V54" s="35"/>
      <c r="W54" s="35"/>
      <c r="X54" s="35"/>
      <c r="Y54" s="35"/>
      <c r="Z54" s="35"/>
      <c r="AA54" s="35"/>
      <c r="AB54" s="35"/>
      <c r="AC54" s="35"/>
      <c r="AD54" s="35"/>
      <c r="AE54" s="35"/>
    </row>
    <row r="55" spans="1:31" s="2" customFormat="1" ht="6.9"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xml:space="preserve"> Hněvčeves - Hořice</v>
      </c>
      <c r="G56" s="37"/>
      <c r="H56" s="37"/>
      <c r="I56" s="30" t="s">
        <v>23</v>
      </c>
      <c r="J56" s="60" t="str">
        <f>IF(J14="","",J14)</f>
        <v>27. 12. 2020</v>
      </c>
      <c r="K56" s="37"/>
      <c r="L56" s="114"/>
      <c r="S56" s="35"/>
      <c r="T56" s="35"/>
      <c r="U56" s="35"/>
      <c r="V56" s="35"/>
      <c r="W56" s="35"/>
      <c r="X56" s="35"/>
      <c r="Y56" s="35"/>
      <c r="Z56" s="35"/>
      <c r="AA56" s="35"/>
      <c r="AB56" s="35"/>
      <c r="AC56" s="35"/>
      <c r="AD56" s="35"/>
      <c r="AE56" s="35"/>
    </row>
    <row r="57" spans="1:31" s="2" customFormat="1" ht="6.9"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15" customHeight="1">
      <c r="A58" s="35"/>
      <c r="B58" s="36"/>
      <c r="C58" s="30" t="s">
        <v>25</v>
      </c>
      <c r="D58" s="37"/>
      <c r="E58" s="37"/>
      <c r="F58" s="28" t="str">
        <f>E17</f>
        <v xml:space="preserve"> Správa železnic, s.o.</v>
      </c>
      <c r="G58" s="37"/>
      <c r="H58" s="37"/>
      <c r="I58" s="30" t="s">
        <v>31</v>
      </c>
      <c r="J58" s="33" t="str">
        <f>E23</f>
        <v xml:space="preserve"> Prodin, a.s.</v>
      </c>
      <c r="K58" s="37"/>
      <c r="L58" s="114"/>
      <c r="S58" s="35"/>
      <c r="T58" s="35"/>
      <c r="U58" s="35"/>
      <c r="V58" s="35"/>
      <c r="W58" s="35"/>
      <c r="X58" s="35"/>
      <c r="Y58" s="35"/>
      <c r="Z58" s="35"/>
      <c r="AA58" s="35"/>
      <c r="AB58" s="35"/>
      <c r="AC58" s="35"/>
      <c r="AD58" s="35"/>
      <c r="AE58" s="35"/>
    </row>
    <row r="59" spans="1:31" s="2" customFormat="1" ht="15.15" customHeight="1">
      <c r="A59" s="35"/>
      <c r="B59" s="36"/>
      <c r="C59" s="30" t="s">
        <v>29</v>
      </c>
      <c r="D59" s="37"/>
      <c r="E59" s="37"/>
      <c r="F59" s="28" t="str">
        <f>IF(E20="","",E20)</f>
        <v>Vyplň údaj</v>
      </c>
      <c r="G59" s="37"/>
      <c r="H59" s="37"/>
      <c r="I59" s="30" t="s">
        <v>34</v>
      </c>
      <c r="J59" s="33" t="str">
        <f>E26</f>
        <v>PRODIN, a.s.</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112</v>
      </c>
      <c r="D61" s="138"/>
      <c r="E61" s="138"/>
      <c r="F61" s="138"/>
      <c r="G61" s="138"/>
      <c r="H61" s="138"/>
      <c r="I61" s="138"/>
      <c r="J61" s="139" t="s">
        <v>113</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8" customHeight="1">
      <c r="A63" s="35"/>
      <c r="B63" s="36"/>
      <c r="C63" s="140" t="s">
        <v>71</v>
      </c>
      <c r="D63" s="37"/>
      <c r="E63" s="37"/>
      <c r="F63" s="37"/>
      <c r="G63" s="37"/>
      <c r="H63" s="37"/>
      <c r="I63" s="37"/>
      <c r="J63" s="78">
        <f>J88</f>
        <v>0</v>
      </c>
      <c r="K63" s="37"/>
      <c r="L63" s="114"/>
      <c r="S63" s="35"/>
      <c r="T63" s="35"/>
      <c r="U63" s="35"/>
      <c r="V63" s="35"/>
      <c r="W63" s="35"/>
      <c r="X63" s="35"/>
      <c r="Y63" s="35"/>
      <c r="Z63" s="35"/>
      <c r="AA63" s="35"/>
      <c r="AB63" s="35"/>
      <c r="AC63" s="35"/>
      <c r="AD63" s="35"/>
      <c r="AE63" s="35"/>
      <c r="AU63" s="18" t="s">
        <v>114</v>
      </c>
    </row>
    <row r="64" spans="2:12" s="9" customFormat="1" ht="24.9" customHeight="1">
      <c r="B64" s="141"/>
      <c r="C64" s="142"/>
      <c r="D64" s="143" t="s">
        <v>115</v>
      </c>
      <c r="E64" s="144"/>
      <c r="F64" s="144"/>
      <c r="G64" s="144"/>
      <c r="H64" s="144"/>
      <c r="I64" s="144"/>
      <c r="J64" s="145">
        <f>J89</f>
        <v>0</v>
      </c>
      <c r="K64" s="142"/>
      <c r="L64" s="146"/>
    </row>
    <row r="65" spans="2:12" s="10" customFormat="1" ht="19.95" customHeight="1">
      <c r="B65" s="147"/>
      <c r="C65" s="98"/>
      <c r="D65" s="148" t="s">
        <v>116</v>
      </c>
      <c r="E65" s="149"/>
      <c r="F65" s="149"/>
      <c r="G65" s="149"/>
      <c r="H65" s="149"/>
      <c r="I65" s="149"/>
      <c r="J65" s="150">
        <f>J90</f>
        <v>0</v>
      </c>
      <c r="K65" s="98"/>
      <c r="L65" s="151"/>
    </row>
    <row r="66" spans="2:12" s="9" customFormat="1" ht="24.9" customHeight="1">
      <c r="B66" s="141"/>
      <c r="C66" s="142"/>
      <c r="D66" s="143" t="s">
        <v>117</v>
      </c>
      <c r="E66" s="144"/>
      <c r="F66" s="144"/>
      <c r="G66" s="144"/>
      <c r="H66" s="144"/>
      <c r="I66" s="144"/>
      <c r="J66" s="145">
        <f>J106</f>
        <v>0</v>
      </c>
      <c r="K66" s="142"/>
      <c r="L66" s="146"/>
    </row>
    <row r="67" spans="1:31" s="2" customFormat="1" ht="21.75" customHeight="1">
      <c r="A67" s="35"/>
      <c r="B67" s="36"/>
      <c r="C67" s="37"/>
      <c r="D67" s="37"/>
      <c r="E67" s="37"/>
      <c r="F67" s="37"/>
      <c r="G67" s="37"/>
      <c r="H67" s="37"/>
      <c r="I67" s="37"/>
      <c r="J67" s="37"/>
      <c r="K67" s="37"/>
      <c r="L67" s="114"/>
      <c r="S67" s="35"/>
      <c r="T67" s="35"/>
      <c r="U67" s="35"/>
      <c r="V67" s="35"/>
      <c r="W67" s="35"/>
      <c r="X67" s="35"/>
      <c r="Y67" s="35"/>
      <c r="Z67" s="35"/>
      <c r="AA67" s="35"/>
      <c r="AB67" s="35"/>
      <c r="AC67" s="35"/>
      <c r="AD67" s="35"/>
      <c r="AE67" s="35"/>
    </row>
    <row r="68" spans="1:31" s="2" customFormat="1" ht="6.9" customHeight="1">
      <c r="A68" s="35"/>
      <c r="B68" s="48"/>
      <c r="C68" s="49"/>
      <c r="D68" s="49"/>
      <c r="E68" s="49"/>
      <c r="F68" s="49"/>
      <c r="G68" s="49"/>
      <c r="H68" s="49"/>
      <c r="I68" s="49"/>
      <c r="J68" s="49"/>
      <c r="K68" s="49"/>
      <c r="L68" s="114"/>
      <c r="S68" s="35"/>
      <c r="T68" s="35"/>
      <c r="U68" s="35"/>
      <c r="V68" s="35"/>
      <c r="W68" s="35"/>
      <c r="X68" s="35"/>
      <c r="Y68" s="35"/>
      <c r="Z68" s="35"/>
      <c r="AA68" s="35"/>
      <c r="AB68" s="35"/>
      <c r="AC68" s="35"/>
      <c r="AD68" s="35"/>
      <c r="AE68" s="35"/>
    </row>
    <row r="72" spans="1:31" s="2" customFormat="1" ht="6.9" customHeight="1">
      <c r="A72" s="35"/>
      <c r="B72" s="50"/>
      <c r="C72" s="51"/>
      <c r="D72" s="51"/>
      <c r="E72" s="51"/>
      <c r="F72" s="51"/>
      <c r="G72" s="51"/>
      <c r="H72" s="51"/>
      <c r="I72" s="51"/>
      <c r="J72" s="51"/>
      <c r="K72" s="51"/>
      <c r="L72" s="114"/>
      <c r="S72" s="35"/>
      <c r="T72" s="35"/>
      <c r="U72" s="35"/>
      <c r="V72" s="35"/>
      <c r="W72" s="35"/>
      <c r="X72" s="35"/>
      <c r="Y72" s="35"/>
      <c r="Z72" s="35"/>
      <c r="AA72" s="35"/>
      <c r="AB72" s="35"/>
      <c r="AC72" s="35"/>
      <c r="AD72" s="35"/>
      <c r="AE72" s="35"/>
    </row>
    <row r="73" spans="1:31" s="2" customFormat="1" ht="24.9" customHeight="1">
      <c r="A73" s="35"/>
      <c r="B73" s="36"/>
      <c r="C73" s="24" t="s">
        <v>119</v>
      </c>
      <c r="D73" s="37"/>
      <c r="E73" s="37"/>
      <c r="F73" s="37"/>
      <c r="G73" s="37"/>
      <c r="H73" s="37"/>
      <c r="I73" s="37"/>
      <c r="J73" s="37"/>
      <c r="K73" s="37"/>
      <c r="L73" s="114"/>
      <c r="S73" s="35"/>
      <c r="T73" s="35"/>
      <c r="U73" s="35"/>
      <c r="V73" s="35"/>
      <c r="W73" s="35"/>
      <c r="X73" s="35"/>
      <c r="Y73" s="35"/>
      <c r="Z73" s="35"/>
      <c r="AA73" s="35"/>
      <c r="AB73" s="35"/>
      <c r="AC73" s="35"/>
      <c r="AD73" s="35"/>
      <c r="AE73" s="35"/>
    </row>
    <row r="74" spans="1:31" s="2" customFormat="1" ht="6.9" customHeight="1">
      <c r="A74" s="35"/>
      <c r="B74" s="36"/>
      <c r="C74" s="37"/>
      <c r="D74" s="37"/>
      <c r="E74" s="37"/>
      <c r="F74" s="37"/>
      <c r="G74" s="37"/>
      <c r="H74" s="37"/>
      <c r="I74" s="37"/>
      <c r="J74" s="37"/>
      <c r="K74" s="37"/>
      <c r="L74" s="114"/>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16.5" customHeight="1">
      <c r="A76" s="35"/>
      <c r="B76" s="36"/>
      <c r="C76" s="37"/>
      <c r="D76" s="37"/>
      <c r="E76" s="307" t="str">
        <f>E7</f>
        <v>Oprava trati v úseku Hněvčeves - Hořice v P.</v>
      </c>
      <c r="F76" s="308"/>
      <c r="G76" s="308"/>
      <c r="H76" s="308"/>
      <c r="I76" s="37"/>
      <c r="J76" s="37"/>
      <c r="K76" s="37"/>
      <c r="L76" s="114"/>
      <c r="S76" s="35"/>
      <c r="T76" s="35"/>
      <c r="U76" s="35"/>
      <c r="V76" s="35"/>
      <c r="W76" s="35"/>
      <c r="X76" s="35"/>
      <c r="Y76" s="35"/>
      <c r="Z76" s="35"/>
      <c r="AA76" s="35"/>
      <c r="AB76" s="35"/>
      <c r="AC76" s="35"/>
      <c r="AD76" s="35"/>
      <c r="AE76" s="35"/>
    </row>
    <row r="77" spans="2:12" s="1" customFormat="1" ht="12" customHeight="1">
      <c r="B77" s="22"/>
      <c r="C77" s="30" t="s">
        <v>107</v>
      </c>
      <c r="D77" s="23"/>
      <c r="E77" s="23"/>
      <c r="F77" s="23"/>
      <c r="G77" s="23"/>
      <c r="H77" s="23"/>
      <c r="I77" s="23"/>
      <c r="J77" s="23"/>
      <c r="K77" s="23"/>
      <c r="L77" s="21"/>
    </row>
    <row r="78" spans="1:31" s="2" customFormat="1" ht="16.5" customHeight="1">
      <c r="A78" s="35"/>
      <c r="B78" s="36"/>
      <c r="C78" s="37"/>
      <c r="D78" s="37"/>
      <c r="E78" s="307" t="s">
        <v>108</v>
      </c>
      <c r="F78" s="306"/>
      <c r="G78" s="306"/>
      <c r="H78" s="306"/>
      <c r="I78" s="37"/>
      <c r="J78" s="37"/>
      <c r="K78" s="37"/>
      <c r="L78" s="114"/>
      <c r="S78" s="35"/>
      <c r="T78" s="35"/>
      <c r="U78" s="35"/>
      <c r="V78" s="35"/>
      <c r="W78" s="35"/>
      <c r="X78" s="35"/>
      <c r="Y78" s="35"/>
      <c r="Z78" s="35"/>
      <c r="AA78" s="35"/>
      <c r="AB78" s="35"/>
      <c r="AC78" s="35"/>
      <c r="AD78" s="35"/>
      <c r="AE78" s="35"/>
    </row>
    <row r="79" spans="1:31" s="2" customFormat="1" ht="12" customHeight="1">
      <c r="A79" s="35"/>
      <c r="B79" s="36"/>
      <c r="C79" s="30" t="s">
        <v>109</v>
      </c>
      <c r="D79" s="37"/>
      <c r="E79" s="37"/>
      <c r="F79" s="37"/>
      <c r="G79" s="37"/>
      <c r="H79" s="37"/>
      <c r="I79" s="37"/>
      <c r="J79" s="37"/>
      <c r="K79" s="37"/>
      <c r="L79" s="114"/>
      <c r="S79" s="35"/>
      <c r="T79" s="35"/>
      <c r="U79" s="35"/>
      <c r="V79" s="35"/>
      <c r="W79" s="35"/>
      <c r="X79" s="35"/>
      <c r="Y79" s="35"/>
      <c r="Z79" s="35"/>
      <c r="AA79" s="35"/>
      <c r="AB79" s="35"/>
      <c r="AC79" s="35"/>
      <c r="AD79" s="35"/>
      <c r="AE79" s="35"/>
    </row>
    <row r="80" spans="1:31" s="2" customFormat="1" ht="16.5" customHeight="1">
      <c r="A80" s="35"/>
      <c r="B80" s="36"/>
      <c r="C80" s="37"/>
      <c r="D80" s="37"/>
      <c r="E80" s="295" t="str">
        <f>E11</f>
        <v>část 01.3 - Následná úprava GPK</v>
      </c>
      <c r="F80" s="306"/>
      <c r="G80" s="306"/>
      <c r="H80" s="306"/>
      <c r="I80" s="37"/>
      <c r="J80" s="37"/>
      <c r="K80" s="37"/>
      <c r="L80" s="114"/>
      <c r="S80" s="35"/>
      <c r="T80" s="35"/>
      <c r="U80" s="35"/>
      <c r="V80" s="35"/>
      <c r="W80" s="35"/>
      <c r="X80" s="35"/>
      <c r="Y80" s="35"/>
      <c r="Z80" s="35"/>
      <c r="AA80" s="35"/>
      <c r="AB80" s="35"/>
      <c r="AC80" s="35"/>
      <c r="AD80" s="35"/>
      <c r="AE80" s="35"/>
    </row>
    <row r="81" spans="1:31" s="2" customFormat="1" ht="6.9" customHeight="1">
      <c r="A81" s="35"/>
      <c r="B81" s="36"/>
      <c r="C81" s="37"/>
      <c r="D81" s="37"/>
      <c r="E81" s="37"/>
      <c r="F81" s="37"/>
      <c r="G81" s="37"/>
      <c r="H81" s="37"/>
      <c r="I81" s="37"/>
      <c r="J81" s="37"/>
      <c r="K81" s="37"/>
      <c r="L81" s="114"/>
      <c r="S81" s="35"/>
      <c r="T81" s="35"/>
      <c r="U81" s="35"/>
      <c r="V81" s="35"/>
      <c r="W81" s="35"/>
      <c r="X81" s="35"/>
      <c r="Y81" s="35"/>
      <c r="Z81" s="35"/>
      <c r="AA81" s="35"/>
      <c r="AB81" s="35"/>
      <c r="AC81" s="35"/>
      <c r="AD81" s="35"/>
      <c r="AE81" s="35"/>
    </row>
    <row r="82" spans="1:31" s="2" customFormat="1" ht="12" customHeight="1">
      <c r="A82" s="35"/>
      <c r="B82" s="36"/>
      <c r="C82" s="30" t="s">
        <v>21</v>
      </c>
      <c r="D82" s="37"/>
      <c r="E82" s="37"/>
      <c r="F82" s="28" t="str">
        <f>F14</f>
        <v xml:space="preserve"> Hněvčeves - Hořice</v>
      </c>
      <c r="G82" s="37"/>
      <c r="H82" s="37"/>
      <c r="I82" s="30" t="s">
        <v>23</v>
      </c>
      <c r="J82" s="60" t="str">
        <f>IF(J14="","",J14)</f>
        <v>27. 12. 2020</v>
      </c>
      <c r="K82" s="37"/>
      <c r="L82" s="114"/>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114"/>
      <c r="S83" s="35"/>
      <c r="T83" s="35"/>
      <c r="U83" s="35"/>
      <c r="V83" s="35"/>
      <c r="W83" s="35"/>
      <c r="X83" s="35"/>
      <c r="Y83" s="35"/>
      <c r="Z83" s="35"/>
      <c r="AA83" s="35"/>
      <c r="AB83" s="35"/>
      <c r="AC83" s="35"/>
      <c r="AD83" s="35"/>
      <c r="AE83" s="35"/>
    </row>
    <row r="84" spans="1:31" s="2" customFormat="1" ht="15.15" customHeight="1">
      <c r="A84" s="35"/>
      <c r="B84" s="36"/>
      <c r="C84" s="30" t="s">
        <v>25</v>
      </c>
      <c r="D84" s="37"/>
      <c r="E84" s="37"/>
      <c r="F84" s="28" t="str">
        <f>E17</f>
        <v xml:space="preserve"> Správa železnic, s.o.</v>
      </c>
      <c r="G84" s="37"/>
      <c r="H84" s="37"/>
      <c r="I84" s="30" t="s">
        <v>31</v>
      </c>
      <c r="J84" s="33" t="str">
        <f>E23</f>
        <v xml:space="preserve"> Prodin, a.s.</v>
      </c>
      <c r="K84" s="37"/>
      <c r="L84" s="114"/>
      <c r="S84" s="35"/>
      <c r="T84" s="35"/>
      <c r="U84" s="35"/>
      <c r="V84" s="35"/>
      <c r="W84" s="35"/>
      <c r="X84" s="35"/>
      <c r="Y84" s="35"/>
      <c r="Z84" s="35"/>
      <c r="AA84" s="35"/>
      <c r="AB84" s="35"/>
      <c r="AC84" s="35"/>
      <c r="AD84" s="35"/>
      <c r="AE84" s="35"/>
    </row>
    <row r="85" spans="1:31" s="2" customFormat="1" ht="15.15" customHeight="1">
      <c r="A85" s="35"/>
      <c r="B85" s="36"/>
      <c r="C85" s="30" t="s">
        <v>29</v>
      </c>
      <c r="D85" s="37"/>
      <c r="E85" s="37"/>
      <c r="F85" s="28" t="str">
        <f>IF(E20="","",E20)</f>
        <v>Vyplň údaj</v>
      </c>
      <c r="G85" s="37"/>
      <c r="H85" s="37"/>
      <c r="I85" s="30" t="s">
        <v>34</v>
      </c>
      <c r="J85" s="33" t="str">
        <f>E26</f>
        <v>PRODIN, a.s.</v>
      </c>
      <c r="K85" s="37"/>
      <c r="L85" s="114"/>
      <c r="S85" s="35"/>
      <c r="T85" s="35"/>
      <c r="U85" s="35"/>
      <c r="V85" s="35"/>
      <c r="W85" s="35"/>
      <c r="X85" s="35"/>
      <c r="Y85" s="35"/>
      <c r="Z85" s="35"/>
      <c r="AA85" s="35"/>
      <c r="AB85" s="35"/>
      <c r="AC85" s="35"/>
      <c r="AD85" s="35"/>
      <c r="AE85" s="35"/>
    </row>
    <row r="86" spans="1:31" s="2" customFormat="1" ht="10.35" customHeight="1">
      <c r="A86" s="35"/>
      <c r="B86" s="36"/>
      <c r="C86" s="37"/>
      <c r="D86" s="37"/>
      <c r="E86" s="37"/>
      <c r="F86" s="37"/>
      <c r="G86" s="37"/>
      <c r="H86" s="37"/>
      <c r="I86" s="37"/>
      <c r="J86" s="37"/>
      <c r="K86" s="37"/>
      <c r="L86" s="114"/>
      <c r="S86" s="35"/>
      <c r="T86" s="35"/>
      <c r="U86" s="35"/>
      <c r="V86" s="35"/>
      <c r="W86" s="35"/>
      <c r="X86" s="35"/>
      <c r="Y86" s="35"/>
      <c r="Z86" s="35"/>
      <c r="AA86" s="35"/>
      <c r="AB86" s="35"/>
      <c r="AC86" s="35"/>
      <c r="AD86" s="35"/>
      <c r="AE86" s="35"/>
    </row>
    <row r="87" spans="1:31" s="11" customFormat="1" ht="29.25" customHeight="1">
      <c r="A87" s="152"/>
      <c r="B87" s="153"/>
      <c r="C87" s="154" t="s">
        <v>120</v>
      </c>
      <c r="D87" s="155" t="s">
        <v>58</v>
      </c>
      <c r="E87" s="155" t="s">
        <v>54</v>
      </c>
      <c r="F87" s="155" t="s">
        <v>55</v>
      </c>
      <c r="G87" s="155" t="s">
        <v>121</v>
      </c>
      <c r="H87" s="155" t="s">
        <v>122</v>
      </c>
      <c r="I87" s="155" t="s">
        <v>123</v>
      </c>
      <c r="J87" s="155" t="s">
        <v>113</v>
      </c>
      <c r="K87" s="156" t="s">
        <v>124</v>
      </c>
      <c r="L87" s="157"/>
      <c r="M87" s="69" t="s">
        <v>19</v>
      </c>
      <c r="N87" s="70" t="s">
        <v>43</v>
      </c>
      <c r="O87" s="70" t="s">
        <v>125</v>
      </c>
      <c r="P87" s="70" t="s">
        <v>126</v>
      </c>
      <c r="Q87" s="70" t="s">
        <v>127</v>
      </c>
      <c r="R87" s="70" t="s">
        <v>128</v>
      </c>
      <c r="S87" s="70" t="s">
        <v>129</v>
      </c>
      <c r="T87" s="71" t="s">
        <v>130</v>
      </c>
      <c r="U87" s="152"/>
      <c r="V87" s="152"/>
      <c r="W87" s="152"/>
      <c r="X87" s="152"/>
      <c r="Y87" s="152"/>
      <c r="Z87" s="152"/>
      <c r="AA87" s="152"/>
      <c r="AB87" s="152"/>
      <c r="AC87" s="152"/>
      <c r="AD87" s="152"/>
      <c r="AE87" s="152"/>
    </row>
    <row r="88" spans="1:63" s="2" customFormat="1" ht="22.8" customHeight="1">
      <c r="A88" s="35"/>
      <c r="B88" s="36"/>
      <c r="C88" s="76" t="s">
        <v>131</v>
      </c>
      <c r="D88" s="37"/>
      <c r="E88" s="37"/>
      <c r="F88" s="37"/>
      <c r="G88" s="37"/>
      <c r="H88" s="37"/>
      <c r="I88" s="37"/>
      <c r="J88" s="158">
        <f>BK88</f>
        <v>0</v>
      </c>
      <c r="K88" s="37"/>
      <c r="L88" s="40"/>
      <c r="M88" s="72"/>
      <c r="N88" s="159"/>
      <c r="O88" s="73"/>
      <c r="P88" s="160">
        <f>P89+P106</f>
        <v>0</v>
      </c>
      <c r="Q88" s="73"/>
      <c r="R88" s="160">
        <f>R89+R106</f>
        <v>1023.1980000000001</v>
      </c>
      <c r="S88" s="73"/>
      <c r="T88" s="161">
        <f>T89+T106</f>
        <v>0</v>
      </c>
      <c r="U88" s="35"/>
      <c r="V88" s="35"/>
      <c r="W88" s="35"/>
      <c r="X88" s="35"/>
      <c r="Y88" s="35"/>
      <c r="Z88" s="35"/>
      <c r="AA88" s="35"/>
      <c r="AB88" s="35"/>
      <c r="AC88" s="35"/>
      <c r="AD88" s="35"/>
      <c r="AE88" s="35"/>
      <c r="AT88" s="18" t="s">
        <v>72</v>
      </c>
      <c r="AU88" s="18" t="s">
        <v>114</v>
      </c>
      <c r="BK88" s="162">
        <f>BK89+BK106</f>
        <v>0</v>
      </c>
    </row>
    <row r="89" spans="2:63" s="12" customFormat="1" ht="25.95" customHeight="1">
      <c r="B89" s="163"/>
      <c r="C89" s="164"/>
      <c r="D89" s="165" t="s">
        <v>72</v>
      </c>
      <c r="E89" s="166" t="s">
        <v>132</v>
      </c>
      <c r="F89" s="166" t="s">
        <v>133</v>
      </c>
      <c r="G89" s="164"/>
      <c r="H89" s="164"/>
      <c r="I89" s="167"/>
      <c r="J89" s="168">
        <f>BK89</f>
        <v>0</v>
      </c>
      <c r="K89" s="164"/>
      <c r="L89" s="169"/>
      <c r="M89" s="170"/>
      <c r="N89" s="171"/>
      <c r="O89" s="171"/>
      <c r="P89" s="172">
        <f>P90</f>
        <v>0</v>
      </c>
      <c r="Q89" s="171"/>
      <c r="R89" s="172">
        <f>R90</f>
        <v>1023.1980000000001</v>
      </c>
      <c r="S89" s="171"/>
      <c r="T89" s="173">
        <f>T90</f>
        <v>0</v>
      </c>
      <c r="AR89" s="174" t="s">
        <v>80</v>
      </c>
      <c r="AT89" s="175" t="s">
        <v>72</v>
      </c>
      <c r="AU89" s="175" t="s">
        <v>73</v>
      </c>
      <c r="AY89" s="174" t="s">
        <v>134</v>
      </c>
      <c r="BK89" s="176">
        <f>BK90</f>
        <v>0</v>
      </c>
    </row>
    <row r="90" spans="2:63" s="12" customFormat="1" ht="22.8" customHeight="1">
      <c r="B90" s="163"/>
      <c r="C90" s="164"/>
      <c r="D90" s="165" t="s">
        <v>72</v>
      </c>
      <c r="E90" s="177" t="s">
        <v>135</v>
      </c>
      <c r="F90" s="177" t="s">
        <v>136</v>
      </c>
      <c r="G90" s="164"/>
      <c r="H90" s="164"/>
      <c r="I90" s="167"/>
      <c r="J90" s="178">
        <f>BK90</f>
        <v>0</v>
      </c>
      <c r="K90" s="164"/>
      <c r="L90" s="169"/>
      <c r="M90" s="170"/>
      <c r="N90" s="171"/>
      <c r="O90" s="171"/>
      <c r="P90" s="172">
        <f>SUM(P91:P105)</f>
        <v>0</v>
      </c>
      <c r="Q90" s="171"/>
      <c r="R90" s="172">
        <f>SUM(R91:R105)</f>
        <v>1023.1980000000001</v>
      </c>
      <c r="S90" s="171"/>
      <c r="T90" s="173">
        <f>SUM(T91:T105)</f>
        <v>0</v>
      </c>
      <c r="AR90" s="174" t="s">
        <v>80</v>
      </c>
      <c r="AT90" s="175" t="s">
        <v>72</v>
      </c>
      <c r="AU90" s="175" t="s">
        <v>80</v>
      </c>
      <c r="AY90" s="174" t="s">
        <v>134</v>
      </c>
      <c r="BK90" s="176">
        <f>SUM(BK91:BK105)</f>
        <v>0</v>
      </c>
    </row>
    <row r="91" spans="1:65" s="2" customFormat="1" ht="16.5" customHeight="1">
      <c r="A91" s="35"/>
      <c r="B91" s="36"/>
      <c r="C91" s="179" t="s">
        <v>80</v>
      </c>
      <c r="D91" s="179" t="s">
        <v>137</v>
      </c>
      <c r="E91" s="180" t="s">
        <v>152</v>
      </c>
      <c r="F91" s="181" t="s">
        <v>153</v>
      </c>
      <c r="G91" s="182" t="s">
        <v>154</v>
      </c>
      <c r="H91" s="183">
        <v>251.4</v>
      </c>
      <c r="I91" s="184"/>
      <c r="J91" s="185">
        <f>ROUND(I91*H91,2)</f>
        <v>0</v>
      </c>
      <c r="K91" s="181" t="s">
        <v>141</v>
      </c>
      <c r="L91" s="40"/>
      <c r="M91" s="186" t="s">
        <v>19</v>
      </c>
      <c r="N91" s="187" t="s">
        <v>44</v>
      </c>
      <c r="O91" s="65"/>
      <c r="P91" s="188">
        <f>O91*H91</f>
        <v>0</v>
      </c>
      <c r="Q91" s="188">
        <v>2.035</v>
      </c>
      <c r="R91" s="188">
        <f>Q91*H91</f>
        <v>511.59900000000005</v>
      </c>
      <c r="S91" s="188">
        <v>0</v>
      </c>
      <c r="T91" s="189">
        <f>S91*H91</f>
        <v>0</v>
      </c>
      <c r="U91" s="35"/>
      <c r="V91" s="35"/>
      <c r="W91" s="35"/>
      <c r="X91" s="35"/>
      <c r="Y91" s="35"/>
      <c r="Z91" s="35"/>
      <c r="AA91" s="35"/>
      <c r="AB91" s="35"/>
      <c r="AC91" s="35"/>
      <c r="AD91" s="35"/>
      <c r="AE91" s="35"/>
      <c r="AR91" s="190" t="s">
        <v>142</v>
      </c>
      <c r="AT91" s="190" t="s">
        <v>137</v>
      </c>
      <c r="AU91" s="190" t="s">
        <v>82</v>
      </c>
      <c r="AY91" s="18" t="s">
        <v>134</v>
      </c>
      <c r="BE91" s="191">
        <f>IF(N91="základní",J91,0)</f>
        <v>0</v>
      </c>
      <c r="BF91" s="191">
        <f>IF(N91="snížená",J91,0)</f>
        <v>0</v>
      </c>
      <c r="BG91" s="191">
        <f>IF(N91="zákl. přenesená",J91,0)</f>
        <v>0</v>
      </c>
      <c r="BH91" s="191">
        <f>IF(N91="sníž. přenesená",J91,0)</f>
        <v>0</v>
      </c>
      <c r="BI91" s="191">
        <f>IF(N91="nulová",J91,0)</f>
        <v>0</v>
      </c>
      <c r="BJ91" s="18" t="s">
        <v>80</v>
      </c>
      <c r="BK91" s="191">
        <f>ROUND(I91*H91,2)</f>
        <v>0</v>
      </c>
      <c r="BL91" s="18" t="s">
        <v>142</v>
      </c>
      <c r="BM91" s="190" t="s">
        <v>538</v>
      </c>
    </row>
    <row r="92" spans="1:47" s="2" customFormat="1" ht="12">
      <c r="A92" s="35"/>
      <c r="B92" s="36"/>
      <c r="C92" s="37"/>
      <c r="D92" s="192" t="s">
        <v>144</v>
      </c>
      <c r="E92" s="37"/>
      <c r="F92" s="193" t="s">
        <v>153</v>
      </c>
      <c r="G92" s="37"/>
      <c r="H92" s="37"/>
      <c r="I92" s="194"/>
      <c r="J92" s="37"/>
      <c r="K92" s="37"/>
      <c r="L92" s="40"/>
      <c r="M92" s="195"/>
      <c r="N92" s="196"/>
      <c r="O92" s="65"/>
      <c r="P92" s="65"/>
      <c r="Q92" s="65"/>
      <c r="R92" s="65"/>
      <c r="S92" s="65"/>
      <c r="T92" s="66"/>
      <c r="U92" s="35"/>
      <c r="V92" s="35"/>
      <c r="W92" s="35"/>
      <c r="X92" s="35"/>
      <c r="Y92" s="35"/>
      <c r="Z92" s="35"/>
      <c r="AA92" s="35"/>
      <c r="AB92" s="35"/>
      <c r="AC92" s="35"/>
      <c r="AD92" s="35"/>
      <c r="AE92" s="35"/>
      <c r="AT92" s="18" t="s">
        <v>144</v>
      </c>
      <c r="AU92" s="18" t="s">
        <v>82</v>
      </c>
    </row>
    <row r="93" spans="2:51" s="13" customFormat="1" ht="12">
      <c r="B93" s="197"/>
      <c r="C93" s="198"/>
      <c r="D93" s="192" t="s">
        <v>145</v>
      </c>
      <c r="E93" s="199" t="s">
        <v>19</v>
      </c>
      <c r="F93" s="200" t="s">
        <v>539</v>
      </c>
      <c r="G93" s="198"/>
      <c r="H93" s="201">
        <v>251.4</v>
      </c>
      <c r="I93" s="202"/>
      <c r="J93" s="198"/>
      <c r="K93" s="198"/>
      <c r="L93" s="203"/>
      <c r="M93" s="204"/>
      <c r="N93" s="205"/>
      <c r="O93" s="205"/>
      <c r="P93" s="205"/>
      <c r="Q93" s="205"/>
      <c r="R93" s="205"/>
      <c r="S93" s="205"/>
      <c r="T93" s="206"/>
      <c r="AT93" s="207" t="s">
        <v>145</v>
      </c>
      <c r="AU93" s="207" t="s">
        <v>82</v>
      </c>
      <c r="AV93" s="13" t="s">
        <v>82</v>
      </c>
      <c r="AW93" s="13" t="s">
        <v>33</v>
      </c>
      <c r="AX93" s="13" t="s">
        <v>80</v>
      </c>
      <c r="AY93" s="207" t="s">
        <v>134</v>
      </c>
    </row>
    <row r="94" spans="1:65" s="2" customFormat="1" ht="16.5" customHeight="1">
      <c r="A94" s="35"/>
      <c r="B94" s="36"/>
      <c r="C94" s="208" t="s">
        <v>82</v>
      </c>
      <c r="D94" s="208" t="s">
        <v>157</v>
      </c>
      <c r="E94" s="209" t="s">
        <v>158</v>
      </c>
      <c r="F94" s="210" t="s">
        <v>159</v>
      </c>
      <c r="G94" s="211" t="s">
        <v>160</v>
      </c>
      <c r="H94" s="212">
        <v>511.599</v>
      </c>
      <c r="I94" s="213"/>
      <c r="J94" s="214">
        <f>ROUND(I94*H94,2)</f>
        <v>0</v>
      </c>
      <c r="K94" s="210" t="s">
        <v>141</v>
      </c>
      <c r="L94" s="215"/>
      <c r="M94" s="216" t="s">
        <v>19</v>
      </c>
      <c r="N94" s="217" t="s">
        <v>44</v>
      </c>
      <c r="O94" s="65"/>
      <c r="P94" s="188">
        <f>O94*H94</f>
        <v>0</v>
      </c>
      <c r="Q94" s="188">
        <v>1</v>
      </c>
      <c r="R94" s="188">
        <f>Q94*H94</f>
        <v>511.599</v>
      </c>
      <c r="S94" s="188">
        <v>0</v>
      </c>
      <c r="T94" s="189">
        <f>S94*H94</f>
        <v>0</v>
      </c>
      <c r="U94" s="35"/>
      <c r="V94" s="35"/>
      <c r="W94" s="35"/>
      <c r="X94" s="35"/>
      <c r="Y94" s="35"/>
      <c r="Z94" s="35"/>
      <c r="AA94" s="35"/>
      <c r="AB94" s="35"/>
      <c r="AC94" s="35"/>
      <c r="AD94" s="35"/>
      <c r="AE94" s="35"/>
      <c r="AR94" s="190" t="s">
        <v>161</v>
      </c>
      <c r="AT94" s="190" t="s">
        <v>157</v>
      </c>
      <c r="AU94" s="190" t="s">
        <v>82</v>
      </c>
      <c r="AY94" s="18" t="s">
        <v>134</v>
      </c>
      <c r="BE94" s="191">
        <f>IF(N94="základní",J94,0)</f>
        <v>0</v>
      </c>
      <c r="BF94" s="191">
        <f>IF(N94="snížená",J94,0)</f>
        <v>0</v>
      </c>
      <c r="BG94" s="191">
        <f>IF(N94="zákl. přenesená",J94,0)</f>
        <v>0</v>
      </c>
      <c r="BH94" s="191">
        <f>IF(N94="sníž. přenesená",J94,0)</f>
        <v>0</v>
      </c>
      <c r="BI94" s="191">
        <f>IF(N94="nulová",J94,0)</f>
        <v>0</v>
      </c>
      <c r="BJ94" s="18" t="s">
        <v>80</v>
      </c>
      <c r="BK94" s="191">
        <f>ROUND(I94*H94,2)</f>
        <v>0</v>
      </c>
      <c r="BL94" s="18" t="s">
        <v>142</v>
      </c>
      <c r="BM94" s="190" t="s">
        <v>540</v>
      </c>
    </row>
    <row r="95" spans="1:47" s="2" customFormat="1" ht="12">
      <c r="A95" s="35"/>
      <c r="B95" s="36"/>
      <c r="C95" s="37"/>
      <c r="D95" s="192" t="s">
        <v>144</v>
      </c>
      <c r="E95" s="37"/>
      <c r="F95" s="193" t="s">
        <v>159</v>
      </c>
      <c r="G95" s="37"/>
      <c r="H95" s="37"/>
      <c r="I95" s="194"/>
      <c r="J95" s="37"/>
      <c r="K95" s="37"/>
      <c r="L95" s="40"/>
      <c r="M95" s="195"/>
      <c r="N95" s="196"/>
      <c r="O95" s="65"/>
      <c r="P95" s="65"/>
      <c r="Q95" s="65"/>
      <c r="R95" s="65"/>
      <c r="S95" s="65"/>
      <c r="T95" s="66"/>
      <c r="U95" s="35"/>
      <c r="V95" s="35"/>
      <c r="W95" s="35"/>
      <c r="X95" s="35"/>
      <c r="Y95" s="35"/>
      <c r="Z95" s="35"/>
      <c r="AA95" s="35"/>
      <c r="AB95" s="35"/>
      <c r="AC95" s="35"/>
      <c r="AD95" s="35"/>
      <c r="AE95" s="35"/>
      <c r="AT95" s="18" t="s">
        <v>144</v>
      </c>
      <c r="AU95" s="18" t="s">
        <v>82</v>
      </c>
    </row>
    <row r="96" spans="1:65" s="2" customFormat="1" ht="22.8">
      <c r="A96" s="35"/>
      <c r="B96" s="36"/>
      <c r="C96" s="179" t="s">
        <v>151</v>
      </c>
      <c r="D96" s="179" t="s">
        <v>137</v>
      </c>
      <c r="E96" s="180" t="s">
        <v>541</v>
      </c>
      <c r="F96" s="181" t="s">
        <v>542</v>
      </c>
      <c r="G96" s="182" t="s">
        <v>149</v>
      </c>
      <c r="H96" s="183">
        <v>1.257</v>
      </c>
      <c r="I96" s="184"/>
      <c r="J96" s="185">
        <f>ROUND(I96*H96,2)</f>
        <v>0</v>
      </c>
      <c r="K96" s="181" t="s">
        <v>141</v>
      </c>
      <c r="L96" s="40"/>
      <c r="M96" s="186" t="s">
        <v>19</v>
      </c>
      <c r="N96" s="187" t="s">
        <v>44</v>
      </c>
      <c r="O96" s="65"/>
      <c r="P96" s="188">
        <f>O96*H96</f>
        <v>0</v>
      </c>
      <c r="Q96" s="188">
        <v>0</v>
      </c>
      <c r="R96" s="188">
        <f>Q96*H96</f>
        <v>0</v>
      </c>
      <c r="S96" s="188">
        <v>0</v>
      </c>
      <c r="T96" s="189">
        <f>S96*H96</f>
        <v>0</v>
      </c>
      <c r="U96" s="35"/>
      <c r="V96" s="35"/>
      <c r="W96" s="35"/>
      <c r="X96" s="35"/>
      <c r="Y96" s="35"/>
      <c r="Z96" s="35"/>
      <c r="AA96" s="35"/>
      <c r="AB96" s="35"/>
      <c r="AC96" s="35"/>
      <c r="AD96" s="35"/>
      <c r="AE96" s="35"/>
      <c r="AR96" s="190" t="s">
        <v>142</v>
      </c>
      <c r="AT96" s="190" t="s">
        <v>137</v>
      </c>
      <c r="AU96" s="190" t="s">
        <v>82</v>
      </c>
      <c r="AY96" s="18" t="s">
        <v>134</v>
      </c>
      <c r="BE96" s="191">
        <f>IF(N96="základní",J96,0)</f>
        <v>0</v>
      </c>
      <c r="BF96" s="191">
        <f>IF(N96="snížená",J96,0)</f>
        <v>0</v>
      </c>
      <c r="BG96" s="191">
        <f>IF(N96="zákl. přenesená",J96,0)</f>
        <v>0</v>
      </c>
      <c r="BH96" s="191">
        <f>IF(N96="sníž. přenesená",J96,0)</f>
        <v>0</v>
      </c>
      <c r="BI96" s="191">
        <f>IF(N96="nulová",J96,0)</f>
        <v>0</v>
      </c>
      <c r="BJ96" s="18" t="s">
        <v>80</v>
      </c>
      <c r="BK96" s="191">
        <f>ROUND(I96*H96,2)</f>
        <v>0</v>
      </c>
      <c r="BL96" s="18" t="s">
        <v>142</v>
      </c>
      <c r="BM96" s="190" t="s">
        <v>543</v>
      </c>
    </row>
    <row r="97" spans="1:47" s="2" customFormat="1" ht="19.2">
      <c r="A97" s="35"/>
      <c r="B97" s="36"/>
      <c r="C97" s="37"/>
      <c r="D97" s="192" t="s">
        <v>144</v>
      </c>
      <c r="E97" s="37"/>
      <c r="F97" s="193" t="s">
        <v>542</v>
      </c>
      <c r="G97" s="37"/>
      <c r="H97" s="37"/>
      <c r="I97" s="194"/>
      <c r="J97" s="37"/>
      <c r="K97" s="37"/>
      <c r="L97" s="40"/>
      <c r="M97" s="195"/>
      <c r="N97" s="196"/>
      <c r="O97" s="65"/>
      <c r="P97" s="65"/>
      <c r="Q97" s="65"/>
      <c r="R97" s="65"/>
      <c r="S97" s="65"/>
      <c r="T97" s="66"/>
      <c r="U97" s="35"/>
      <c r="V97" s="35"/>
      <c r="W97" s="35"/>
      <c r="X97" s="35"/>
      <c r="Y97" s="35"/>
      <c r="Z97" s="35"/>
      <c r="AA97" s="35"/>
      <c r="AB97" s="35"/>
      <c r="AC97" s="35"/>
      <c r="AD97" s="35"/>
      <c r="AE97" s="35"/>
      <c r="AT97" s="18" t="s">
        <v>144</v>
      </c>
      <c r="AU97" s="18" t="s">
        <v>82</v>
      </c>
    </row>
    <row r="98" spans="2:51" s="13" customFormat="1" ht="12">
      <c r="B98" s="197"/>
      <c r="C98" s="198"/>
      <c r="D98" s="192" t="s">
        <v>145</v>
      </c>
      <c r="E98" s="199" t="s">
        <v>19</v>
      </c>
      <c r="F98" s="200" t="s">
        <v>544</v>
      </c>
      <c r="G98" s="198"/>
      <c r="H98" s="201">
        <v>1.201</v>
      </c>
      <c r="I98" s="202"/>
      <c r="J98" s="198"/>
      <c r="K98" s="198"/>
      <c r="L98" s="203"/>
      <c r="M98" s="204"/>
      <c r="N98" s="205"/>
      <c r="O98" s="205"/>
      <c r="P98" s="205"/>
      <c r="Q98" s="205"/>
      <c r="R98" s="205"/>
      <c r="S98" s="205"/>
      <c r="T98" s="206"/>
      <c r="AT98" s="207" t="s">
        <v>145</v>
      </c>
      <c r="AU98" s="207" t="s">
        <v>82</v>
      </c>
      <c r="AV98" s="13" t="s">
        <v>82</v>
      </c>
      <c r="AW98" s="13" t="s">
        <v>33</v>
      </c>
      <c r="AX98" s="13" t="s">
        <v>73</v>
      </c>
      <c r="AY98" s="207" t="s">
        <v>134</v>
      </c>
    </row>
    <row r="99" spans="2:51" s="13" customFormat="1" ht="12">
      <c r="B99" s="197"/>
      <c r="C99" s="198"/>
      <c r="D99" s="192" t="s">
        <v>145</v>
      </c>
      <c r="E99" s="199" t="s">
        <v>19</v>
      </c>
      <c r="F99" s="200" t="s">
        <v>545</v>
      </c>
      <c r="G99" s="198"/>
      <c r="H99" s="201">
        <v>0.061</v>
      </c>
      <c r="I99" s="202"/>
      <c r="J99" s="198"/>
      <c r="K99" s="198"/>
      <c r="L99" s="203"/>
      <c r="M99" s="204"/>
      <c r="N99" s="205"/>
      <c r="O99" s="205"/>
      <c r="P99" s="205"/>
      <c r="Q99" s="205"/>
      <c r="R99" s="205"/>
      <c r="S99" s="205"/>
      <c r="T99" s="206"/>
      <c r="AT99" s="207" t="s">
        <v>145</v>
      </c>
      <c r="AU99" s="207" t="s">
        <v>82</v>
      </c>
      <c r="AV99" s="13" t="s">
        <v>82</v>
      </c>
      <c r="AW99" s="13" t="s">
        <v>33</v>
      </c>
      <c r="AX99" s="13" t="s">
        <v>73</v>
      </c>
      <c r="AY99" s="207" t="s">
        <v>134</v>
      </c>
    </row>
    <row r="100" spans="2:51" s="13" customFormat="1" ht="12">
      <c r="B100" s="197"/>
      <c r="C100" s="198"/>
      <c r="D100" s="192" t="s">
        <v>145</v>
      </c>
      <c r="E100" s="199" t="s">
        <v>19</v>
      </c>
      <c r="F100" s="200" t="s">
        <v>546</v>
      </c>
      <c r="G100" s="198"/>
      <c r="H100" s="201">
        <v>-0.005</v>
      </c>
      <c r="I100" s="202"/>
      <c r="J100" s="198"/>
      <c r="K100" s="198"/>
      <c r="L100" s="203"/>
      <c r="M100" s="204"/>
      <c r="N100" s="205"/>
      <c r="O100" s="205"/>
      <c r="P100" s="205"/>
      <c r="Q100" s="205"/>
      <c r="R100" s="205"/>
      <c r="S100" s="205"/>
      <c r="T100" s="206"/>
      <c r="AT100" s="207" t="s">
        <v>145</v>
      </c>
      <c r="AU100" s="207" t="s">
        <v>82</v>
      </c>
      <c r="AV100" s="13" t="s">
        <v>82</v>
      </c>
      <c r="AW100" s="13" t="s">
        <v>33</v>
      </c>
      <c r="AX100" s="13" t="s">
        <v>73</v>
      </c>
      <c r="AY100" s="207" t="s">
        <v>134</v>
      </c>
    </row>
    <row r="101" spans="2:51" s="14" customFormat="1" ht="12">
      <c r="B101" s="218"/>
      <c r="C101" s="219"/>
      <c r="D101" s="192" t="s">
        <v>145</v>
      </c>
      <c r="E101" s="220" t="s">
        <v>19</v>
      </c>
      <c r="F101" s="221" t="s">
        <v>170</v>
      </c>
      <c r="G101" s="219"/>
      <c r="H101" s="222">
        <v>1.2570000000000001</v>
      </c>
      <c r="I101" s="223"/>
      <c r="J101" s="219"/>
      <c r="K101" s="219"/>
      <c r="L101" s="224"/>
      <c r="M101" s="225"/>
      <c r="N101" s="226"/>
      <c r="O101" s="226"/>
      <c r="P101" s="226"/>
      <c r="Q101" s="226"/>
      <c r="R101" s="226"/>
      <c r="S101" s="226"/>
      <c r="T101" s="227"/>
      <c r="AT101" s="228" t="s">
        <v>145</v>
      </c>
      <c r="AU101" s="228" t="s">
        <v>82</v>
      </c>
      <c r="AV101" s="14" t="s">
        <v>142</v>
      </c>
      <c r="AW101" s="14" t="s">
        <v>33</v>
      </c>
      <c r="AX101" s="14" t="s">
        <v>80</v>
      </c>
      <c r="AY101" s="228" t="s">
        <v>134</v>
      </c>
    </row>
    <row r="102" spans="1:65" s="2" customFormat="1" ht="22.8">
      <c r="A102" s="35"/>
      <c r="B102" s="36"/>
      <c r="C102" s="179" t="s">
        <v>142</v>
      </c>
      <c r="D102" s="179" t="s">
        <v>137</v>
      </c>
      <c r="E102" s="180" t="s">
        <v>547</v>
      </c>
      <c r="F102" s="181" t="s">
        <v>548</v>
      </c>
      <c r="G102" s="182" t="s">
        <v>165</v>
      </c>
      <c r="H102" s="183">
        <v>5.4</v>
      </c>
      <c r="I102" s="184"/>
      <c r="J102" s="185">
        <f>ROUND(I102*H102,2)</f>
        <v>0</v>
      </c>
      <c r="K102" s="181" t="s">
        <v>141</v>
      </c>
      <c r="L102" s="40"/>
      <c r="M102" s="186" t="s">
        <v>19</v>
      </c>
      <c r="N102" s="187" t="s">
        <v>44</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142</v>
      </c>
      <c r="AT102" s="190" t="s">
        <v>137</v>
      </c>
      <c r="AU102" s="190" t="s">
        <v>82</v>
      </c>
      <c r="AY102" s="18" t="s">
        <v>134</v>
      </c>
      <c r="BE102" s="191">
        <f>IF(N102="základní",J102,0)</f>
        <v>0</v>
      </c>
      <c r="BF102" s="191">
        <f>IF(N102="snížená",J102,0)</f>
        <v>0</v>
      </c>
      <c r="BG102" s="191">
        <f>IF(N102="zákl. přenesená",J102,0)</f>
        <v>0</v>
      </c>
      <c r="BH102" s="191">
        <f>IF(N102="sníž. přenesená",J102,0)</f>
        <v>0</v>
      </c>
      <c r="BI102" s="191">
        <f>IF(N102="nulová",J102,0)</f>
        <v>0</v>
      </c>
      <c r="BJ102" s="18" t="s">
        <v>80</v>
      </c>
      <c r="BK102" s="191">
        <f>ROUND(I102*H102,2)</f>
        <v>0</v>
      </c>
      <c r="BL102" s="18" t="s">
        <v>142</v>
      </c>
      <c r="BM102" s="190" t="s">
        <v>549</v>
      </c>
    </row>
    <row r="103" spans="1:47" s="2" customFormat="1" ht="19.2">
      <c r="A103" s="35"/>
      <c r="B103" s="36"/>
      <c r="C103" s="37"/>
      <c r="D103" s="192" t="s">
        <v>144</v>
      </c>
      <c r="E103" s="37"/>
      <c r="F103" s="193" t="s">
        <v>548</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144</v>
      </c>
      <c r="AU103" s="18" t="s">
        <v>82</v>
      </c>
    </row>
    <row r="104" spans="1:65" s="2" customFormat="1" ht="22.8">
      <c r="A104" s="35"/>
      <c r="B104" s="36"/>
      <c r="C104" s="179" t="s">
        <v>135</v>
      </c>
      <c r="D104" s="179" t="s">
        <v>137</v>
      </c>
      <c r="E104" s="180" t="s">
        <v>550</v>
      </c>
      <c r="F104" s="181" t="s">
        <v>551</v>
      </c>
      <c r="G104" s="182" t="s">
        <v>165</v>
      </c>
      <c r="H104" s="183">
        <v>5.4</v>
      </c>
      <c r="I104" s="184"/>
      <c r="J104" s="185">
        <f>ROUND(I104*H104,2)</f>
        <v>0</v>
      </c>
      <c r="K104" s="181" t="s">
        <v>141</v>
      </c>
      <c r="L104" s="40"/>
      <c r="M104" s="186" t="s">
        <v>19</v>
      </c>
      <c r="N104" s="187" t="s">
        <v>44</v>
      </c>
      <c r="O104" s="65"/>
      <c r="P104" s="188">
        <f>O104*H104</f>
        <v>0</v>
      </c>
      <c r="Q104" s="188">
        <v>0</v>
      </c>
      <c r="R104" s="188">
        <f>Q104*H104</f>
        <v>0</v>
      </c>
      <c r="S104" s="188">
        <v>0</v>
      </c>
      <c r="T104" s="189">
        <f>S104*H104</f>
        <v>0</v>
      </c>
      <c r="U104" s="35"/>
      <c r="V104" s="35"/>
      <c r="W104" s="35"/>
      <c r="X104" s="35"/>
      <c r="Y104" s="35"/>
      <c r="Z104" s="35"/>
      <c r="AA104" s="35"/>
      <c r="AB104" s="35"/>
      <c r="AC104" s="35"/>
      <c r="AD104" s="35"/>
      <c r="AE104" s="35"/>
      <c r="AR104" s="190" t="s">
        <v>142</v>
      </c>
      <c r="AT104" s="190" t="s">
        <v>137</v>
      </c>
      <c r="AU104" s="190" t="s">
        <v>82</v>
      </c>
      <c r="AY104" s="18" t="s">
        <v>134</v>
      </c>
      <c r="BE104" s="191">
        <f>IF(N104="základní",J104,0)</f>
        <v>0</v>
      </c>
      <c r="BF104" s="191">
        <f>IF(N104="snížená",J104,0)</f>
        <v>0</v>
      </c>
      <c r="BG104" s="191">
        <f>IF(N104="zákl. přenesená",J104,0)</f>
        <v>0</v>
      </c>
      <c r="BH104" s="191">
        <f>IF(N104="sníž. přenesená",J104,0)</f>
        <v>0</v>
      </c>
      <c r="BI104" s="191">
        <f>IF(N104="nulová",J104,0)</f>
        <v>0</v>
      </c>
      <c r="BJ104" s="18" t="s">
        <v>80</v>
      </c>
      <c r="BK104" s="191">
        <f>ROUND(I104*H104,2)</f>
        <v>0</v>
      </c>
      <c r="BL104" s="18" t="s">
        <v>142</v>
      </c>
      <c r="BM104" s="190" t="s">
        <v>552</v>
      </c>
    </row>
    <row r="105" spans="1:47" s="2" customFormat="1" ht="19.2">
      <c r="A105" s="35"/>
      <c r="B105" s="36"/>
      <c r="C105" s="37"/>
      <c r="D105" s="192" t="s">
        <v>144</v>
      </c>
      <c r="E105" s="37"/>
      <c r="F105" s="193" t="s">
        <v>551</v>
      </c>
      <c r="G105" s="37"/>
      <c r="H105" s="37"/>
      <c r="I105" s="194"/>
      <c r="J105" s="37"/>
      <c r="K105" s="37"/>
      <c r="L105" s="40"/>
      <c r="M105" s="195"/>
      <c r="N105" s="196"/>
      <c r="O105" s="65"/>
      <c r="P105" s="65"/>
      <c r="Q105" s="65"/>
      <c r="R105" s="65"/>
      <c r="S105" s="65"/>
      <c r="T105" s="66"/>
      <c r="U105" s="35"/>
      <c r="V105" s="35"/>
      <c r="W105" s="35"/>
      <c r="X105" s="35"/>
      <c r="Y105" s="35"/>
      <c r="Z105" s="35"/>
      <c r="AA105" s="35"/>
      <c r="AB105" s="35"/>
      <c r="AC105" s="35"/>
      <c r="AD105" s="35"/>
      <c r="AE105" s="35"/>
      <c r="AT105" s="18" t="s">
        <v>144</v>
      </c>
      <c r="AU105" s="18" t="s">
        <v>82</v>
      </c>
    </row>
    <row r="106" spans="2:63" s="12" customFormat="1" ht="25.95" customHeight="1">
      <c r="B106" s="163"/>
      <c r="C106" s="164"/>
      <c r="D106" s="165" t="s">
        <v>72</v>
      </c>
      <c r="E106" s="166" t="s">
        <v>367</v>
      </c>
      <c r="F106" s="166" t="s">
        <v>368</v>
      </c>
      <c r="G106" s="164"/>
      <c r="H106" s="164"/>
      <c r="I106" s="167"/>
      <c r="J106" s="168">
        <f>BK106</f>
        <v>0</v>
      </c>
      <c r="K106" s="164"/>
      <c r="L106" s="169"/>
      <c r="M106" s="170"/>
      <c r="N106" s="171"/>
      <c r="O106" s="171"/>
      <c r="P106" s="172">
        <f>SUM(P107:P117)</f>
        <v>0</v>
      </c>
      <c r="Q106" s="171"/>
      <c r="R106" s="172">
        <f>SUM(R107:R117)</f>
        <v>0</v>
      </c>
      <c r="S106" s="171"/>
      <c r="T106" s="173">
        <f>SUM(T107:T117)</f>
        <v>0</v>
      </c>
      <c r="AR106" s="174" t="s">
        <v>142</v>
      </c>
      <c r="AT106" s="175" t="s">
        <v>72</v>
      </c>
      <c r="AU106" s="175" t="s">
        <v>73</v>
      </c>
      <c r="AY106" s="174" t="s">
        <v>134</v>
      </c>
      <c r="BK106" s="176">
        <f>SUM(BK107:BK117)</f>
        <v>0</v>
      </c>
    </row>
    <row r="107" spans="1:65" s="2" customFormat="1" ht="55.5" customHeight="1">
      <c r="A107" s="35"/>
      <c r="B107" s="36"/>
      <c r="C107" s="179" t="s">
        <v>171</v>
      </c>
      <c r="D107" s="179" t="s">
        <v>137</v>
      </c>
      <c r="E107" s="180" t="s">
        <v>397</v>
      </c>
      <c r="F107" s="181" t="s">
        <v>398</v>
      </c>
      <c r="G107" s="182" t="s">
        <v>160</v>
      </c>
      <c r="H107" s="183">
        <v>511.599</v>
      </c>
      <c r="I107" s="184"/>
      <c r="J107" s="185">
        <f>ROUND(I107*H107,2)</f>
        <v>0</v>
      </c>
      <c r="K107" s="181" t="s">
        <v>141</v>
      </c>
      <c r="L107" s="40"/>
      <c r="M107" s="186" t="s">
        <v>19</v>
      </c>
      <c r="N107" s="187" t="s">
        <v>44</v>
      </c>
      <c r="O107" s="65"/>
      <c r="P107" s="188">
        <f>O107*H107</f>
        <v>0</v>
      </c>
      <c r="Q107" s="188">
        <v>0</v>
      </c>
      <c r="R107" s="188">
        <f>Q107*H107</f>
        <v>0</v>
      </c>
      <c r="S107" s="188">
        <v>0</v>
      </c>
      <c r="T107" s="189">
        <f>S107*H107</f>
        <v>0</v>
      </c>
      <c r="U107" s="35"/>
      <c r="V107" s="35"/>
      <c r="W107" s="35"/>
      <c r="X107" s="35"/>
      <c r="Y107" s="35"/>
      <c r="Z107" s="35"/>
      <c r="AA107" s="35"/>
      <c r="AB107" s="35"/>
      <c r="AC107" s="35"/>
      <c r="AD107" s="35"/>
      <c r="AE107" s="35"/>
      <c r="AR107" s="190" t="s">
        <v>372</v>
      </c>
      <c r="AT107" s="190" t="s">
        <v>137</v>
      </c>
      <c r="AU107" s="190" t="s">
        <v>80</v>
      </c>
      <c r="AY107" s="18" t="s">
        <v>134</v>
      </c>
      <c r="BE107" s="191">
        <f>IF(N107="základní",J107,0)</f>
        <v>0</v>
      </c>
      <c r="BF107" s="191">
        <f>IF(N107="snížená",J107,0)</f>
        <v>0</v>
      </c>
      <c r="BG107" s="191">
        <f>IF(N107="zákl. přenesená",J107,0)</f>
        <v>0</v>
      </c>
      <c r="BH107" s="191">
        <f>IF(N107="sníž. přenesená",J107,0)</f>
        <v>0</v>
      </c>
      <c r="BI107" s="191">
        <f>IF(N107="nulová",J107,0)</f>
        <v>0</v>
      </c>
      <c r="BJ107" s="18" t="s">
        <v>80</v>
      </c>
      <c r="BK107" s="191">
        <f>ROUND(I107*H107,2)</f>
        <v>0</v>
      </c>
      <c r="BL107" s="18" t="s">
        <v>372</v>
      </c>
      <c r="BM107" s="190" t="s">
        <v>553</v>
      </c>
    </row>
    <row r="108" spans="1:47" s="2" customFormat="1" ht="38.4">
      <c r="A108" s="35"/>
      <c r="B108" s="36"/>
      <c r="C108" s="37"/>
      <c r="D108" s="192" t="s">
        <v>144</v>
      </c>
      <c r="E108" s="37"/>
      <c r="F108" s="193" t="s">
        <v>398</v>
      </c>
      <c r="G108" s="37"/>
      <c r="H108" s="37"/>
      <c r="I108" s="194"/>
      <c r="J108" s="37"/>
      <c r="K108" s="37"/>
      <c r="L108" s="40"/>
      <c r="M108" s="195"/>
      <c r="N108" s="196"/>
      <c r="O108" s="65"/>
      <c r="P108" s="65"/>
      <c r="Q108" s="65"/>
      <c r="R108" s="65"/>
      <c r="S108" s="65"/>
      <c r="T108" s="66"/>
      <c r="U108" s="35"/>
      <c r="V108" s="35"/>
      <c r="W108" s="35"/>
      <c r="X108" s="35"/>
      <c r="Y108" s="35"/>
      <c r="Z108" s="35"/>
      <c r="AA108" s="35"/>
      <c r="AB108" s="35"/>
      <c r="AC108" s="35"/>
      <c r="AD108" s="35"/>
      <c r="AE108" s="35"/>
      <c r="AT108" s="18" t="s">
        <v>144</v>
      </c>
      <c r="AU108" s="18" t="s">
        <v>80</v>
      </c>
    </row>
    <row r="109" spans="1:65" s="2" customFormat="1" ht="33" customHeight="1">
      <c r="A109" s="35"/>
      <c r="B109" s="36"/>
      <c r="C109" s="179" t="s">
        <v>177</v>
      </c>
      <c r="D109" s="179" t="s">
        <v>137</v>
      </c>
      <c r="E109" s="180" t="s">
        <v>554</v>
      </c>
      <c r="F109" s="181" t="s">
        <v>555</v>
      </c>
      <c r="G109" s="182" t="s">
        <v>174</v>
      </c>
      <c r="H109" s="183">
        <v>1</v>
      </c>
      <c r="I109" s="184"/>
      <c r="J109" s="185">
        <f>ROUND(I109*H109,2)</f>
        <v>0</v>
      </c>
      <c r="K109" s="181" t="s">
        <v>141</v>
      </c>
      <c r="L109" s="40"/>
      <c r="M109" s="186" t="s">
        <v>19</v>
      </c>
      <c r="N109" s="187" t="s">
        <v>44</v>
      </c>
      <c r="O109" s="65"/>
      <c r="P109" s="188">
        <f>O109*H109</f>
        <v>0</v>
      </c>
      <c r="Q109" s="188">
        <v>0</v>
      </c>
      <c r="R109" s="188">
        <f>Q109*H109</f>
        <v>0</v>
      </c>
      <c r="S109" s="188">
        <v>0</v>
      </c>
      <c r="T109" s="189">
        <f>S109*H109</f>
        <v>0</v>
      </c>
      <c r="U109" s="35"/>
      <c r="V109" s="35"/>
      <c r="W109" s="35"/>
      <c r="X109" s="35"/>
      <c r="Y109" s="35"/>
      <c r="Z109" s="35"/>
      <c r="AA109" s="35"/>
      <c r="AB109" s="35"/>
      <c r="AC109" s="35"/>
      <c r="AD109" s="35"/>
      <c r="AE109" s="35"/>
      <c r="AR109" s="190" t="s">
        <v>372</v>
      </c>
      <c r="AT109" s="190" t="s">
        <v>137</v>
      </c>
      <c r="AU109" s="190" t="s">
        <v>80</v>
      </c>
      <c r="AY109" s="18" t="s">
        <v>134</v>
      </c>
      <c r="BE109" s="191">
        <f>IF(N109="základní",J109,0)</f>
        <v>0</v>
      </c>
      <c r="BF109" s="191">
        <f>IF(N109="snížená",J109,0)</f>
        <v>0</v>
      </c>
      <c r="BG109" s="191">
        <f>IF(N109="zákl. přenesená",J109,0)</f>
        <v>0</v>
      </c>
      <c r="BH109" s="191">
        <f>IF(N109="sníž. přenesená",J109,0)</f>
        <v>0</v>
      </c>
      <c r="BI109" s="191">
        <f>IF(N109="nulová",J109,0)</f>
        <v>0</v>
      </c>
      <c r="BJ109" s="18" t="s">
        <v>80</v>
      </c>
      <c r="BK109" s="191">
        <f>ROUND(I109*H109,2)</f>
        <v>0</v>
      </c>
      <c r="BL109" s="18" t="s">
        <v>372</v>
      </c>
      <c r="BM109" s="190" t="s">
        <v>556</v>
      </c>
    </row>
    <row r="110" spans="1:47" s="2" customFormat="1" ht="19.2">
      <c r="A110" s="35"/>
      <c r="B110" s="36"/>
      <c r="C110" s="37"/>
      <c r="D110" s="192" t="s">
        <v>144</v>
      </c>
      <c r="E110" s="37"/>
      <c r="F110" s="193" t="s">
        <v>555</v>
      </c>
      <c r="G110" s="37"/>
      <c r="H110" s="37"/>
      <c r="I110" s="194"/>
      <c r="J110" s="37"/>
      <c r="K110" s="37"/>
      <c r="L110" s="40"/>
      <c r="M110" s="195"/>
      <c r="N110" s="196"/>
      <c r="O110" s="65"/>
      <c r="P110" s="65"/>
      <c r="Q110" s="65"/>
      <c r="R110" s="65"/>
      <c r="S110" s="65"/>
      <c r="T110" s="66"/>
      <c r="U110" s="35"/>
      <c r="V110" s="35"/>
      <c r="W110" s="35"/>
      <c r="X110" s="35"/>
      <c r="Y110" s="35"/>
      <c r="Z110" s="35"/>
      <c r="AA110" s="35"/>
      <c r="AB110" s="35"/>
      <c r="AC110" s="35"/>
      <c r="AD110" s="35"/>
      <c r="AE110" s="35"/>
      <c r="AT110" s="18" t="s">
        <v>144</v>
      </c>
      <c r="AU110" s="18" t="s">
        <v>80</v>
      </c>
    </row>
    <row r="111" spans="2:51" s="13" customFormat="1" ht="12">
      <c r="B111" s="197"/>
      <c r="C111" s="198"/>
      <c r="D111" s="192" t="s">
        <v>145</v>
      </c>
      <c r="E111" s="199" t="s">
        <v>19</v>
      </c>
      <c r="F111" s="200" t="s">
        <v>557</v>
      </c>
      <c r="G111" s="198"/>
      <c r="H111" s="201">
        <v>1</v>
      </c>
      <c r="I111" s="202"/>
      <c r="J111" s="198"/>
      <c r="K111" s="198"/>
      <c r="L111" s="203"/>
      <c r="M111" s="204"/>
      <c r="N111" s="205"/>
      <c r="O111" s="205"/>
      <c r="P111" s="205"/>
      <c r="Q111" s="205"/>
      <c r="R111" s="205"/>
      <c r="S111" s="205"/>
      <c r="T111" s="206"/>
      <c r="AT111" s="207" t="s">
        <v>145</v>
      </c>
      <c r="AU111" s="207" t="s">
        <v>80</v>
      </c>
      <c r="AV111" s="13" t="s">
        <v>82</v>
      </c>
      <c r="AW111" s="13" t="s">
        <v>33</v>
      </c>
      <c r="AX111" s="13" t="s">
        <v>80</v>
      </c>
      <c r="AY111" s="207" t="s">
        <v>134</v>
      </c>
    </row>
    <row r="112" spans="1:65" s="2" customFormat="1" ht="22.8">
      <c r="A112" s="35"/>
      <c r="B112" s="36"/>
      <c r="C112" s="179" t="s">
        <v>161</v>
      </c>
      <c r="D112" s="179" t="s">
        <v>137</v>
      </c>
      <c r="E112" s="180" t="s">
        <v>558</v>
      </c>
      <c r="F112" s="181" t="s">
        <v>559</v>
      </c>
      <c r="G112" s="182" t="s">
        <v>174</v>
      </c>
      <c r="H112" s="183">
        <v>3</v>
      </c>
      <c r="I112" s="184"/>
      <c r="J112" s="185">
        <f>ROUND(I112*H112,2)</f>
        <v>0</v>
      </c>
      <c r="K112" s="181" t="s">
        <v>141</v>
      </c>
      <c r="L112" s="40"/>
      <c r="M112" s="186" t="s">
        <v>19</v>
      </c>
      <c r="N112" s="187" t="s">
        <v>44</v>
      </c>
      <c r="O112" s="65"/>
      <c r="P112" s="188">
        <f>O112*H112</f>
        <v>0</v>
      </c>
      <c r="Q112" s="188">
        <v>0</v>
      </c>
      <c r="R112" s="188">
        <f>Q112*H112</f>
        <v>0</v>
      </c>
      <c r="S112" s="188">
        <v>0</v>
      </c>
      <c r="T112" s="189">
        <f>S112*H112</f>
        <v>0</v>
      </c>
      <c r="U112" s="35"/>
      <c r="V112" s="35"/>
      <c r="W112" s="35"/>
      <c r="X112" s="35"/>
      <c r="Y112" s="35"/>
      <c r="Z112" s="35"/>
      <c r="AA112" s="35"/>
      <c r="AB112" s="35"/>
      <c r="AC112" s="35"/>
      <c r="AD112" s="35"/>
      <c r="AE112" s="35"/>
      <c r="AR112" s="190" t="s">
        <v>372</v>
      </c>
      <c r="AT112" s="190" t="s">
        <v>137</v>
      </c>
      <c r="AU112" s="190" t="s">
        <v>80</v>
      </c>
      <c r="AY112" s="18" t="s">
        <v>134</v>
      </c>
      <c r="BE112" s="191">
        <f>IF(N112="základní",J112,0)</f>
        <v>0</v>
      </c>
      <c r="BF112" s="191">
        <f>IF(N112="snížená",J112,0)</f>
        <v>0</v>
      </c>
      <c r="BG112" s="191">
        <f>IF(N112="zákl. přenesená",J112,0)</f>
        <v>0</v>
      </c>
      <c r="BH112" s="191">
        <f>IF(N112="sníž. přenesená",J112,0)</f>
        <v>0</v>
      </c>
      <c r="BI112" s="191">
        <f>IF(N112="nulová",J112,0)</f>
        <v>0</v>
      </c>
      <c r="BJ112" s="18" t="s">
        <v>80</v>
      </c>
      <c r="BK112" s="191">
        <f>ROUND(I112*H112,2)</f>
        <v>0</v>
      </c>
      <c r="BL112" s="18" t="s">
        <v>372</v>
      </c>
      <c r="BM112" s="190" t="s">
        <v>560</v>
      </c>
    </row>
    <row r="113" spans="1:47" s="2" customFormat="1" ht="19.2">
      <c r="A113" s="35"/>
      <c r="B113" s="36"/>
      <c r="C113" s="37"/>
      <c r="D113" s="192" t="s">
        <v>144</v>
      </c>
      <c r="E113" s="37"/>
      <c r="F113" s="193" t="s">
        <v>559</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144</v>
      </c>
      <c r="AU113" s="18" t="s">
        <v>80</v>
      </c>
    </row>
    <row r="114" spans="2:51" s="13" customFormat="1" ht="12">
      <c r="B114" s="197"/>
      <c r="C114" s="198"/>
      <c r="D114" s="192" t="s">
        <v>145</v>
      </c>
      <c r="E114" s="199" t="s">
        <v>19</v>
      </c>
      <c r="F114" s="200" t="s">
        <v>561</v>
      </c>
      <c r="G114" s="198"/>
      <c r="H114" s="201">
        <v>1</v>
      </c>
      <c r="I114" s="202"/>
      <c r="J114" s="198"/>
      <c r="K114" s="198"/>
      <c r="L114" s="203"/>
      <c r="M114" s="204"/>
      <c r="N114" s="205"/>
      <c r="O114" s="205"/>
      <c r="P114" s="205"/>
      <c r="Q114" s="205"/>
      <c r="R114" s="205"/>
      <c r="S114" s="205"/>
      <c r="T114" s="206"/>
      <c r="AT114" s="207" t="s">
        <v>145</v>
      </c>
      <c r="AU114" s="207" t="s">
        <v>80</v>
      </c>
      <c r="AV114" s="13" t="s">
        <v>82</v>
      </c>
      <c r="AW114" s="13" t="s">
        <v>33</v>
      </c>
      <c r="AX114" s="13" t="s">
        <v>73</v>
      </c>
      <c r="AY114" s="207" t="s">
        <v>134</v>
      </c>
    </row>
    <row r="115" spans="2:51" s="13" customFormat="1" ht="12">
      <c r="B115" s="197"/>
      <c r="C115" s="198"/>
      <c r="D115" s="192" t="s">
        <v>145</v>
      </c>
      <c r="E115" s="199" t="s">
        <v>19</v>
      </c>
      <c r="F115" s="200" t="s">
        <v>562</v>
      </c>
      <c r="G115" s="198"/>
      <c r="H115" s="201">
        <v>1</v>
      </c>
      <c r="I115" s="202"/>
      <c r="J115" s="198"/>
      <c r="K115" s="198"/>
      <c r="L115" s="203"/>
      <c r="M115" s="204"/>
      <c r="N115" s="205"/>
      <c r="O115" s="205"/>
      <c r="P115" s="205"/>
      <c r="Q115" s="205"/>
      <c r="R115" s="205"/>
      <c r="S115" s="205"/>
      <c r="T115" s="206"/>
      <c r="AT115" s="207" t="s">
        <v>145</v>
      </c>
      <c r="AU115" s="207" t="s">
        <v>80</v>
      </c>
      <c r="AV115" s="13" t="s">
        <v>82</v>
      </c>
      <c r="AW115" s="13" t="s">
        <v>33</v>
      </c>
      <c r="AX115" s="13" t="s">
        <v>73</v>
      </c>
      <c r="AY115" s="207" t="s">
        <v>134</v>
      </c>
    </row>
    <row r="116" spans="2:51" s="13" customFormat="1" ht="12">
      <c r="B116" s="197"/>
      <c r="C116" s="198"/>
      <c r="D116" s="192" t="s">
        <v>145</v>
      </c>
      <c r="E116" s="199" t="s">
        <v>19</v>
      </c>
      <c r="F116" s="200" t="s">
        <v>563</v>
      </c>
      <c r="G116" s="198"/>
      <c r="H116" s="201">
        <v>1</v>
      </c>
      <c r="I116" s="202"/>
      <c r="J116" s="198"/>
      <c r="K116" s="198"/>
      <c r="L116" s="203"/>
      <c r="M116" s="204"/>
      <c r="N116" s="205"/>
      <c r="O116" s="205"/>
      <c r="P116" s="205"/>
      <c r="Q116" s="205"/>
      <c r="R116" s="205"/>
      <c r="S116" s="205"/>
      <c r="T116" s="206"/>
      <c r="AT116" s="207" t="s">
        <v>145</v>
      </c>
      <c r="AU116" s="207" t="s">
        <v>80</v>
      </c>
      <c r="AV116" s="13" t="s">
        <v>82</v>
      </c>
      <c r="AW116" s="13" t="s">
        <v>33</v>
      </c>
      <c r="AX116" s="13" t="s">
        <v>73</v>
      </c>
      <c r="AY116" s="207" t="s">
        <v>134</v>
      </c>
    </row>
    <row r="117" spans="2:51" s="14" customFormat="1" ht="12">
      <c r="B117" s="218"/>
      <c r="C117" s="219"/>
      <c r="D117" s="192" t="s">
        <v>145</v>
      </c>
      <c r="E117" s="220" t="s">
        <v>19</v>
      </c>
      <c r="F117" s="221" t="s">
        <v>170</v>
      </c>
      <c r="G117" s="219"/>
      <c r="H117" s="222">
        <v>3</v>
      </c>
      <c r="I117" s="223"/>
      <c r="J117" s="219"/>
      <c r="K117" s="219"/>
      <c r="L117" s="224"/>
      <c r="M117" s="250"/>
      <c r="N117" s="251"/>
      <c r="O117" s="251"/>
      <c r="P117" s="251"/>
      <c r="Q117" s="251"/>
      <c r="R117" s="251"/>
      <c r="S117" s="251"/>
      <c r="T117" s="252"/>
      <c r="AT117" s="228" t="s">
        <v>145</v>
      </c>
      <c r="AU117" s="228" t="s">
        <v>80</v>
      </c>
      <c r="AV117" s="14" t="s">
        <v>142</v>
      </c>
      <c r="AW117" s="14" t="s">
        <v>33</v>
      </c>
      <c r="AX117" s="14" t="s">
        <v>80</v>
      </c>
      <c r="AY117" s="228" t="s">
        <v>134</v>
      </c>
    </row>
    <row r="118" spans="1:31" s="2" customFormat="1" ht="6.9" customHeight="1">
      <c r="A118" s="35"/>
      <c r="B118" s="48"/>
      <c r="C118" s="49"/>
      <c r="D118" s="49"/>
      <c r="E118" s="49"/>
      <c r="F118" s="49"/>
      <c r="G118" s="49"/>
      <c r="H118" s="49"/>
      <c r="I118" s="49"/>
      <c r="J118" s="49"/>
      <c r="K118" s="49"/>
      <c r="L118" s="40"/>
      <c r="M118" s="35"/>
      <c r="O118" s="35"/>
      <c r="P118" s="35"/>
      <c r="Q118" s="35"/>
      <c r="R118" s="35"/>
      <c r="S118" s="35"/>
      <c r="T118" s="35"/>
      <c r="U118" s="35"/>
      <c r="V118" s="35"/>
      <c r="W118" s="35"/>
      <c r="X118" s="35"/>
      <c r="Y118" s="35"/>
      <c r="Z118" s="35"/>
      <c r="AA118" s="35"/>
      <c r="AB118" s="35"/>
      <c r="AC118" s="35"/>
      <c r="AD118" s="35"/>
      <c r="AE118" s="35"/>
    </row>
  </sheetData>
  <sheetProtection algorithmName="SHA-512" hashValue="M6MpAaGAzkVdZrRvvwXdUkiIHjn42qVyjUJptxfCRPHx0Trm0LoPy2WE4dIDkpzpHM5f4ELnbmnWpx1MBNocpQ==" saltValue="fGRQaezF+sBrwObvoDwhQx36Eb19VPgFeqePUwVq6aCQGDyRwvJ7Ofl8H2rkkoeF3uWbPjcCayinRjfnB9crNQ==" spinCount="100000" sheet="1" objects="1" scenarios="1" formatColumns="0" formatRows="0" autoFilter="0"/>
  <autoFilter ref="C87:K117"/>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62"/>
      <c r="M2" s="262"/>
      <c r="N2" s="262"/>
      <c r="O2" s="262"/>
      <c r="P2" s="262"/>
      <c r="Q2" s="262"/>
      <c r="R2" s="262"/>
      <c r="S2" s="262"/>
      <c r="T2" s="262"/>
      <c r="U2" s="262"/>
      <c r="V2" s="262"/>
      <c r="AT2" s="18" t="s">
        <v>96</v>
      </c>
    </row>
    <row r="3" spans="2:46" s="1" customFormat="1" ht="6.9" customHeight="1" hidden="1">
      <c r="B3" s="109"/>
      <c r="C3" s="110"/>
      <c r="D3" s="110"/>
      <c r="E3" s="110"/>
      <c r="F3" s="110"/>
      <c r="G3" s="110"/>
      <c r="H3" s="110"/>
      <c r="I3" s="110"/>
      <c r="J3" s="110"/>
      <c r="K3" s="110"/>
      <c r="L3" s="21"/>
      <c r="AT3" s="18" t="s">
        <v>82</v>
      </c>
    </row>
    <row r="4" spans="2:46" s="1" customFormat="1" ht="24.9" customHeight="1" hidden="1">
      <c r="B4" s="21"/>
      <c r="D4" s="111" t="s">
        <v>106</v>
      </c>
      <c r="L4" s="21"/>
      <c r="M4" s="112" t="s">
        <v>10</v>
      </c>
      <c r="AT4" s="18" t="s">
        <v>4</v>
      </c>
    </row>
    <row r="5" spans="2:12" s="1" customFormat="1" ht="6.9" customHeight="1" hidden="1">
      <c r="B5" s="21"/>
      <c r="L5" s="21"/>
    </row>
    <row r="6" spans="2:12" s="1" customFormat="1" ht="12" customHeight="1" hidden="1">
      <c r="B6" s="21"/>
      <c r="D6" s="113" t="s">
        <v>16</v>
      </c>
      <c r="L6" s="21"/>
    </row>
    <row r="7" spans="2:12" s="1" customFormat="1" ht="16.5" customHeight="1" hidden="1">
      <c r="B7" s="21"/>
      <c r="E7" s="309" t="str">
        <f>'Rekapitulace stavby'!K6</f>
        <v>Oprava trati v úseku Hněvčeves - Hořice v P.</v>
      </c>
      <c r="F7" s="310"/>
      <c r="G7" s="310"/>
      <c r="H7" s="310"/>
      <c r="L7" s="21"/>
    </row>
    <row r="8" spans="1:31" s="2" customFormat="1" ht="12" customHeight="1" hidden="1">
      <c r="A8" s="35"/>
      <c r="B8" s="40"/>
      <c r="C8" s="35"/>
      <c r="D8" s="113" t="s">
        <v>107</v>
      </c>
      <c r="E8" s="35"/>
      <c r="F8" s="35"/>
      <c r="G8" s="35"/>
      <c r="H8" s="35"/>
      <c r="I8" s="35"/>
      <c r="J8" s="35"/>
      <c r="K8" s="35"/>
      <c r="L8" s="114"/>
      <c r="S8" s="35"/>
      <c r="T8" s="35"/>
      <c r="U8" s="35"/>
      <c r="V8" s="35"/>
      <c r="W8" s="35"/>
      <c r="X8" s="35"/>
      <c r="Y8" s="35"/>
      <c r="Z8" s="35"/>
      <c r="AA8" s="35"/>
      <c r="AB8" s="35"/>
      <c r="AC8" s="35"/>
      <c r="AD8" s="35"/>
      <c r="AE8" s="35"/>
    </row>
    <row r="9" spans="1:31" s="2" customFormat="1" ht="16.5" customHeight="1" hidden="1">
      <c r="A9" s="35"/>
      <c r="B9" s="40"/>
      <c r="C9" s="35"/>
      <c r="D9" s="35"/>
      <c r="E9" s="312" t="s">
        <v>564</v>
      </c>
      <c r="F9" s="311"/>
      <c r="G9" s="311"/>
      <c r="H9" s="311"/>
      <c r="I9" s="35"/>
      <c r="J9" s="35"/>
      <c r="K9" s="35"/>
      <c r="L9" s="114"/>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row>
    <row r="11" spans="1:31" s="2" customFormat="1" ht="12" customHeight="1" hidden="1">
      <c r="A11" s="35"/>
      <c r="B11" s="40"/>
      <c r="C11" s="35"/>
      <c r="D11" s="113" t="s">
        <v>18</v>
      </c>
      <c r="E11" s="35"/>
      <c r="F11" s="104" t="s">
        <v>19</v>
      </c>
      <c r="G11" s="35"/>
      <c r="H11" s="35"/>
      <c r="I11" s="113" t="s">
        <v>20</v>
      </c>
      <c r="J11" s="104" t="s">
        <v>19</v>
      </c>
      <c r="K11" s="35"/>
      <c r="L11" s="114"/>
      <c r="S11" s="35"/>
      <c r="T11" s="35"/>
      <c r="U11" s="35"/>
      <c r="V11" s="35"/>
      <c r="W11" s="35"/>
      <c r="X11" s="35"/>
      <c r="Y11" s="35"/>
      <c r="Z11" s="35"/>
      <c r="AA11" s="35"/>
      <c r="AB11" s="35"/>
      <c r="AC11" s="35"/>
      <c r="AD11" s="35"/>
      <c r="AE11" s="35"/>
    </row>
    <row r="12" spans="1:31" s="2" customFormat="1" ht="12" customHeight="1" hidden="1">
      <c r="A12" s="35"/>
      <c r="B12" s="40"/>
      <c r="C12" s="35"/>
      <c r="D12" s="113" t="s">
        <v>21</v>
      </c>
      <c r="E12" s="35"/>
      <c r="F12" s="104" t="s">
        <v>22</v>
      </c>
      <c r="G12" s="35"/>
      <c r="H12" s="35"/>
      <c r="I12" s="113" t="s">
        <v>23</v>
      </c>
      <c r="J12" s="115" t="str">
        <f>'Rekapitulace stavby'!AN8</f>
        <v>27. 12. 2020</v>
      </c>
      <c r="K12" s="35"/>
      <c r="L12" s="114"/>
      <c r="S12" s="35"/>
      <c r="T12" s="35"/>
      <c r="U12" s="35"/>
      <c r="V12" s="35"/>
      <c r="W12" s="35"/>
      <c r="X12" s="35"/>
      <c r="Y12" s="35"/>
      <c r="Z12" s="35"/>
      <c r="AA12" s="35"/>
      <c r="AB12" s="35"/>
      <c r="AC12" s="35"/>
      <c r="AD12" s="35"/>
      <c r="AE12" s="35"/>
    </row>
    <row r="13" spans="1:31" s="2" customFormat="1" ht="10.8" customHeight="1" hidden="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2" customFormat="1" ht="12" customHeight="1" hidden="1">
      <c r="A14" s="35"/>
      <c r="B14" s="40"/>
      <c r="C14" s="35"/>
      <c r="D14" s="113" t="s">
        <v>25</v>
      </c>
      <c r="E14" s="35"/>
      <c r="F14" s="35"/>
      <c r="G14" s="35"/>
      <c r="H14" s="35"/>
      <c r="I14" s="113" t="s">
        <v>26</v>
      </c>
      <c r="J14" s="104" t="s">
        <v>19</v>
      </c>
      <c r="K14" s="35"/>
      <c r="L14" s="114"/>
      <c r="S14" s="35"/>
      <c r="T14" s="35"/>
      <c r="U14" s="35"/>
      <c r="V14" s="35"/>
      <c r="W14" s="35"/>
      <c r="X14" s="35"/>
      <c r="Y14" s="35"/>
      <c r="Z14" s="35"/>
      <c r="AA14" s="35"/>
      <c r="AB14" s="35"/>
      <c r="AC14" s="35"/>
      <c r="AD14" s="35"/>
      <c r="AE14" s="35"/>
    </row>
    <row r="15" spans="1:31" s="2" customFormat="1" ht="18" customHeight="1" hidden="1">
      <c r="A15" s="35"/>
      <c r="B15" s="40"/>
      <c r="C15" s="35"/>
      <c r="D15" s="35"/>
      <c r="E15" s="104" t="s">
        <v>27</v>
      </c>
      <c r="F15" s="35"/>
      <c r="G15" s="35"/>
      <c r="H15" s="35"/>
      <c r="I15" s="113" t="s">
        <v>28</v>
      </c>
      <c r="J15" s="104" t="s">
        <v>19</v>
      </c>
      <c r="K15" s="35"/>
      <c r="L15" s="114"/>
      <c r="S15" s="35"/>
      <c r="T15" s="35"/>
      <c r="U15" s="35"/>
      <c r="V15" s="35"/>
      <c r="W15" s="35"/>
      <c r="X15" s="35"/>
      <c r="Y15" s="35"/>
      <c r="Z15" s="35"/>
      <c r="AA15" s="35"/>
      <c r="AB15" s="35"/>
      <c r="AC15" s="35"/>
      <c r="AD15" s="35"/>
      <c r="AE15" s="35"/>
    </row>
    <row r="16" spans="1:31" s="2" customFormat="1" ht="6.9" customHeight="1" hidden="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2" customFormat="1" ht="12" customHeight="1" hidden="1">
      <c r="A17" s="35"/>
      <c r="B17" s="40"/>
      <c r="C17" s="35"/>
      <c r="D17" s="113" t="s">
        <v>29</v>
      </c>
      <c r="E17" s="35"/>
      <c r="F17" s="35"/>
      <c r="G17" s="35"/>
      <c r="H17" s="35"/>
      <c r="I17" s="113" t="s">
        <v>26</v>
      </c>
      <c r="J17" s="31" t="str">
        <f>'Rekapitulace stavby'!AN13</f>
        <v>Vyplň údaj</v>
      </c>
      <c r="K17" s="35"/>
      <c r="L17" s="114"/>
      <c r="S17" s="35"/>
      <c r="T17" s="35"/>
      <c r="U17" s="35"/>
      <c r="V17" s="35"/>
      <c r="W17" s="35"/>
      <c r="X17" s="35"/>
      <c r="Y17" s="35"/>
      <c r="Z17" s="35"/>
      <c r="AA17" s="35"/>
      <c r="AB17" s="35"/>
      <c r="AC17" s="35"/>
      <c r="AD17" s="35"/>
      <c r="AE17" s="35"/>
    </row>
    <row r="18" spans="1:31" s="2" customFormat="1" ht="18" customHeight="1" hidden="1">
      <c r="A18" s="35"/>
      <c r="B18" s="40"/>
      <c r="C18" s="35"/>
      <c r="D18" s="35"/>
      <c r="E18" s="313" t="str">
        <f>'Rekapitulace stavby'!E14</f>
        <v>Vyplň údaj</v>
      </c>
      <c r="F18" s="314"/>
      <c r="G18" s="314"/>
      <c r="H18" s="314"/>
      <c r="I18" s="113" t="s">
        <v>28</v>
      </c>
      <c r="J18" s="31" t="str">
        <f>'Rekapitulace stavby'!AN14</f>
        <v>Vyplň údaj</v>
      </c>
      <c r="K18" s="35"/>
      <c r="L18" s="114"/>
      <c r="S18" s="35"/>
      <c r="T18" s="35"/>
      <c r="U18" s="35"/>
      <c r="V18" s="35"/>
      <c r="W18" s="35"/>
      <c r="X18" s="35"/>
      <c r="Y18" s="35"/>
      <c r="Z18" s="35"/>
      <c r="AA18" s="35"/>
      <c r="AB18" s="35"/>
      <c r="AC18" s="35"/>
      <c r="AD18" s="35"/>
      <c r="AE18" s="35"/>
    </row>
    <row r="19" spans="1:31" s="2" customFormat="1" ht="6.9" customHeight="1" hidden="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2" customFormat="1" ht="12" customHeight="1" hidden="1">
      <c r="A20" s="35"/>
      <c r="B20" s="40"/>
      <c r="C20" s="35"/>
      <c r="D20" s="113" t="s">
        <v>31</v>
      </c>
      <c r="E20" s="35"/>
      <c r="F20" s="35"/>
      <c r="G20" s="35"/>
      <c r="H20" s="35"/>
      <c r="I20" s="113" t="s">
        <v>26</v>
      </c>
      <c r="J20" s="104" t="s">
        <v>19</v>
      </c>
      <c r="K20" s="35"/>
      <c r="L20" s="114"/>
      <c r="S20" s="35"/>
      <c r="T20" s="35"/>
      <c r="U20" s="35"/>
      <c r="V20" s="35"/>
      <c r="W20" s="35"/>
      <c r="X20" s="35"/>
      <c r="Y20" s="35"/>
      <c r="Z20" s="35"/>
      <c r="AA20" s="35"/>
      <c r="AB20" s="35"/>
      <c r="AC20" s="35"/>
      <c r="AD20" s="35"/>
      <c r="AE20" s="35"/>
    </row>
    <row r="21" spans="1:31" s="2" customFormat="1" ht="18" customHeight="1" hidden="1">
      <c r="A21" s="35"/>
      <c r="B21" s="40"/>
      <c r="C21" s="35"/>
      <c r="D21" s="35"/>
      <c r="E21" s="104" t="s">
        <v>32</v>
      </c>
      <c r="F21" s="35"/>
      <c r="G21" s="35"/>
      <c r="H21" s="35"/>
      <c r="I21" s="113" t="s">
        <v>28</v>
      </c>
      <c r="J21" s="104" t="s">
        <v>19</v>
      </c>
      <c r="K21" s="35"/>
      <c r="L21" s="114"/>
      <c r="S21" s="35"/>
      <c r="T21" s="35"/>
      <c r="U21" s="35"/>
      <c r="V21" s="35"/>
      <c r="W21" s="35"/>
      <c r="X21" s="35"/>
      <c r="Y21" s="35"/>
      <c r="Z21" s="35"/>
      <c r="AA21" s="35"/>
      <c r="AB21" s="35"/>
      <c r="AC21" s="35"/>
      <c r="AD21" s="35"/>
      <c r="AE21" s="35"/>
    </row>
    <row r="22" spans="1:31" s="2" customFormat="1" ht="6.9" customHeight="1" hidden="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2" customFormat="1" ht="12" customHeight="1" hidden="1">
      <c r="A23" s="35"/>
      <c r="B23" s="40"/>
      <c r="C23" s="35"/>
      <c r="D23" s="113" t="s">
        <v>34</v>
      </c>
      <c r="E23" s="35"/>
      <c r="F23" s="35"/>
      <c r="G23" s="35"/>
      <c r="H23" s="35"/>
      <c r="I23" s="113" t="s">
        <v>26</v>
      </c>
      <c r="J23" s="104" t="s">
        <v>35</v>
      </c>
      <c r="K23" s="35"/>
      <c r="L23" s="114"/>
      <c r="S23" s="35"/>
      <c r="T23" s="35"/>
      <c r="U23" s="35"/>
      <c r="V23" s="35"/>
      <c r="W23" s="35"/>
      <c r="X23" s="35"/>
      <c r="Y23" s="35"/>
      <c r="Z23" s="35"/>
      <c r="AA23" s="35"/>
      <c r="AB23" s="35"/>
      <c r="AC23" s="35"/>
      <c r="AD23" s="35"/>
      <c r="AE23" s="35"/>
    </row>
    <row r="24" spans="1:31" s="2" customFormat="1" ht="18" customHeight="1" hidden="1">
      <c r="A24" s="35"/>
      <c r="B24" s="40"/>
      <c r="C24" s="35"/>
      <c r="D24" s="35"/>
      <c r="E24" s="104" t="s">
        <v>36</v>
      </c>
      <c r="F24" s="35"/>
      <c r="G24" s="35"/>
      <c r="H24" s="35"/>
      <c r="I24" s="113" t="s">
        <v>28</v>
      </c>
      <c r="J24" s="104" t="s">
        <v>19</v>
      </c>
      <c r="K24" s="35"/>
      <c r="L24" s="114"/>
      <c r="S24" s="35"/>
      <c r="T24" s="35"/>
      <c r="U24" s="35"/>
      <c r="V24" s="35"/>
      <c r="W24" s="35"/>
      <c r="X24" s="35"/>
      <c r="Y24" s="35"/>
      <c r="Z24" s="35"/>
      <c r="AA24" s="35"/>
      <c r="AB24" s="35"/>
      <c r="AC24" s="35"/>
      <c r="AD24" s="35"/>
      <c r="AE24" s="35"/>
    </row>
    <row r="25" spans="1:31" s="2" customFormat="1" ht="6.9" customHeight="1" hidden="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2" customFormat="1" ht="12" customHeight="1" hidden="1">
      <c r="A26" s="35"/>
      <c r="B26" s="40"/>
      <c r="C26" s="35"/>
      <c r="D26" s="113" t="s">
        <v>37</v>
      </c>
      <c r="E26" s="35"/>
      <c r="F26" s="35"/>
      <c r="G26" s="35"/>
      <c r="H26" s="35"/>
      <c r="I26" s="35"/>
      <c r="J26" s="35"/>
      <c r="K26" s="35"/>
      <c r="L26" s="114"/>
      <c r="S26" s="35"/>
      <c r="T26" s="35"/>
      <c r="U26" s="35"/>
      <c r="V26" s="35"/>
      <c r="W26" s="35"/>
      <c r="X26" s="35"/>
      <c r="Y26" s="35"/>
      <c r="Z26" s="35"/>
      <c r="AA26" s="35"/>
      <c r="AB26" s="35"/>
      <c r="AC26" s="35"/>
      <c r="AD26" s="35"/>
      <c r="AE26" s="35"/>
    </row>
    <row r="27" spans="1:31" s="8" customFormat="1" ht="71.25" customHeight="1" hidden="1">
      <c r="A27" s="116"/>
      <c r="B27" s="117"/>
      <c r="C27" s="116"/>
      <c r="D27" s="116"/>
      <c r="E27" s="315" t="s">
        <v>38</v>
      </c>
      <c r="F27" s="315"/>
      <c r="G27" s="315"/>
      <c r="H27" s="315"/>
      <c r="I27" s="116"/>
      <c r="J27" s="116"/>
      <c r="K27" s="116"/>
      <c r="L27" s="118"/>
      <c r="S27" s="116"/>
      <c r="T27" s="116"/>
      <c r="U27" s="116"/>
      <c r="V27" s="116"/>
      <c r="W27" s="116"/>
      <c r="X27" s="116"/>
      <c r="Y27" s="116"/>
      <c r="Z27" s="116"/>
      <c r="AA27" s="116"/>
      <c r="AB27" s="116"/>
      <c r="AC27" s="116"/>
      <c r="AD27" s="116"/>
      <c r="AE27" s="116"/>
    </row>
    <row r="28" spans="1:31" s="2" customFormat="1" ht="6.9" customHeight="1" hidden="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2" customFormat="1" ht="6.9" customHeight="1" hidden="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2" customFormat="1" ht="25.35" customHeight="1" hidden="1">
      <c r="A30" s="35"/>
      <c r="B30" s="40"/>
      <c r="C30" s="35"/>
      <c r="D30" s="120" t="s">
        <v>39</v>
      </c>
      <c r="E30" s="35"/>
      <c r="F30" s="35"/>
      <c r="G30" s="35"/>
      <c r="H30" s="35"/>
      <c r="I30" s="35"/>
      <c r="J30" s="121">
        <f>ROUND(J83,2)</f>
        <v>0</v>
      </c>
      <c r="K30" s="35"/>
      <c r="L30" s="114"/>
      <c r="S30" s="35"/>
      <c r="T30" s="35"/>
      <c r="U30" s="35"/>
      <c r="V30" s="35"/>
      <c r="W30" s="35"/>
      <c r="X30" s="35"/>
      <c r="Y30" s="35"/>
      <c r="Z30" s="35"/>
      <c r="AA30" s="35"/>
      <c r="AB30" s="35"/>
      <c r="AC30" s="35"/>
      <c r="AD30" s="35"/>
      <c r="AE30" s="35"/>
    </row>
    <row r="31" spans="1:31" s="2" customFormat="1" ht="6.9" customHeight="1" hidden="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14.4" customHeight="1" hidden="1">
      <c r="A32" s="35"/>
      <c r="B32" s="40"/>
      <c r="C32" s="35"/>
      <c r="D32" s="35"/>
      <c r="E32" s="35"/>
      <c r="F32" s="122" t="s">
        <v>41</v>
      </c>
      <c r="G32" s="35"/>
      <c r="H32" s="35"/>
      <c r="I32" s="122" t="s">
        <v>40</v>
      </c>
      <c r="J32" s="122" t="s">
        <v>42</v>
      </c>
      <c r="K32" s="35"/>
      <c r="L32" s="114"/>
      <c r="S32" s="35"/>
      <c r="T32" s="35"/>
      <c r="U32" s="35"/>
      <c r="V32" s="35"/>
      <c r="W32" s="35"/>
      <c r="X32" s="35"/>
      <c r="Y32" s="35"/>
      <c r="Z32" s="35"/>
      <c r="AA32" s="35"/>
      <c r="AB32" s="35"/>
      <c r="AC32" s="35"/>
      <c r="AD32" s="35"/>
      <c r="AE32" s="35"/>
    </row>
    <row r="33" spans="1:31" s="2" customFormat="1" ht="14.4" customHeight="1" hidden="1">
      <c r="A33" s="35"/>
      <c r="B33" s="40"/>
      <c r="C33" s="35"/>
      <c r="D33" s="123" t="s">
        <v>43</v>
      </c>
      <c r="E33" s="113" t="s">
        <v>44</v>
      </c>
      <c r="F33" s="124">
        <f>ROUND((SUM(BE83:BE123)),2)</f>
        <v>0</v>
      </c>
      <c r="G33" s="35"/>
      <c r="H33" s="35"/>
      <c r="I33" s="125">
        <v>0.21</v>
      </c>
      <c r="J33" s="124">
        <f>ROUND(((SUM(BE83:BE123))*I33),2)</f>
        <v>0</v>
      </c>
      <c r="K33" s="35"/>
      <c r="L33" s="114"/>
      <c r="S33" s="35"/>
      <c r="T33" s="35"/>
      <c r="U33" s="35"/>
      <c r="V33" s="35"/>
      <c r="W33" s="35"/>
      <c r="X33" s="35"/>
      <c r="Y33" s="35"/>
      <c r="Z33" s="35"/>
      <c r="AA33" s="35"/>
      <c r="AB33" s="35"/>
      <c r="AC33" s="35"/>
      <c r="AD33" s="35"/>
      <c r="AE33" s="35"/>
    </row>
    <row r="34" spans="1:31" s="2" customFormat="1" ht="14.4" customHeight="1" hidden="1">
      <c r="A34" s="35"/>
      <c r="B34" s="40"/>
      <c r="C34" s="35"/>
      <c r="D34" s="35"/>
      <c r="E34" s="113" t="s">
        <v>45</v>
      </c>
      <c r="F34" s="124">
        <f>ROUND((SUM(BF83:BF123)),2)</f>
        <v>0</v>
      </c>
      <c r="G34" s="35"/>
      <c r="H34" s="35"/>
      <c r="I34" s="125">
        <v>0.15</v>
      </c>
      <c r="J34" s="124">
        <f>ROUND(((SUM(BF83:BF123))*I34),2)</f>
        <v>0</v>
      </c>
      <c r="K34" s="35"/>
      <c r="L34" s="114"/>
      <c r="S34" s="35"/>
      <c r="T34" s="35"/>
      <c r="U34" s="35"/>
      <c r="V34" s="35"/>
      <c r="W34" s="35"/>
      <c r="X34" s="35"/>
      <c r="Y34" s="35"/>
      <c r="Z34" s="35"/>
      <c r="AA34" s="35"/>
      <c r="AB34" s="35"/>
      <c r="AC34" s="35"/>
      <c r="AD34" s="35"/>
      <c r="AE34" s="35"/>
    </row>
    <row r="35" spans="1:31" s="2" customFormat="1" ht="14.4" customHeight="1" hidden="1">
      <c r="A35" s="35"/>
      <c r="B35" s="40"/>
      <c r="C35" s="35"/>
      <c r="D35" s="35"/>
      <c r="E35" s="113" t="s">
        <v>46</v>
      </c>
      <c r="F35" s="124">
        <f>ROUND((SUM(BG83:BG123)),2)</f>
        <v>0</v>
      </c>
      <c r="G35" s="35"/>
      <c r="H35" s="35"/>
      <c r="I35" s="125">
        <v>0.21</v>
      </c>
      <c r="J35" s="124">
        <f>0</f>
        <v>0</v>
      </c>
      <c r="K35" s="35"/>
      <c r="L35" s="114"/>
      <c r="S35" s="35"/>
      <c r="T35" s="35"/>
      <c r="U35" s="35"/>
      <c r="V35" s="35"/>
      <c r="W35" s="35"/>
      <c r="X35" s="35"/>
      <c r="Y35" s="35"/>
      <c r="Z35" s="35"/>
      <c r="AA35" s="35"/>
      <c r="AB35" s="35"/>
      <c r="AC35" s="35"/>
      <c r="AD35" s="35"/>
      <c r="AE35" s="35"/>
    </row>
    <row r="36" spans="1:31" s="2" customFormat="1" ht="14.4" customHeight="1" hidden="1">
      <c r="A36" s="35"/>
      <c r="B36" s="40"/>
      <c r="C36" s="35"/>
      <c r="D36" s="35"/>
      <c r="E36" s="113" t="s">
        <v>47</v>
      </c>
      <c r="F36" s="124">
        <f>ROUND((SUM(BH83:BH123)),2)</f>
        <v>0</v>
      </c>
      <c r="G36" s="35"/>
      <c r="H36" s="35"/>
      <c r="I36" s="125">
        <v>0.15</v>
      </c>
      <c r="J36" s="124">
        <f>0</f>
        <v>0</v>
      </c>
      <c r="K36" s="35"/>
      <c r="L36" s="114"/>
      <c r="S36" s="35"/>
      <c r="T36" s="35"/>
      <c r="U36" s="35"/>
      <c r="V36" s="35"/>
      <c r="W36" s="35"/>
      <c r="X36" s="35"/>
      <c r="Y36" s="35"/>
      <c r="Z36" s="35"/>
      <c r="AA36" s="35"/>
      <c r="AB36" s="35"/>
      <c r="AC36" s="35"/>
      <c r="AD36" s="35"/>
      <c r="AE36" s="35"/>
    </row>
    <row r="37" spans="1:31" s="2" customFormat="1" ht="14.4" customHeight="1" hidden="1">
      <c r="A37" s="35"/>
      <c r="B37" s="40"/>
      <c r="C37" s="35"/>
      <c r="D37" s="35"/>
      <c r="E37" s="113" t="s">
        <v>48</v>
      </c>
      <c r="F37" s="124">
        <f>ROUND((SUM(BI83:BI123)),2)</f>
        <v>0</v>
      </c>
      <c r="G37" s="35"/>
      <c r="H37" s="35"/>
      <c r="I37" s="125">
        <v>0</v>
      </c>
      <c r="J37" s="124">
        <f>0</f>
        <v>0</v>
      </c>
      <c r="K37" s="35"/>
      <c r="L37" s="114"/>
      <c r="S37" s="35"/>
      <c r="T37" s="35"/>
      <c r="U37" s="35"/>
      <c r="V37" s="35"/>
      <c r="W37" s="35"/>
      <c r="X37" s="35"/>
      <c r="Y37" s="35"/>
      <c r="Z37" s="35"/>
      <c r="AA37" s="35"/>
      <c r="AB37" s="35"/>
      <c r="AC37" s="35"/>
      <c r="AD37" s="35"/>
      <c r="AE37" s="35"/>
    </row>
    <row r="38" spans="1:31" s="2" customFormat="1" ht="6.9" customHeight="1" hidden="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2" customFormat="1" ht="25.35" customHeight="1" hidden="1">
      <c r="A39" s="35"/>
      <c r="B39" s="40"/>
      <c r="C39" s="126"/>
      <c r="D39" s="127" t="s">
        <v>49</v>
      </c>
      <c r="E39" s="128"/>
      <c r="F39" s="128"/>
      <c r="G39" s="129" t="s">
        <v>50</v>
      </c>
      <c r="H39" s="130" t="s">
        <v>51</v>
      </c>
      <c r="I39" s="128"/>
      <c r="J39" s="131">
        <f>SUM(J30:J37)</f>
        <v>0</v>
      </c>
      <c r="K39" s="132"/>
      <c r="L39" s="114"/>
      <c r="S39" s="35"/>
      <c r="T39" s="35"/>
      <c r="U39" s="35"/>
      <c r="V39" s="35"/>
      <c r="W39" s="35"/>
      <c r="X39" s="35"/>
      <c r="Y39" s="35"/>
      <c r="Z39" s="35"/>
      <c r="AA39" s="35"/>
      <c r="AB39" s="35"/>
      <c r="AC39" s="35"/>
      <c r="AD39" s="35"/>
      <c r="AE39" s="35"/>
    </row>
    <row r="40" spans="1:31" s="2" customFormat="1" ht="14.4" customHeight="1" hidden="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1" ht="12" hidden="1"/>
    <row r="42" ht="12" hidden="1"/>
    <row r="43" ht="12" hidden="1"/>
    <row r="44" spans="1:31" s="2" customFormat="1" ht="6.9"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2" customFormat="1" ht="24.9" customHeight="1">
      <c r="A45" s="35"/>
      <c r="B45" s="36"/>
      <c r="C45" s="24" t="s">
        <v>111</v>
      </c>
      <c r="D45" s="37"/>
      <c r="E45" s="37"/>
      <c r="F45" s="37"/>
      <c r="G45" s="37"/>
      <c r="H45" s="37"/>
      <c r="I45" s="37"/>
      <c r="J45" s="37"/>
      <c r="K45" s="37"/>
      <c r="L45" s="114"/>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16.5" customHeight="1">
      <c r="A48" s="35"/>
      <c r="B48" s="36"/>
      <c r="C48" s="37"/>
      <c r="D48" s="37"/>
      <c r="E48" s="307" t="str">
        <f>E7</f>
        <v>Oprava trati v úseku Hněvčeves - Hořice v P.</v>
      </c>
      <c r="F48" s="308"/>
      <c r="G48" s="308"/>
      <c r="H48" s="308"/>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295" t="str">
        <f>E9</f>
        <v>SO 02 - Železniční přejezd v km 20,449</v>
      </c>
      <c r="F50" s="306"/>
      <c r="G50" s="306"/>
      <c r="H50" s="306"/>
      <c r="I50" s="37"/>
      <c r="J50" s="37"/>
      <c r="K50" s="37"/>
      <c r="L50" s="114"/>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Hněvčeves - Hořice</v>
      </c>
      <c r="G52" s="37"/>
      <c r="H52" s="37"/>
      <c r="I52" s="30" t="s">
        <v>23</v>
      </c>
      <c r="J52" s="60" t="str">
        <f>IF(J12="","",J12)</f>
        <v>27. 12. 2020</v>
      </c>
      <c r="K52" s="37"/>
      <c r="L52" s="114"/>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5.15" customHeight="1">
      <c r="A54" s="35"/>
      <c r="B54" s="36"/>
      <c r="C54" s="30" t="s">
        <v>25</v>
      </c>
      <c r="D54" s="37"/>
      <c r="E54" s="37"/>
      <c r="F54" s="28" t="str">
        <f>E15</f>
        <v xml:space="preserve"> Správa železnic, s.o.</v>
      </c>
      <c r="G54" s="37"/>
      <c r="H54" s="37"/>
      <c r="I54" s="30" t="s">
        <v>31</v>
      </c>
      <c r="J54" s="33" t="str">
        <f>E21</f>
        <v xml:space="preserve"> Prodin, a.s.</v>
      </c>
      <c r="K54" s="37"/>
      <c r="L54" s="114"/>
      <c r="S54" s="35"/>
      <c r="T54" s="35"/>
      <c r="U54" s="35"/>
      <c r="V54" s="35"/>
      <c r="W54" s="35"/>
      <c r="X54" s="35"/>
      <c r="Y54" s="35"/>
      <c r="Z54" s="35"/>
      <c r="AA54" s="35"/>
      <c r="AB54" s="35"/>
      <c r="AC54" s="35"/>
      <c r="AD54" s="35"/>
      <c r="AE54" s="35"/>
    </row>
    <row r="55" spans="1:31" s="2" customFormat="1" ht="15.15" customHeight="1">
      <c r="A55" s="35"/>
      <c r="B55" s="36"/>
      <c r="C55" s="30" t="s">
        <v>29</v>
      </c>
      <c r="D55" s="37"/>
      <c r="E55" s="37"/>
      <c r="F55" s="28" t="str">
        <f>IF(E18="","",E18)</f>
        <v>Vyplň údaj</v>
      </c>
      <c r="G55" s="37"/>
      <c r="H55" s="37"/>
      <c r="I55" s="30" t="s">
        <v>34</v>
      </c>
      <c r="J55" s="33" t="str">
        <f>E24</f>
        <v>PRODIN, a.s.</v>
      </c>
      <c r="K55" s="37"/>
      <c r="L55" s="114"/>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2" customFormat="1" ht="29.25" customHeight="1">
      <c r="A57" s="35"/>
      <c r="B57" s="36"/>
      <c r="C57" s="137" t="s">
        <v>112</v>
      </c>
      <c r="D57" s="138"/>
      <c r="E57" s="138"/>
      <c r="F57" s="138"/>
      <c r="G57" s="138"/>
      <c r="H57" s="138"/>
      <c r="I57" s="138"/>
      <c r="J57" s="139" t="s">
        <v>113</v>
      </c>
      <c r="K57" s="138"/>
      <c r="L57" s="114"/>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2" customFormat="1" ht="22.8" customHeight="1">
      <c r="A59" s="35"/>
      <c r="B59" s="36"/>
      <c r="C59" s="140" t="s">
        <v>71</v>
      </c>
      <c r="D59" s="37"/>
      <c r="E59" s="37"/>
      <c r="F59" s="37"/>
      <c r="G59" s="37"/>
      <c r="H59" s="37"/>
      <c r="I59" s="37"/>
      <c r="J59" s="78">
        <f>J83</f>
        <v>0</v>
      </c>
      <c r="K59" s="37"/>
      <c r="L59" s="114"/>
      <c r="S59" s="35"/>
      <c r="T59" s="35"/>
      <c r="U59" s="35"/>
      <c r="V59" s="35"/>
      <c r="W59" s="35"/>
      <c r="X59" s="35"/>
      <c r="Y59" s="35"/>
      <c r="Z59" s="35"/>
      <c r="AA59" s="35"/>
      <c r="AB59" s="35"/>
      <c r="AC59" s="35"/>
      <c r="AD59" s="35"/>
      <c r="AE59" s="35"/>
      <c r="AU59" s="18" t="s">
        <v>114</v>
      </c>
    </row>
    <row r="60" spans="2:12" s="9" customFormat="1" ht="24.9" customHeight="1">
      <c r="B60" s="141"/>
      <c r="C60" s="142"/>
      <c r="D60" s="143" t="s">
        <v>115</v>
      </c>
      <c r="E60" s="144"/>
      <c r="F60" s="144"/>
      <c r="G60" s="144"/>
      <c r="H60" s="144"/>
      <c r="I60" s="144"/>
      <c r="J60" s="145">
        <f>J84</f>
        <v>0</v>
      </c>
      <c r="K60" s="142"/>
      <c r="L60" s="146"/>
    </row>
    <row r="61" spans="2:12" s="10" customFormat="1" ht="19.95" customHeight="1">
      <c r="B61" s="147"/>
      <c r="C61" s="98"/>
      <c r="D61" s="148" t="s">
        <v>116</v>
      </c>
      <c r="E61" s="149"/>
      <c r="F61" s="149"/>
      <c r="G61" s="149"/>
      <c r="H61" s="149"/>
      <c r="I61" s="149"/>
      <c r="J61" s="150">
        <f>J85</f>
        <v>0</v>
      </c>
      <c r="K61" s="98"/>
      <c r="L61" s="151"/>
    </row>
    <row r="62" spans="2:12" s="9" customFormat="1" ht="24.9" customHeight="1">
      <c r="B62" s="141"/>
      <c r="C62" s="142"/>
      <c r="D62" s="143" t="s">
        <v>117</v>
      </c>
      <c r="E62" s="144"/>
      <c r="F62" s="144"/>
      <c r="G62" s="144"/>
      <c r="H62" s="144"/>
      <c r="I62" s="144"/>
      <c r="J62" s="145">
        <f>J109</f>
        <v>0</v>
      </c>
      <c r="K62" s="142"/>
      <c r="L62" s="146"/>
    </row>
    <row r="63" spans="2:12" s="10" customFormat="1" ht="19.95" customHeight="1">
      <c r="B63" s="147"/>
      <c r="C63" s="98"/>
      <c r="D63" s="148" t="s">
        <v>565</v>
      </c>
      <c r="E63" s="149"/>
      <c r="F63" s="149"/>
      <c r="G63" s="149"/>
      <c r="H63" s="149"/>
      <c r="I63" s="149"/>
      <c r="J63" s="150">
        <f>J117</f>
        <v>0</v>
      </c>
      <c r="K63" s="98"/>
      <c r="L63" s="151"/>
    </row>
    <row r="64" spans="1:31" s="2" customFormat="1" ht="21.75" customHeight="1">
      <c r="A64" s="35"/>
      <c r="B64" s="36"/>
      <c r="C64" s="37"/>
      <c r="D64" s="37"/>
      <c r="E64" s="37"/>
      <c r="F64" s="37"/>
      <c r="G64" s="37"/>
      <c r="H64" s="37"/>
      <c r="I64" s="37"/>
      <c r="J64" s="37"/>
      <c r="K64" s="37"/>
      <c r="L64" s="114"/>
      <c r="S64" s="35"/>
      <c r="T64" s="35"/>
      <c r="U64" s="35"/>
      <c r="V64" s="35"/>
      <c r="W64" s="35"/>
      <c r="X64" s="35"/>
      <c r="Y64" s="35"/>
      <c r="Z64" s="35"/>
      <c r="AA64" s="35"/>
      <c r="AB64" s="35"/>
      <c r="AC64" s="35"/>
      <c r="AD64" s="35"/>
      <c r="AE64" s="35"/>
    </row>
    <row r="65" spans="1:31" s="2" customFormat="1" ht="6.9" customHeight="1">
      <c r="A65" s="35"/>
      <c r="B65" s="48"/>
      <c r="C65" s="49"/>
      <c r="D65" s="49"/>
      <c r="E65" s="49"/>
      <c r="F65" s="49"/>
      <c r="G65" s="49"/>
      <c r="H65" s="49"/>
      <c r="I65" s="49"/>
      <c r="J65" s="49"/>
      <c r="K65" s="49"/>
      <c r="L65" s="114"/>
      <c r="S65" s="35"/>
      <c r="T65" s="35"/>
      <c r="U65" s="35"/>
      <c r="V65" s="35"/>
      <c r="W65" s="35"/>
      <c r="X65" s="35"/>
      <c r="Y65" s="35"/>
      <c r="Z65" s="35"/>
      <c r="AA65" s="35"/>
      <c r="AB65" s="35"/>
      <c r="AC65" s="35"/>
      <c r="AD65" s="35"/>
      <c r="AE65" s="35"/>
    </row>
    <row r="69" spans="1:31" s="2" customFormat="1" ht="6.9" customHeight="1">
      <c r="A69" s="35"/>
      <c r="B69" s="50"/>
      <c r="C69" s="51"/>
      <c r="D69" s="51"/>
      <c r="E69" s="51"/>
      <c r="F69" s="51"/>
      <c r="G69" s="51"/>
      <c r="H69" s="51"/>
      <c r="I69" s="51"/>
      <c r="J69" s="51"/>
      <c r="K69" s="51"/>
      <c r="L69" s="114"/>
      <c r="S69" s="35"/>
      <c r="T69" s="35"/>
      <c r="U69" s="35"/>
      <c r="V69" s="35"/>
      <c r="W69" s="35"/>
      <c r="X69" s="35"/>
      <c r="Y69" s="35"/>
      <c r="Z69" s="35"/>
      <c r="AA69" s="35"/>
      <c r="AB69" s="35"/>
      <c r="AC69" s="35"/>
      <c r="AD69" s="35"/>
      <c r="AE69" s="35"/>
    </row>
    <row r="70" spans="1:31" s="2" customFormat="1" ht="24.9" customHeight="1">
      <c r="A70" s="35"/>
      <c r="B70" s="36"/>
      <c r="C70" s="24" t="s">
        <v>119</v>
      </c>
      <c r="D70" s="37"/>
      <c r="E70" s="37"/>
      <c r="F70" s="37"/>
      <c r="G70" s="37"/>
      <c r="H70" s="37"/>
      <c r="I70" s="37"/>
      <c r="J70" s="37"/>
      <c r="K70" s="37"/>
      <c r="L70" s="114"/>
      <c r="S70" s="35"/>
      <c r="T70" s="35"/>
      <c r="U70" s="35"/>
      <c r="V70" s="35"/>
      <c r="W70" s="35"/>
      <c r="X70" s="35"/>
      <c r="Y70" s="35"/>
      <c r="Z70" s="35"/>
      <c r="AA70" s="35"/>
      <c r="AB70" s="35"/>
      <c r="AC70" s="35"/>
      <c r="AD70" s="35"/>
      <c r="AE70" s="35"/>
    </row>
    <row r="71" spans="1:31" s="2" customFormat="1" ht="6.9" customHeight="1">
      <c r="A71" s="35"/>
      <c r="B71" s="36"/>
      <c r="C71" s="37"/>
      <c r="D71" s="37"/>
      <c r="E71" s="37"/>
      <c r="F71" s="37"/>
      <c r="G71" s="37"/>
      <c r="H71" s="37"/>
      <c r="I71" s="37"/>
      <c r="J71" s="37"/>
      <c r="K71" s="37"/>
      <c r="L71" s="114"/>
      <c r="S71" s="35"/>
      <c r="T71" s="35"/>
      <c r="U71" s="35"/>
      <c r="V71" s="35"/>
      <c r="W71" s="35"/>
      <c r="X71" s="35"/>
      <c r="Y71" s="35"/>
      <c r="Z71" s="35"/>
      <c r="AA71" s="35"/>
      <c r="AB71" s="35"/>
      <c r="AC71" s="35"/>
      <c r="AD71" s="35"/>
      <c r="AE71" s="35"/>
    </row>
    <row r="72" spans="1:31" s="2" customFormat="1" ht="12" customHeight="1">
      <c r="A72" s="35"/>
      <c r="B72" s="36"/>
      <c r="C72" s="30" t="s">
        <v>16</v>
      </c>
      <c r="D72" s="37"/>
      <c r="E72" s="37"/>
      <c r="F72" s="37"/>
      <c r="G72" s="37"/>
      <c r="H72" s="37"/>
      <c r="I72" s="37"/>
      <c r="J72" s="37"/>
      <c r="K72" s="37"/>
      <c r="L72" s="114"/>
      <c r="S72" s="35"/>
      <c r="T72" s="35"/>
      <c r="U72" s="35"/>
      <c r="V72" s="35"/>
      <c r="W72" s="35"/>
      <c r="X72" s="35"/>
      <c r="Y72" s="35"/>
      <c r="Z72" s="35"/>
      <c r="AA72" s="35"/>
      <c r="AB72" s="35"/>
      <c r="AC72" s="35"/>
      <c r="AD72" s="35"/>
      <c r="AE72" s="35"/>
    </row>
    <row r="73" spans="1:31" s="2" customFormat="1" ht="16.5" customHeight="1">
      <c r="A73" s="35"/>
      <c r="B73" s="36"/>
      <c r="C73" s="37"/>
      <c r="D73" s="37"/>
      <c r="E73" s="307" t="str">
        <f>E7</f>
        <v>Oprava trati v úseku Hněvčeves - Hořice v P.</v>
      </c>
      <c r="F73" s="308"/>
      <c r="G73" s="308"/>
      <c r="H73" s="308"/>
      <c r="I73" s="37"/>
      <c r="J73" s="37"/>
      <c r="K73" s="37"/>
      <c r="L73" s="114"/>
      <c r="S73" s="35"/>
      <c r="T73" s="35"/>
      <c r="U73" s="35"/>
      <c r="V73" s="35"/>
      <c r="W73" s="35"/>
      <c r="X73" s="35"/>
      <c r="Y73" s="35"/>
      <c r="Z73" s="35"/>
      <c r="AA73" s="35"/>
      <c r="AB73" s="35"/>
      <c r="AC73" s="35"/>
      <c r="AD73" s="35"/>
      <c r="AE73" s="35"/>
    </row>
    <row r="74" spans="1:31" s="2" customFormat="1" ht="12" customHeight="1">
      <c r="A74" s="35"/>
      <c r="B74" s="36"/>
      <c r="C74" s="30" t="s">
        <v>107</v>
      </c>
      <c r="D74" s="37"/>
      <c r="E74" s="37"/>
      <c r="F74" s="37"/>
      <c r="G74" s="37"/>
      <c r="H74" s="37"/>
      <c r="I74" s="37"/>
      <c r="J74" s="37"/>
      <c r="K74" s="37"/>
      <c r="L74" s="114"/>
      <c r="S74" s="35"/>
      <c r="T74" s="35"/>
      <c r="U74" s="35"/>
      <c r="V74" s="35"/>
      <c r="W74" s="35"/>
      <c r="X74" s="35"/>
      <c r="Y74" s="35"/>
      <c r="Z74" s="35"/>
      <c r="AA74" s="35"/>
      <c r="AB74" s="35"/>
      <c r="AC74" s="35"/>
      <c r="AD74" s="35"/>
      <c r="AE74" s="35"/>
    </row>
    <row r="75" spans="1:31" s="2" customFormat="1" ht="16.5" customHeight="1">
      <c r="A75" s="35"/>
      <c r="B75" s="36"/>
      <c r="C75" s="37"/>
      <c r="D75" s="37"/>
      <c r="E75" s="295" t="str">
        <f>E9</f>
        <v>SO 02 - Železniční přejezd v km 20,449</v>
      </c>
      <c r="F75" s="306"/>
      <c r="G75" s="306"/>
      <c r="H75" s="306"/>
      <c r="I75" s="37"/>
      <c r="J75" s="37"/>
      <c r="K75" s="37"/>
      <c r="L75" s="114"/>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4"/>
      <c r="S76" s="35"/>
      <c r="T76" s="35"/>
      <c r="U76" s="35"/>
      <c r="V76" s="35"/>
      <c r="W76" s="35"/>
      <c r="X76" s="35"/>
      <c r="Y76" s="35"/>
      <c r="Z76" s="35"/>
      <c r="AA76" s="35"/>
      <c r="AB76" s="35"/>
      <c r="AC76" s="35"/>
      <c r="AD76" s="35"/>
      <c r="AE76" s="35"/>
    </row>
    <row r="77" spans="1:31" s="2" customFormat="1" ht="12" customHeight="1">
      <c r="A77" s="35"/>
      <c r="B77" s="36"/>
      <c r="C77" s="30" t="s">
        <v>21</v>
      </c>
      <c r="D77" s="37"/>
      <c r="E77" s="37"/>
      <c r="F77" s="28" t="str">
        <f>F12</f>
        <v xml:space="preserve"> Hněvčeves - Hořice</v>
      </c>
      <c r="G77" s="37"/>
      <c r="H77" s="37"/>
      <c r="I77" s="30" t="s">
        <v>23</v>
      </c>
      <c r="J77" s="60" t="str">
        <f>IF(J12="","",J12)</f>
        <v>27. 12. 2020</v>
      </c>
      <c r="K77" s="37"/>
      <c r="L77" s="114"/>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14"/>
      <c r="S78" s="35"/>
      <c r="T78" s="35"/>
      <c r="U78" s="35"/>
      <c r="V78" s="35"/>
      <c r="W78" s="35"/>
      <c r="X78" s="35"/>
      <c r="Y78" s="35"/>
      <c r="Z78" s="35"/>
      <c r="AA78" s="35"/>
      <c r="AB78" s="35"/>
      <c r="AC78" s="35"/>
      <c r="AD78" s="35"/>
      <c r="AE78" s="35"/>
    </row>
    <row r="79" spans="1:31" s="2" customFormat="1" ht="15.15" customHeight="1">
      <c r="A79" s="35"/>
      <c r="B79" s="36"/>
      <c r="C79" s="30" t="s">
        <v>25</v>
      </c>
      <c r="D79" s="37"/>
      <c r="E79" s="37"/>
      <c r="F79" s="28" t="str">
        <f>E15</f>
        <v xml:space="preserve"> Správa železnic, s.o.</v>
      </c>
      <c r="G79" s="37"/>
      <c r="H79" s="37"/>
      <c r="I79" s="30" t="s">
        <v>31</v>
      </c>
      <c r="J79" s="33" t="str">
        <f>E21</f>
        <v xml:space="preserve"> Prodin, a.s.</v>
      </c>
      <c r="K79" s="37"/>
      <c r="L79" s="114"/>
      <c r="S79" s="35"/>
      <c r="T79" s="35"/>
      <c r="U79" s="35"/>
      <c r="V79" s="35"/>
      <c r="W79" s="35"/>
      <c r="X79" s="35"/>
      <c r="Y79" s="35"/>
      <c r="Z79" s="35"/>
      <c r="AA79" s="35"/>
      <c r="AB79" s="35"/>
      <c r="AC79" s="35"/>
      <c r="AD79" s="35"/>
      <c r="AE79" s="35"/>
    </row>
    <row r="80" spans="1:31" s="2" customFormat="1" ht="15.15" customHeight="1">
      <c r="A80" s="35"/>
      <c r="B80" s="36"/>
      <c r="C80" s="30" t="s">
        <v>29</v>
      </c>
      <c r="D80" s="37"/>
      <c r="E80" s="37"/>
      <c r="F80" s="28" t="str">
        <f>IF(E18="","",E18)</f>
        <v>Vyplň údaj</v>
      </c>
      <c r="G80" s="37"/>
      <c r="H80" s="37"/>
      <c r="I80" s="30" t="s">
        <v>34</v>
      </c>
      <c r="J80" s="33" t="str">
        <f>E24</f>
        <v>PRODIN, a.s.</v>
      </c>
      <c r="K80" s="37"/>
      <c r="L80" s="114"/>
      <c r="S80" s="35"/>
      <c r="T80" s="35"/>
      <c r="U80" s="35"/>
      <c r="V80" s="35"/>
      <c r="W80" s="35"/>
      <c r="X80" s="35"/>
      <c r="Y80" s="35"/>
      <c r="Z80" s="35"/>
      <c r="AA80" s="35"/>
      <c r="AB80" s="35"/>
      <c r="AC80" s="35"/>
      <c r="AD80" s="35"/>
      <c r="AE80" s="35"/>
    </row>
    <row r="81" spans="1:31" s="2" customFormat="1" ht="10.35" customHeight="1">
      <c r="A81" s="35"/>
      <c r="B81" s="36"/>
      <c r="C81" s="37"/>
      <c r="D81" s="37"/>
      <c r="E81" s="37"/>
      <c r="F81" s="37"/>
      <c r="G81" s="37"/>
      <c r="H81" s="37"/>
      <c r="I81" s="37"/>
      <c r="J81" s="37"/>
      <c r="K81" s="37"/>
      <c r="L81" s="114"/>
      <c r="S81" s="35"/>
      <c r="T81" s="35"/>
      <c r="U81" s="35"/>
      <c r="V81" s="35"/>
      <c r="W81" s="35"/>
      <c r="X81" s="35"/>
      <c r="Y81" s="35"/>
      <c r="Z81" s="35"/>
      <c r="AA81" s="35"/>
      <c r="AB81" s="35"/>
      <c r="AC81" s="35"/>
      <c r="AD81" s="35"/>
      <c r="AE81" s="35"/>
    </row>
    <row r="82" spans="1:31" s="11" customFormat="1" ht="29.25" customHeight="1">
      <c r="A82" s="152"/>
      <c r="B82" s="153"/>
      <c r="C82" s="154" t="s">
        <v>120</v>
      </c>
      <c r="D82" s="155" t="s">
        <v>58</v>
      </c>
      <c r="E82" s="155" t="s">
        <v>54</v>
      </c>
      <c r="F82" s="155" t="s">
        <v>55</v>
      </c>
      <c r="G82" s="155" t="s">
        <v>121</v>
      </c>
      <c r="H82" s="155" t="s">
        <v>122</v>
      </c>
      <c r="I82" s="155" t="s">
        <v>123</v>
      </c>
      <c r="J82" s="155" t="s">
        <v>113</v>
      </c>
      <c r="K82" s="156" t="s">
        <v>124</v>
      </c>
      <c r="L82" s="157"/>
      <c r="M82" s="69" t="s">
        <v>19</v>
      </c>
      <c r="N82" s="70" t="s">
        <v>43</v>
      </c>
      <c r="O82" s="70" t="s">
        <v>125</v>
      </c>
      <c r="P82" s="70" t="s">
        <v>126</v>
      </c>
      <c r="Q82" s="70" t="s">
        <v>127</v>
      </c>
      <c r="R82" s="70" t="s">
        <v>128</v>
      </c>
      <c r="S82" s="70" t="s">
        <v>129</v>
      </c>
      <c r="T82" s="71" t="s">
        <v>130</v>
      </c>
      <c r="U82" s="152"/>
      <c r="V82" s="152"/>
      <c r="W82" s="152"/>
      <c r="X82" s="152"/>
      <c r="Y82" s="152"/>
      <c r="Z82" s="152"/>
      <c r="AA82" s="152"/>
      <c r="AB82" s="152"/>
      <c r="AC82" s="152"/>
      <c r="AD82" s="152"/>
      <c r="AE82" s="152"/>
    </row>
    <row r="83" spans="1:63" s="2" customFormat="1" ht="22.8" customHeight="1">
      <c r="A83" s="35"/>
      <c r="B83" s="36"/>
      <c r="C83" s="76" t="s">
        <v>131</v>
      </c>
      <c r="D83" s="37"/>
      <c r="E83" s="37"/>
      <c r="F83" s="37"/>
      <c r="G83" s="37"/>
      <c r="H83" s="37"/>
      <c r="I83" s="37"/>
      <c r="J83" s="158">
        <f>BK83</f>
        <v>0</v>
      </c>
      <c r="K83" s="37"/>
      <c r="L83" s="40"/>
      <c r="M83" s="72"/>
      <c r="N83" s="159"/>
      <c r="O83" s="73"/>
      <c r="P83" s="160">
        <f>P84+P109</f>
        <v>0</v>
      </c>
      <c r="Q83" s="73"/>
      <c r="R83" s="160">
        <f>R84+R109</f>
        <v>42.075359999999996</v>
      </c>
      <c r="S83" s="73"/>
      <c r="T83" s="161">
        <f>T84+T109</f>
        <v>0</v>
      </c>
      <c r="U83" s="35"/>
      <c r="V83" s="35"/>
      <c r="W83" s="35"/>
      <c r="X83" s="35"/>
      <c r="Y83" s="35"/>
      <c r="Z83" s="35"/>
      <c r="AA83" s="35"/>
      <c r="AB83" s="35"/>
      <c r="AC83" s="35"/>
      <c r="AD83" s="35"/>
      <c r="AE83" s="35"/>
      <c r="AT83" s="18" t="s">
        <v>72</v>
      </c>
      <c r="AU83" s="18" t="s">
        <v>114</v>
      </c>
      <c r="BK83" s="162">
        <f>BK84+BK109</f>
        <v>0</v>
      </c>
    </row>
    <row r="84" spans="2:63" s="12" customFormat="1" ht="25.95" customHeight="1">
      <c r="B84" s="163"/>
      <c r="C84" s="164"/>
      <c r="D84" s="165" t="s">
        <v>72</v>
      </c>
      <c r="E84" s="166" t="s">
        <v>132</v>
      </c>
      <c r="F84" s="166" t="s">
        <v>133</v>
      </c>
      <c r="G84" s="164"/>
      <c r="H84" s="164"/>
      <c r="I84" s="167"/>
      <c r="J84" s="168">
        <f>BK84</f>
        <v>0</v>
      </c>
      <c r="K84" s="164"/>
      <c r="L84" s="169"/>
      <c r="M84" s="170"/>
      <c r="N84" s="171"/>
      <c r="O84" s="171"/>
      <c r="P84" s="172">
        <f>P85</f>
        <v>0</v>
      </c>
      <c r="Q84" s="171"/>
      <c r="R84" s="172">
        <f>R85</f>
        <v>0</v>
      </c>
      <c r="S84" s="171"/>
      <c r="T84" s="173">
        <f>T85</f>
        <v>0</v>
      </c>
      <c r="AR84" s="174" t="s">
        <v>80</v>
      </c>
      <c r="AT84" s="175" t="s">
        <v>72</v>
      </c>
      <c r="AU84" s="175" t="s">
        <v>73</v>
      </c>
      <c r="AY84" s="174" t="s">
        <v>134</v>
      </c>
      <c r="BK84" s="176">
        <f>BK85</f>
        <v>0</v>
      </c>
    </row>
    <row r="85" spans="2:63" s="12" customFormat="1" ht="22.8" customHeight="1">
      <c r="B85" s="163"/>
      <c r="C85" s="164"/>
      <c r="D85" s="165" t="s">
        <v>72</v>
      </c>
      <c r="E85" s="177" t="s">
        <v>135</v>
      </c>
      <c r="F85" s="177" t="s">
        <v>136</v>
      </c>
      <c r="G85" s="164"/>
      <c r="H85" s="164"/>
      <c r="I85" s="167"/>
      <c r="J85" s="178">
        <f>BK85</f>
        <v>0</v>
      </c>
      <c r="K85" s="164"/>
      <c r="L85" s="169"/>
      <c r="M85" s="170"/>
      <c r="N85" s="171"/>
      <c r="O85" s="171"/>
      <c r="P85" s="172">
        <f>SUM(P86:P108)</f>
        <v>0</v>
      </c>
      <c r="Q85" s="171"/>
      <c r="R85" s="172">
        <f>SUM(R86:R108)</f>
        <v>0</v>
      </c>
      <c r="S85" s="171"/>
      <c r="T85" s="173">
        <f>SUM(T86:T108)</f>
        <v>0</v>
      </c>
      <c r="AR85" s="174" t="s">
        <v>80</v>
      </c>
      <c r="AT85" s="175" t="s">
        <v>72</v>
      </c>
      <c r="AU85" s="175" t="s">
        <v>80</v>
      </c>
      <c r="AY85" s="174" t="s">
        <v>134</v>
      </c>
      <c r="BK85" s="176">
        <f>SUM(BK86:BK108)</f>
        <v>0</v>
      </c>
    </row>
    <row r="86" spans="1:65" s="2" customFormat="1" ht="22.8">
      <c r="A86" s="35"/>
      <c r="B86" s="36"/>
      <c r="C86" s="179" t="s">
        <v>80</v>
      </c>
      <c r="D86" s="179" t="s">
        <v>137</v>
      </c>
      <c r="E86" s="180" t="s">
        <v>550</v>
      </c>
      <c r="F86" s="181" t="s">
        <v>551</v>
      </c>
      <c r="G86" s="182" t="s">
        <v>165</v>
      </c>
      <c r="H86" s="183">
        <v>5.4</v>
      </c>
      <c r="I86" s="184"/>
      <c r="J86" s="185">
        <f>ROUND(I86*H86,2)</f>
        <v>0</v>
      </c>
      <c r="K86" s="181" t="s">
        <v>141</v>
      </c>
      <c r="L86" s="40"/>
      <c r="M86" s="186" t="s">
        <v>19</v>
      </c>
      <c r="N86" s="187" t="s">
        <v>44</v>
      </c>
      <c r="O86" s="65"/>
      <c r="P86" s="188">
        <f>O86*H86</f>
        <v>0</v>
      </c>
      <c r="Q86" s="188">
        <v>0</v>
      </c>
      <c r="R86" s="188">
        <f>Q86*H86</f>
        <v>0</v>
      </c>
      <c r="S86" s="188">
        <v>0</v>
      </c>
      <c r="T86" s="189">
        <f>S86*H86</f>
        <v>0</v>
      </c>
      <c r="U86" s="35"/>
      <c r="V86" s="35"/>
      <c r="W86" s="35"/>
      <c r="X86" s="35"/>
      <c r="Y86" s="35"/>
      <c r="Z86" s="35"/>
      <c r="AA86" s="35"/>
      <c r="AB86" s="35"/>
      <c r="AC86" s="35"/>
      <c r="AD86" s="35"/>
      <c r="AE86" s="35"/>
      <c r="AR86" s="190" t="s">
        <v>142</v>
      </c>
      <c r="AT86" s="190" t="s">
        <v>137</v>
      </c>
      <c r="AU86" s="190" t="s">
        <v>82</v>
      </c>
      <c r="AY86" s="18" t="s">
        <v>134</v>
      </c>
      <c r="BE86" s="191">
        <f>IF(N86="základní",J86,0)</f>
        <v>0</v>
      </c>
      <c r="BF86" s="191">
        <f>IF(N86="snížená",J86,0)</f>
        <v>0</v>
      </c>
      <c r="BG86" s="191">
        <f>IF(N86="zákl. přenesená",J86,0)</f>
        <v>0</v>
      </c>
      <c r="BH86" s="191">
        <f>IF(N86="sníž. přenesená",J86,0)</f>
        <v>0</v>
      </c>
      <c r="BI86" s="191">
        <f>IF(N86="nulová",J86,0)</f>
        <v>0</v>
      </c>
      <c r="BJ86" s="18" t="s">
        <v>80</v>
      </c>
      <c r="BK86" s="191">
        <f>ROUND(I86*H86,2)</f>
        <v>0</v>
      </c>
      <c r="BL86" s="18" t="s">
        <v>142</v>
      </c>
      <c r="BM86" s="190" t="s">
        <v>566</v>
      </c>
    </row>
    <row r="87" spans="1:47" s="2" customFormat="1" ht="19.2">
      <c r="A87" s="35"/>
      <c r="B87" s="36"/>
      <c r="C87" s="37"/>
      <c r="D87" s="192" t="s">
        <v>144</v>
      </c>
      <c r="E87" s="37"/>
      <c r="F87" s="193" t="s">
        <v>551</v>
      </c>
      <c r="G87" s="37"/>
      <c r="H87" s="37"/>
      <c r="I87" s="194"/>
      <c r="J87" s="37"/>
      <c r="K87" s="37"/>
      <c r="L87" s="40"/>
      <c r="M87" s="195"/>
      <c r="N87" s="196"/>
      <c r="O87" s="65"/>
      <c r="P87" s="65"/>
      <c r="Q87" s="65"/>
      <c r="R87" s="65"/>
      <c r="S87" s="65"/>
      <c r="T87" s="66"/>
      <c r="U87" s="35"/>
      <c r="V87" s="35"/>
      <c r="W87" s="35"/>
      <c r="X87" s="35"/>
      <c r="Y87" s="35"/>
      <c r="Z87" s="35"/>
      <c r="AA87" s="35"/>
      <c r="AB87" s="35"/>
      <c r="AC87" s="35"/>
      <c r="AD87" s="35"/>
      <c r="AE87" s="35"/>
      <c r="AT87" s="18" t="s">
        <v>144</v>
      </c>
      <c r="AU87" s="18" t="s">
        <v>82</v>
      </c>
    </row>
    <row r="88" spans="2:51" s="13" customFormat="1" ht="12">
      <c r="B88" s="197"/>
      <c r="C88" s="198"/>
      <c r="D88" s="192" t="s">
        <v>145</v>
      </c>
      <c r="E88" s="199" t="s">
        <v>19</v>
      </c>
      <c r="F88" s="200" t="s">
        <v>567</v>
      </c>
      <c r="G88" s="198"/>
      <c r="H88" s="201">
        <v>5.4</v>
      </c>
      <c r="I88" s="202"/>
      <c r="J88" s="198"/>
      <c r="K88" s="198"/>
      <c r="L88" s="203"/>
      <c r="M88" s="204"/>
      <c r="N88" s="205"/>
      <c r="O88" s="205"/>
      <c r="P88" s="205"/>
      <c r="Q88" s="205"/>
      <c r="R88" s="205"/>
      <c r="S88" s="205"/>
      <c r="T88" s="206"/>
      <c r="AT88" s="207" t="s">
        <v>145</v>
      </c>
      <c r="AU88" s="207" t="s">
        <v>82</v>
      </c>
      <c r="AV88" s="13" t="s">
        <v>82</v>
      </c>
      <c r="AW88" s="13" t="s">
        <v>33</v>
      </c>
      <c r="AX88" s="13" t="s">
        <v>80</v>
      </c>
      <c r="AY88" s="207" t="s">
        <v>134</v>
      </c>
    </row>
    <row r="89" spans="1:65" s="2" customFormat="1" ht="16.5" customHeight="1">
      <c r="A89" s="35"/>
      <c r="B89" s="36"/>
      <c r="C89" s="208" t="s">
        <v>82</v>
      </c>
      <c r="D89" s="208" t="s">
        <v>157</v>
      </c>
      <c r="E89" s="209" t="s">
        <v>568</v>
      </c>
      <c r="F89" s="210" t="s">
        <v>569</v>
      </c>
      <c r="G89" s="211" t="s">
        <v>174</v>
      </c>
      <c r="H89" s="212">
        <v>18</v>
      </c>
      <c r="I89" s="213"/>
      <c r="J89" s="214">
        <f>ROUND(I89*H89,2)</f>
        <v>0</v>
      </c>
      <c r="K89" s="210" t="s">
        <v>141</v>
      </c>
      <c r="L89" s="215"/>
      <c r="M89" s="216" t="s">
        <v>19</v>
      </c>
      <c r="N89" s="217" t="s">
        <v>44</v>
      </c>
      <c r="O89" s="65"/>
      <c r="P89" s="188">
        <f>O89*H89</f>
        <v>0</v>
      </c>
      <c r="Q89" s="188">
        <v>0</v>
      </c>
      <c r="R89" s="188">
        <f>Q89*H89</f>
        <v>0</v>
      </c>
      <c r="S89" s="188">
        <v>0</v>
      </c>
      <c r="T89" s="189">
        <f>S89*H89</f>
        <v>0</v>
      </c>
      <c r="U89" s="35"/>
      <c r="V89" s="35"/>
      <c r="W89" s="35"/>
      <c r="X89" s="35"/>
      <c r="Y89" s="35"/>
      <c r="Z89" s="35"/>
      <c r="AA89" s="35"/>
      <c r="AB89" s="35"/>
      <c r="AC89" s="35"/>
      <c r="AD89" s="35"/>
      <c r="AE89" s="35"/>
      <c r="AR89" s="190" t="s">
        <v>161</v>
      </c>
      <c r="AT89" s="190" t="s">
        <v>157</v>
      </c>
      <c r="AU89" s="190" t="s">
        <v>82</v>
      </c>
      <c r="AY89" s="18" t="s">
        <v>134</v>
      </c>
      <c r="BE89" s="191">
        <f>IF(N89="základní",J89,0)</f>
        <v>0</v>
      </c>
      <c r="BF89" s="191">
        <f>IF(N89="snížená",J89,0)</f>
        <v>0</v>
      </c>
      <c r="BG89" s="191">
        <f>IF(N89="zákl. přenesená",J89,0)</f>
        <v>0</v>
      </c>
      <c r="BH89" s="191">
        <f>IF(N89="sníž. přenesená",J89,0)</f>
        <v>0</v>
      </c>
      <c r="BI89" s="191">
        <f>IF(N89="nulová",J89,0)</f>
        <v>0</v>
      </c>
      <c r="BJ89" s="18" t="s">
        <v>80</v>
      </c>
      <c r="BK89" s="191">
        <f>ROUND(I89*H89,2)</f>
        <v>0</v>
      </c>
      <c r="BL89" s="18" t="s">
        <v>142</v>
      </c>
      <c r="BM89" s="190" t="s">
        <v>570</v>
      </c>
    </row>
    <row r="90" spans="1:47" s="2" customFormat="1" ht="12">
      <c r="A90" s="35"/>
      <c r="B90" s="36"/>
      <c r="C90" s="37"/>
      <c r="D90" s="192" t="s">
        <v>144</v>
      </c>
      <c r="E90" s="37"/>
      <c r="F90" s="193" t="s">
        <v>569</v>
      </c>
      <c r="G90" s="37"/>
      <c r="H90" s="37"/>
      <c r="I90" s="194"/>
      <c r="J90" s="37"/>
      <c r="K90" s="37"/>
      <c r="L90" s="40"/>
      <c r="M90" s="195"/>
      <c r="N90" s="196"/>
      <c r="O90" s="65"/>
      <c r="P90" s="65"/>
      <c r="Q90" s="65"/>
      <c r="R90" s="65"/>
      <c r="S90" s="65"/>
      <c r="T90" s="66"/>
      <c r="U90" s="35"/>
      <c r="V90" s="35"/>
      <c r="W90" s="35"/>
      <c r="X90" s="35"/>
      <c r="Y90" s="35"/>
      <c r="Z90" s="35"/>
      <c r="AA90" s="35"/>
      <c r="AB90" s="35"/>
      <c r="AC90" s="35"/>
      <c r="AD90" s="35"/>
      <c r="AE90" s="35"/>
      <c r="AT90" s="18" t="s">
        <v>144</v>
      </c>
      <c r="AU90" s="18" t="s">
        <v>82</v>
      </c>
    </row>
    <row r="91" spans="2:51" s="13" customFormat="1" ht="12">
      <c r="B91" s="197"/>
      <c r="C91" s="198"/>
      <c r="D91" s="192" t="s">
        <v>145</v>
      </c>
      <c r="E91" s="199" t="s">
        <v>19</v>
      </c>
      <c r="F91" s="200" t="s">
        <v>571</v>
      </c>
      <c r="G91" s="198"/>
      <c r="H91" s="201">
        <v>18</v>
      </c>
      <c r="I91" s="202"/>
      <c r="J91" s="198"/>
      <c r="K91" s="198"/>
      <c r="L91" s="203"/>
      <c r="M91" s="204"/>
      <c r="N91" s="205"/>
      <c r="O91" s="205"/>
      <c r="P91" s="205"/>
      <c r="Q91" s="205"/>
      <c r="R91" s="205"/>
      <c r="S91" s="205"/>
      <c r="T91" s="206"/>
      <c r="AT91" s="207" t="s">
        <v>145</v>
      </c>
      <c r="AU91" s="207" t="s">
        <v>82</v>
      </c>
      <c r="AV91" s="13" t="s">
        <v>82</v>
      </c>
      <c r="AW91" s="13" t="s">
        <v>33</v>
      </c>
      <c r="AX91" s="13" t="s">
        <v>80</v>
      </c>
      <c r="AY91" s="207" t="s">
        <v>134</v>
      </c>
    </row>
    <row r="92" spans="1:65" s="2" customFormat="1" ht="22.8">
      <c r="A92" s="35"/>
      <c r="B92" s="36"/>
      <c r="C92" s="208" t="s">
        <v>151</v>
      </c>
      <c r="D92" s="208" t="s">
        <v>157</v>
      </c>
      <c r="E92" s="209" t="s">
        <v>572</v>
      </c>
      <c r="F92" s="210" t="s">
        <v>573</v>
      </c>
      <c r="G92" s="211" t="s">
        <v>174</v>
      </c>
      <c r="H92" s="212">
        <v>6</v>
      </c>
      <c r="I92" s="213"/>
      <c r="J92" s="214">
        <f>ROUND(I92*H92,2)</f>
        <v>0</v>
      </c>
      <c r="K92" s="210" t="s">
        <v>141</v>
      </c>
      <c r="L92" s="215"/>
      <c r="M92" s="216" t="s">
        <v>19</v>
      </c>
      <c r="N92" s="217" t="s">
        <v>44</v>
      </c>
      <c r="O92" s="65"/>
      <c r="P92" s="188">
        <f>O92*H92</f>
        <v>0</v>
      </c>
      <c r="Q92" s="188">
        <v>0</v>
      </c>
      <c r="R92" s="188">
        <f>Q92*H92</f>
        <v>0</v>
      </c>
      <c r="S92" s="188">
        <v>0</v>
      </c>
      <c r="T92" s="189">
        <f>S92*H92</f>
        <v>0</v>
      </c>
      <c r="U92" s="35"/>
      <c r="V92" s="35"/>
      <c r="W92" s="35"/>
      <c r="X92" s="35"/>
      <c r="Y92" s="35"/>
      <c r="Z92" s="35"/>
      <c r="AA92" s="35"/>
      <c r="AB92" s="35"/>
      <c r="AC92" s="35"/>
      <c r="AD92" s="35"/>
      <c r="AE92" s="35"/>
      <c r="AR92" s="190" t="s">
        <v>161</v>
      </c>
      <c r="AT92" s="190" t="s">
        <v>157</v>
      </c>
      <c r="AU92" s="190" t="s">
        <v>82</v>
      </c>
      <c r="AY92" s="18" t="s">
        <v>134</v>
      </c>
      <c r="BE92" s="191">
        <f>IF(N92="základní",J92,0)</f>
        <v>0</v>
      </c>
      <c r="BF92" s="191">
        <f>IF(N92="snížená",J92,0)</f>
        <v>0</v>
      </c>
      <c r="BG92" s="191">
        <f>IF(N92="zákl. přenesená",J92,0)</f>
        <v>0</v>
      </c>
      <c r="BH92" s="191">
        <f>IF(N92="sníž. přenesená",J92,0)</f>
        <v>0</v>
      </c>
      <c r="BI92" s="191">
        <f>IF(N92="nulová",J92,0)</f>
        <v>0</v>
      </c>
      <c r="BJ92" s="18" t="s">
        <v>80</v>
      </c>
      <c r="BK92" s="191">
        <f>ROUND(I92*H92,2)</f>
        <v>0</v>
      </c>
      <c r="BL92" s="18" t="s">
        <v>142</v>
      </c>
      <c r="BM92" s="190" t="s">
        <v>574</v>
      </c>
    </row>
    <row r="93" spans="1:47" s="2" customFormat="1" ht="12">
      <c r="A93" s="35"/>
      <c r="B93" s="36"/>
      <c r="C93" s="37"/>
      <c r="D93" s="192" t="s">
        <v>144</v>
      </c>
      <c r="E93" s="37"/>
      <c r="F93" s="193" t="s">
        <v>573</v>
      </c>
      <c r="G93" s="37"/>
      <c r="H93" s="37"/>
      <c r="I93" s="194"/>
      <c r="J93" s="37"/>
      <c r="K93" s="37"/>
      <c r="L93" s="40"/>
      <c r="M93" s="195"/>
      <c r="N93" s="196"/>
      <c r="O93" s="65"/>
      <c r="P93" s="65"/>
      <c r="Q93" s="65"/>
      <c r="R93" s="65"/>
      <c r="S93" s="65"/>
      <c r="T93" s="66"/>
      <c r="U93" s="35"/>
      <c r="V93" s="35"/>
      <c r="W93" s="35"/>
      <c r="X93" s="35"/>
      <c r="Y93" s="35"/>
      <c r="Z93" s="35"/>
      <c r="AA93" s="35"/>
      <c r="AB93" s="35"/>
      <c r="AC93" s="35"/>
      <c r="AD93" s="35"/>
      <c r="AE93" s="35"/>
      <c r="AT93" s="18" t="s">
        <v>144</v>
      </c>
      <c r="AU93" s="18" t="s">
        <v>82</v>
      </c>
    </row>
    <row r="94" spans="1:65" s="2" customFormat="1" ht="22.8">
      <c r="A94" s="35"/>
      <c r="B94" s="36"/>
      <c r="C94" s="208" t="s">
        <v>142</v>
      </c>
      <c r="D94" s="208" t="s">
        <v>157</v>
      </c>
      <c r="E94" s="209" t="s">
        <v>575</v>
      </c>
      <c r="F94" s="210" t="s">
        <v>576</v>
      </c>
      <c r="G94" s="211" t="s">
        <v>174</v>
      </c>
      <c r="H94" s="212">
        <v>2</v>
      </c>
      <c r="I94" s="213"/>
      <c r="J94" s="214">
        <f>ROUND(I94*H94,2)</f>
        <v>0</v>
      </c>
      <c r="K94" s="210" t="s">
        <v>141</v>
      </c>
      <c r="L94" s="215"/>
      <c r="M94" s="216" t="s">
        <v>19</v>
      </c>
      <c r="N94" s="217" t="s">
        <v>44</v>
      </c>
      <c r="O94" s="65"/>
      <c r="P94" s="188">
        <f>O94*H94</f>
        <v>0</v>
      </c>
      <c r="Q94" s="188">
        <v>0</v>
      </c>
      <c r="R94" s="188">
        <f>Q94*H94</f>
        <v>0</v>
      </c>
      <c r="S94" s="188">
        <v>0</v>
      </c>
      <c r="T94" s="189">
        <f>S94*H94</f>
        <v>0</v>
      </c>
      <c r="U94" s="35"/>
      <c r="V94" s="35"/>
      <c r="W94" s="35"/>
      <c r="X94" s="35"/>
      <c r="Y94" s="35"/>
      <c r="Z94" s="35"/>
      <c r="AA94" s="35"/>
      <c r="AB94" s="35"/>
      <c r="AC94" s="35"/>
      <c r="AD94" s="35"/>
      <c r="AE94" s="35"/>
      <c r="AR94" s="190" t="s">
        <v>161</v>
      </c>
      <c r="AT94" s="190" t="s">
        <v>157</v>
      </c>
      <c r="AU94" s="190" t="s">
        <v>82</v>
      </c>
      <c r="AY94" s="18" t="s">
        <v>134</v>
      </c>
      <c r="BE94" s="191">
        <f>IF(N94="základní",J94,0)</f>
        <v>0</v>
      </c>
      <c r="BF94" s="191">
        <f>IF(N94="snížená",J94,0)</f>
        <v>0</v>
      </c>
      <c r="BG94" s="191">
        <f>IF(N94="zákl. přenesená",J94,0)</f>
        <v>0</v>
      </c>
      <c r="BH94" s="191">
        <f>IF(N94="sníž. přenesená",J94,0)</f>
        <v>0</v>
      </c>
      <c r="BI94" s="191">
        <f>IF(N94="nulová",J94,0)</f>
        <v>0</v>
      </c>
      <c r="BJ94" s="18" t="s">
        <v>80</v>
      </c>
      <c r="BK94" s="191">
        <f>ROUND(I94*H94,2)</f>
        <v>0</v>
      </c>
      <c r="BL94" s="18" t="s">
        <v>142</v>
      </c>
      <c r="BM94" s="190" t="s">
        <v>577</v>
      </c>
    </row>
    <row r="95" spans="1:47" s="2" customFormat="1" ht="12">
      <c r="A95" s="35"/>
      <c r="B95" s="36"/>
      <c r="C95" s="37"/>
      <c r="D95" s="192" t="s">
        <v>144</v>
      </c>
      <c r="E95" s="37"/>
      <c r="F95" s="193" t="s">
        <v>576</v>
      </c>
      <c r="G95" s="37"/>
      <c r="H95" s="37"/>
      <c r="I95" s="194"/>
      <c r="J95" s="37"/>
      <c r="K95" s="37"/>
      <c r="L95" s="40"/>
      <c r="M95" s="195"/>
      <c r="N95" s="196"/>
      <c r="O95" s="65"/>
      <c r="P95" s="65"/>
      <c r="Q95" s="65"/>
      <c r="R95" s="65"/>
      <c r="S95" s="65"/>
      <c r="T95" s="66"/>
      <c r="U95" s="35"/>
      <c r="V95" s="35"/>
      <c r="W95" s="35"/>
      <c r="X95" s="35"/>
      <c r="Y95" s="35"/>
      <c r="Z95" s="35"/>
      <c r="AA95" s="35"/>
      <c r="AB95" s="35"/>
      <c r="AC95" s="35"/>
      <c r="AD95" s="35"/>
      <c r="AE95" s="35"/>
      <c r="AT95" s="18" t="s">
        <v>144</v>
      </c>
      <c r="AU95" s="18" t="s">
        <v>82</v>
      </c>
    </row>
    <row r="96" spans="1:65" s="2" customFormat="1" ht="16.5" customHeight="1">
      <c r="A96" s="35"/>
      <c r="B96" s="36"/>
      <c r="C96" s="208" t="s">
        <v>135</v>
      </c>
      <c r="D96" s="208" t="s">
        <v>157</v>
      </c>
      <c r="E96" s="209" t="s">
        <v>578</v>
      </c>
      <c r="F96" s="210" t="s">
        <v>579</v>
      </c>
      <c r="G96" s="211" t="s">
        <v>174</v>
      </c>
      <c r="H96" s="212">
        <v>1</v>
      </c>
      <c r="I96" s="213"/>
      <c r="J96" s="214">
        <f>ROUND(I96*H96,2)</f>
        <v>0</v>
      </c>
      <c r="K96" s="210" t="s">
        <v>141</v>
      </c>
      <c r="L96" s="215"/>
      <c r="M96" s="216" t="s">
        <v>19</v>
      </c>
      <c r="N96" s="217" t="s">
        <v>44</v>
      </c>
      <c r="O96" s="65"/>
      <c r="P96" s="188">
        <f>O96*H96</f>
        <v>0</v>
      </c>
      <c r="Q96" s="188">
        <v>0</v>
      </c>
      <c r="R96" s="188">
        <f>Q96*H96</f>
        <v>0</v>
      </c>
      <c r="S96" s="188">
        <v>0</v>
      </c>
      <c r="T96" s="189">
        <f>S96*H96</f>
        <v>0</v>
      </c>
      <c r="U96" s="35"/>
      <c r="V96" s="35"/>
      <c r="W96" s="35"/>
      <c r="X96" s="35"/>
      <c r="Y96" s="35"/>
      <c r="Z96" s="35"/>
      <c r="AA96" s="35"/>
      <c r="AB96" s="35"/>
      <c r="AC96" s="35"/>
      <c r="AD96" s="35"/>
      <c r="AE96" s="35"/>
      <c r="AR96" s="190" t="s">
        <v>161</v>
      </c>
      <c r="AT96" s="190" t="s">
        <v>157</v>
      </c>
      <c r="AU96" s="190" t="s">
        <v>82</v>
      </c>
      <c r="AY96" s="18" t="s">
        <v>134</v>
      </c>
      <c r="BE96" s="191">
        <f>IF(N96="základní",J96,0)</f>
        <v>0</v>
      </c>
      <c r="BF96" s="191">
        <f>IF(N96="snížená",J96,0)</f>
        <v>0</v>
      </c>
      <c r="BG96" s="191">
        <f>IF(N96="zákl. přenesená",J96,0)</f>
        <v>0</v>
      </c>
      <c r="BH96" s="191">
        <f>IF(N96="sníž. přenesená",J96,0)</f>
        <v>0</v>
      </c>
      <c r="BI96" s="191">
        <f>IF(N96="nulová",J96,0)</f>
        <v>0</v>
      </c>
      <c r="BJ96" s="18" t="s">
        <v>80</v>
      </c>
      <c r="BK96" s="191">
        <f>ROUND(I96*H96,2)</f>
        <v>0</v>
      </c>
      <c r="BL96" s="18" t="s">
        <v>142</v>
      </c>
      <c r="BM96" s="190" t="s">
        <v>580</v>
      </c>
    </row>
    <row r="97" spans="1:47" s="2" customFormat="1" ht="12">
      <c r="A97" s="35"/>
      <c r="B97" s="36"/>
      <c r="C97" s="37"/>
      <c r="D97" s="192" t="s">
        <v>144</v>
      </c>
      <c r="E97" s="37"/>
      <c r="F97" s="193" t="s">
        <v>579</v>
      </c>
      <c r="G97" s="37"/>
      <c r="H97" s="37"/>
      <c r="I97" s="194"/>
      <c r="J97" s="37"/>
      <c r="K97" s="37"/>
      <c r="L97" s="40"/>
      <c r="M97" s="195"/>
      <c r="N97" s="196"/>
      <c r="O97" s="65"/>
      <c r="P97" s="65"/>
      <c r="Q97" s="65"/>
      <c r="R97" s="65"/>
      <c r="S97" s="65"/>
      <c r="T97" s="66"/>
      <c r="U97" s="35"/>
      <c r="V97" s="35"/>
      <c r="W97" s="35"/>
      <c r="X97" s="35"/>
      <c r="Y97" s="35"/>
      <c r="Z97" s="35"/>
      <c r="AA97" s="35"/>
      <c r="AB97" s="35"/>
      <c r="AC97" s="35"/>
      <c r="AD97" s="35"/>
      <c r="AE97" s="35"/>
      <c r="AT97" s="18" t="s">
        <v>144</v>
      </c>
      <c r="AU97" s="18" t="s">
        <v>82</v>
      </c>
    </row>
    <row r="98" spans="1:65" s="2" customFormat="1" ht="16.5" customHeight="1">
      <c r="A98" s="35"/>
      <c r="B98" s="36"/>
      <c r="C98" s="208" t="s">
        <v>171</v>
      </c>
      <c r="D98" s="208" t="s">
        <v>157</v>
      </c>
      <c r="E98" s="209" t="s">
        <v>581</v>
      </c>
      <c r="F98" s="210" t="s">
        <v>582</v>
      </c>
      <c r="G98" s="211" t="s">
        <v>174</v>
      </c>
      <c r="H98" s="212">
        <v>1</v>
      </c>
      <c r="I98" s="213"/>
      <c r="J98" s="214">
        <f>ROUND(I98*H98,2)</f>
        <v>0</v>
      </c>
      <c r="K98" s="210" t="s">
        <v>141</v>
      </c>
      <c r="L98" s="215"/>
      <c r="M98" s="216" t="s">
        <v>19</v>
      </c>
      <c r="N98" s="217" t="s">
        <v>44</v>
      </c>
      <c r="O98" s="65"/>
      <c r="P98" s="188">
        <f>O98*H98</f>
        <v>0</v>
      </c>
      <c r="Q98" s="188">
        <v>0</v>
      </c>
      <c r="R98" s="188">
        <f>Q98*H98</f>
        <v>0</v>
      </c>
      <c r="S98" s="188">
        <v>0</v>
      </c>
      <c r="T98" s="189">
        <f>S98*H98</f>
        <v>0</v>
      </c>
      <c r="U98" s="35"/>
      <c r="V98" s="35"/>
      <c r="W98" s="35"/>
      <c r="X98" s="35"/>
      <c r="Y98" s="35"/>
      <c r="Z98" s="35"/>
      <c r="AA98" s="35"/>
      <c r="AB98" s="35"/>
      <c r="AC98" s="35"/>
      <c r="AD98" s="35"/>
      <c r="AE98" s="35"/>
      <c r="AR98" s="190" t="s">
        <v>161</v>
      </c>
      <c r="AT98" s="190" t="s">
        <v>157</v>
      </c>
      <c r="AU98" s="190" t="s">
        <v>82</v>
      </c>
      <c r="AY98" s="18" t="s">
        <v>134</v>
      </c>
      <c r="BE98" s="191">
        <f>IF(N98="základní",J98,0)</f>
        <v>0</v>
      </c>
      <c r="BF98" s="191">
        <f>IF(N98="snížená",J98,0)</f>
        <v>0</v>
      </c>
      <c r="BG98" s="191">
        <f>IF(N98="zákl. přenesená",J98,0)</f>
        <v>0</v>
      </c>
      <c r="BH98" s="191">
        <f>IF(N98="sníž. přenesená",J98,0)</f>
        <v>0</v>
      </c>
      <c r="BI98" s="191">
        <f>IF(N98="nulová",J98,0)</f>
        <v>0</v>
      </c>
      <c r="BJ98" s="18" t="s">
        <v>80</v>
      </c>
      <c r="BK98" s="191">
        <f>ROUND(I98*H98,2)</f>
        <v>0</v>
      </c>
      <c r="BL98" s="18" t="s">
        <v>142</v>
      </c>
      <c r="BM98" s="190" t="s">
        <v>583</v>
      </c>
    </row>
    <row r="99" spans="1:47" s="2" customFormat="1" ht="12">
      <c r="A99" s="35"/>
      <c r="B99" s="36"/>
      <c r="C99" s="37"/>
      <c r="D99" s="192" t="s">
        <v>144</v>
      </c>
      <c r="E99" s="37"/>
      <c r="F99" s="193" t="s">
        <v>582</v>
      </c>
      <c r="G99" s="37"/>
      <c r="H99" s="37"/>
      <c r="I99" s="194"/>
      <c r="J99" s="37"/>
      <c r="K99" s="37"/>
      <c r="L99" s="40"/>
      <c r="M99" s="195"/>
      <c r="N99" s="196"/>
      <c r="O99" s="65"/>
      <c r="P99" s="65"/>
      <c r="Q99" s="65"/>
      <c r="R99" s="65"/>
      <c r="S99" s="65"/>
      <c r="T99" s="66"/>
      <c r="U99" s="35"/>
      <c r="V99" s="35"/>
      <c r="W99" s="35"/>
      <c r="X99" s="35"/>
      <c r="Y99" s="35"/>
      <c r="Z99" s="35"/>
      <c r="AA99" s="35"/>
      <c r="AB99" s="35"/>
      <c r="AC99" s="35"/>
      <c r="AD99" s="35"/>
      <c r="AE99" s="35"/>
      <c r="AT99" s="18" t="s">
        <v>144</v>
      </c>
      <c r="AU99" s="18" t="s">
        <v>82</v>
      </c>
    </row>
    <row r="100" spans="1:65" s="2" customFormat="1" ht="16.5" customHeight="1">
      <c r="A100" s="35"/>
      <c r="B100" s="36"/>
      <c r="C100" s="208" t="s">
        <v>177</v>
      </c>
      <c r="D100" s="208" t="s">
        <v>157</v>
      </c>
      <c r="E100" s="209" t="s">
        <v>584</v>
      </c>
      <c r="F100" s="210" t="s">
        <v>585</v>
      </c>
      <c r="G100" s="211" t="s">
        <v>174</v>
      </c>
      <c r="H100" s="212">
        <v>1</v>
      </c>
      <c r="I100" s="213"/>
      <c r="J100" s="214">
        <f>ROUND(I100*H100,2)</f>
        <v>0</v>
      </c>
      <c r="K100" s="210" t="s">
        <v>141</v>
      </c>
      <c r="L100" s="215"/>
      <c r="M100" s="216" t="s">
        <v>19</v>
      </c>
      <c r="N100" s="217" t="s">
        <v>44</v>
      </c>
      <c r="O100" s="65"/>
      <c r="P100" s="188">
        <f>O100*H100</f>
        <v>0</v>
      </c>
      <c r="Q100" s="188">
        <v>0</v>
      </c>
      <c r="R100" s="188">
        <f>Q100*H100</f>
        <v>0</v>
      </c>
      <c r="S100" s="188">
        <v>0</v>
      </c>
      <c r="T100" s="189">
        <f>S100*H100</f>
        <v>0</v>
      </c>
      <c r="U100" s="35"/>
      <c r="V100" s="35"/>
      <c r="W100" s="35"/>
      <c r="X100" s="35"/>
      <c r="Y100" s="35"/>
      <c r="Z100" s="35"/>
      <c r="AA100" s="35"/>
      <c r="AB100" s="35"/>
      <c r="AC100" s="35"/>
      <c r="AD100" s="35"/>
      <c r="AE100" s="35"/>
      <c r="AR100" s="190" t="s">
        <v>161</v>
      </c>
      <c r="AT100" s="190" t="s">
        <v>157</v>
      </c>
      <c r="AU100" s="190" t="s">
        <v>82</v>
      </c>
      <c r="AY100" s="18" t="s">
        <v>134</v>
      </c>
      <c r="BE100" s="191">
        <f>IF(N100="základní",J100,0)</f>
        <v>0</v>
      </c>
      <c r="BF100" s="191">
        <f>IF(N100="snížená",J100,0)</f>
        <v>0</v>
      </c>
      <c r="BG100" s="191">
        <f>IF(N100="zákl. přenesená",J100,0)</f>
        <v>0</v>
      </c>
      <c r="BH100" s="191">
        <f>IF(N100="sníž. přenesená",J100,0)</f>
        <v>0</v>
      </c>
      <c r="BI100" s="191">
        <f>IF(N100="nulová",J100,0)</f>
        <v>0</v>
      </c>
      <c r="BJ100" s="18" t="s">
        <v>80</v>
      </c>
      <c r="BK100" s="191">
        <f>ROUND(I100*H100,2)</f>
        <v>0</v>
      </c>
      <c r="BL100" s="18" t="s">
        <v>142</v>
      </c>
      <c r="BM100" s="190" t="s">
        <v>586</v>
      </c>
    </row>
    <row r="101" spans="1:47" s="2" customFormat="1" ht="12">
      <c r="A101" s="35"/>
      <c r="B101" s="36"/>
      <c r="C101" s="37"/>
      <c r="D101" s="192" t="s">
        <v>144</v>
      </c>
      <c r="E101" s="37"/>
      <c r="F101" s="193" t="s">
        <v>585</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144</v>
      </c>
      <c r="AU101" s="18" t="s">
        <v>82</v>
      </c>
    </row>
    <row r="102" spans="1:65" s="2" customFormat="1" ht="16.5" customHeight="1">
      <c r="A102" s="35"/>
      <c r="B102" s="36"/>
      <c r="C102" s="208" t="s">
        <v>161</v>
      </c>
      <c r="D102" s="208" t="s">
        <v>157</v>
      </c>
      <c r="E102" s="209" t="s">
        <v>587</v>
      </c>
      <c r="F102" s="210" t="s">
        <v>588</v>
      </c>
      <c r="G102" s="211" t="s">
        <v>174</v>
      </c>
      <c r="H102" s="212">
        <v>4</v>
      </c>
      <c r="I102" s="213"/>
      <c r="J102" s="214">
        <f>ROUND(I102*H102,2)</f>
        <v>0</v>
      </c>
      <c r="K102" s="210" t="s">
        <v>141</v>
      </c>
      <c r="L102" s="215"/>
      <c r="M102" s="216" t="s">
        <v>19</v>
      </c>
      <c r="N102" s="217" t="s">
        <v>44</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161</v>
      </c>
      <c r="AT102" s="190" t="s">
        <v>157</v>
      </c>
      <c r="AU102" s="190" t="s">
        <v>82</v>
      </c>
      <c r="AY102" s="18" t="s">
        <v>134</v>
      </c>
      <c r="BE102" s="191">
        <f>IF(N102="základní",J102,0)</f>
        <v>0</v>
      </c>
      <c r="BF102" s="191">
        <f>IF(N102="snížená",J102,0)</f>
        <v>0</v>
      </c>
      <c r="BG102" s="191">
        <f>IF(N102="zákl. přenesená",J102,0)</f>
        <v>0</v>
      </c>
      <c r="BH102" s="191">
        <f>IF(N102="sníž. přenesená",J102,0)</f>
        <v>0</v>
      </c>
      <c r="BI102" s="191">
        <f>IF(N102="nulová",J102,0)</f>
        <v>0</v>
      </c>
      <c r="BJ102" s="18" t="s">
        <v>80</v>
      </c>
      <c r="BK102" s="191">
        <f>ROUND(I102*H102,2)</f>
        <v>0</v>
      </c>
      <c r="BL102" s="18" t="s">
        <v>142</v>
      </c>
      <c r="BM102" s="190" t="s">
        <v>589</v>
      </c>
    </row>
    <row r="103" spans="1:47" s="2" customFormat="1" ht="12">
      <c r="A103" s="35"/>
      <c r="B103" s="36"/>
      <c r="C103" s="37"/>
      <c r="D103" s="192" t="s">
        <v>144</v>
      </c>
      <c r="E103" s="37"/>
      <c r="F103" s="193" t="s">
        <v>588</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144</v>
      </c>
      <c r="AU103" s="18" t="s">
        <v>82</v>
      </c>
    </row>
    <row r="104" spans="1:65" s="2" customFormat="1" ht="22.8">
      <c r="A104" s="35"/>
      <c r="B104" s="36"/>
      <c r="C104" s="179" t="s">
        <v>185</v>
      </c>
      <c r="D104" s="179" t="s">
        <v>137</v>
      </c>
      <c r="E104" s="180" t="s">
        <v>590</v>
      </c>
      <c r="F104" s="181" t="s">
        <v>591</v>
      </c>
      <c r="G104" s="182" t="s">
        <v>165</v>
      </c>
      <c r="H104" s="183">
        <v>9.6</v>
      </c>
      <c r="I104" s="184"/>
      <c r="J104" s="185">
        <f>ROUND(I104*H104,2)</f>
        <v>0</v>
      </c>
      <c r="K104" s="181" t="s">
        <v>141</v>
      </c>
      <c r="L104" s="40"/>
      <c r="M104" s="186" t="s">
        <v>19</v>
      </c>
      <c r="N104" s="187" t="s">
        <v>44</v>
      </c>
      <c r="O104" s="65"/>
      <c r="P104" s="188">
        <f>O104*H104</f>
        <v>0</v>
      </c>
      <c r="Q104" s="188">
        <v>0</v>
      </c>
      <c r="R104" s="188">
        <f>Q104*H104</f>
        <v>0</v>
      </c>
      <c r="S104" s="188">
        <v>0</v>
      </c>
      <c r="T104" s="189">
        <f>S104*H104</f>
        <v>0</v>
      </c>
      <c r="U104" s="35"/>
      <c r="V104" s="35"/>
      <c r="W104" s="35"/>
      <c r="X104" s="35"/>
      <c r="Y104" s="35"/>
      <c r="Z104" s="35"/>
      <c r="AA104" s="35"/>
      <c r="AB104" s="35"/>
      <c r="AC104" s="35"/>
      <c r="AD104" s="35"/>
      <c r="AE104" s="35"/>
      <c r="AR104" s="190" t="s">
        <v>142</v>
      </c>
      <c r="AT104" s="190" t="s">
        <v>137</v>
      </c>
      <c r="AU104" s="190" t="s">
        <v>82</v>
      </c>
      <c r="AY104" s="18" t="s">
        <v>134</v>
      </c>
      <c r="BE104" s="191">
        <f>IF(N104="základní",J104,0)</f>
        <v>0</v>
      </c>
      <c r="BF104" s="191">
        <f>IF(N104="snížená",J104,0)</f>
        <v>0</v>
      </c>
      <c r="BG104" s="191">
        <f>IF(N104="zákl. přenesená",J104,0)</f>
        <v>0</v>
      </c>
      <c r="BH104" s="191">
        <f>IF(N104="sníž. přenesená",J104,0)</f>
        <v>0</v>
      </c>
      <c r="BI104" s="191">
        <f>IF(N104="nulová",J104,0)</f>
        <v>0</v>
      </c>
      <c r="BJ104" s="18" t="s">
        <v>80</v>
      </c>
      <c r="BK104" s="191">
        <f>ROUND(I104*H104,2)</f>
        <v>0</v>
      </c>
      <c r="BL104" s="18" t="s">
        <v>142</v>
      </c>
      <c r="BM104" s="190" t="s">
        <v>592</v>
      </c>
    </row>
    <row r="105" spans="1:47" s="2" customFormat="1" ht="12">
      <c r="A105" s="35"/>
      <c r="B105" s="36"/>
      <c r="C105" s="37"/>
      <c r="D105" s="192" t="s">
        <v>144</v>
      </c>
      <c r="E105" s="37"/>
      <c r="F105" s="193" t="s">
        <v>591</v>
      </c>
      <c r="G105" s="37"/>
      <c r="H105" s="37"/>
      <c r="I105" s="194"/>
      <c r="J105" s="37"/>
      <c r="K105" s="37"/>
      <c r="L105" s="40"/>
      <c r="M105" s="195"/>
      <c r="N105" s="196"/>
      <c r="O105" s="65"/>
      <c r="P105" s="65"/>
      <c r="Q105" s="65"/>
      <c r="R105" s="65"/>
      <c r="S105" s="65"/>
      <c r="T105" s="66"/>
      <c r="U105" s="35"/>
      <c r="V105" s="35"/>
      <c r="W105" s="35"/>
      <c r="X105" s="35"/>
      <c r="Y105" s="35"/>
      <c r="Z105" s="35"/>
      <c r="AA105" s="35"/>
      <c r="AB105" s="35"/>
      <c r="AC105" s="35"/>
      <c r="AD105" s="35"/>
      <c r="AE105" s="35"/>
      <c r="AT105" s="18" t="s">
        <v>144</v>
      </c>
      <c r="AU105" s="18" t="s">
        <v>82</v>
      </c>
    </row>
    <row r="106" spans="1:65" s="2" customFormat="1" ht="22.8">
      <c r="A106" s="35"/>
      <c r="B106" s="36"/>
      <c r="C106" s="179" t="s">
        <v>190</v>
      </c>
      <c r="D106" s="179" t="s">
        <v>137</v>
      </c>
      <c r="E106" s="180" t="s">
        <v>593</v>
      </c>
      <c r="F106" s="181" t="s">
        <v>594</v>
      </c>
      <c r="G106" s="182" t="s">
        <v>154</v>
      </c>
      <c r="H106" s="183">
        <v>13.265</v>
      </c>
      <c r="I106" s="184"/>
      <c r="J106" s="185">
        <f>ROUND(I106*H106,2)</f>
        <v>0</v>
      </c>
      <c r="K106" s="181" t="s">
        <v>141</v>
      </c>
      <c r="L106" s="40"/>
      <c r="M106" s="186" t="s">
        <v>19</v>
      </c>
      <c r="N106" s="187" t="s">
        <v>44</v>
      </c>
      <c r="O106" s="65"/>
      <c r="P106" s="188">
        <f>O106*H106</f>
        <v>0</v>
      </c>
      <c r="Q106" s="188">
        <v>0</v>
      </c>
      <c r="R106" s="188">
        <f>Q106*H106</f>
        <v>0</v>
      </c>
      <c r="S106" s="188">
        <v>0</v>
      </c>
      <c r="T106" s="189">
        <f>S106*H106</f>
        <v>0</v>
      </c>
      <c r="U106" s="35"/>
      <c r="V106" s="35"/>
      <c r="W106" s="35"/>
      <c r="X106" s="35"/>
      <c r="Y106" s="35"/>
      <c r="Z106" s="35"/>
      <c r="AA106" s="35"/>
      <c r="AB106" s="35"/>
      <c r="AC106" s="35"/>
      <c r="AD106" s="35"/>
      <c r="AE106" s="35"/>
      <c r="AR106" s="190" t="s">
        <v>142</v>
      </c>
      <c r="AT106" s="190" t="s">
        <v>137</v>
      </c>
      <c r="AU106" s="190" t="s">
        <v>82</v>
      </c>
      <c r="AY106" s="18" t="s">
        <v>134</v>
      </c>
      <c r="BE106" s="191">
        <f>IF(N106="základní",J106,0)</f>
        <v>0</v>
      </c>
      <c r="BF106" s="191">
        <f>IF(N106="snížená",J106,0)</f>
        <v>0</v>
      </c>
      <c r="BG106" s="191">
        <f>IF(N106="zákl. přenesená",J106,0)</f>
        <v>0</v>
      </c>
      <c r="BH106" s="191">
        <f>IF(N106="sníž. přenesená",J106,0)</f>
        <v>0</v>
      </c>
      <c r="BI106" s="191">
        <f>IF(N106="nulová",J106,0)</f>
        <v>0</v>
      </c>
      <c r="BJ106" s="18" t="s">
        <v>80</v>
      </c>
      <c r="BK106" s="191">
        <f>ROUND(I106*H106,2)</f>
        <v>0</v>
      </c>
      <c r="BL106" s="18" t="s">
        <v>142</v>
      </c>
      <c r="BM106" s="190" t="s">
        <v>595</v>
      </c>
    </row>
    <row r="107" spans="1:47" s="2" customFormat="1" ht="12">
      <c r="A107" s="35"/>
      <c r="B107" s="36"/>
      <c r="C107" s="37"/>
      <c r="D107" s="192" t="s">
        <v>144</v>
      </c>
      <c r="E107" s="37"/>
      <c r="F107" s="193" t="s">
        <v>594</v>
      </c>
      <c r="G107" s="37"/>
      <c r="H107" s="37"/>
      <c r="I107" s="194"/>
      <c r="J107" s="37"/>
      <c r="K107" s="37"/>
      <c r="L107" s="40"/>
      <c r="M107" s="195"/>
      <c r="N107" s="196"/>
      <c r="O107" s="65"/>
      <c r="P107" s="65"/>
      <c r="Q107" s="65"/>
      <c r="R107" s="65"/>
      <c r="S107" s="65"/>
      <c r="T107" s="66"/>
      <c r="U107" s="35"/>
      <c r="V107" s="35"/>
      <c r="W107" s="35"/>
      <c r="X107" s="35"/>
      <c r="Y107" s="35"/>
      <c r="Z107" s="35"/>
      <c r="AA107" s="35"/>
      <c r="AB107" s="35"/>
      <c r="AC107" s="35"/>
      <c r="AD107" s="35"/>
      <c r="AE107" s="35"/>
      <c r="AT107" s="18" t="s">
        <v>144</v>
      </c>
      <c r="AU107" s="18" t="s">
        <v>82</v>
      </c>
    </row>
    <row r="108" spans="2:51" s="13" customFormat="1" ht="12">
      <c r="B108" s="197"/>
      <c r="C108" s="198"/>
      <c r="D108" s="192" t="s">
        <v>145</v>
      </c>
      <c r="E108" s="199" t="s">
        <v>19</v>
      </c>
      <c r="F108" s="200" t="s">
        <v>596</v>
      </c>
      <c r="G108" s="198"/>
      <c r="H108" s="201">
        <v>13.265</v>
      </c>
      <c r="I108" s="202"/>
      <c r="J108" s="198"/>
      <c r="K108" s="198"/>
      <c r="L108" s="203"/>
      <c r="M108" s="204"/>
      <c r="N108" s="205"/>
      <c r="O108" s="205"/>
      <c r="P108" s="205"/>
      <c r="Q108" s="205"/>
      <c r="R108" s="205"/>
      <c r="S108" s="205"/>
      <c r="T108" s="206"/>
      <c r="AT108" s="207" t="s">
        <v>145</v>
      </c>
      <c r="AU108" s="207" t="s">
        <v>82</v>
      </c>
      <c r="AV108" s="13" t="s">
        <v>82</v>
      </c>
      <c r="AW108" s="13" t="s">
        <v>33</v>
      </c>
      <c r="AX108" s="13" t="s">
        <v>80</v>
      </c>
      <c r="AY108" s="207" t="s">
        <v>134</v>
      </c>
    </row>
    <row r="109" spans="2:63" s="12" customFormat="1" ht="25.95" customHeight="1">
      <c r="B109" s="163"/>
      <c r="C109" s="164"/>
      <c r="D109" s="165" t="s">
        <v>72</v>
      </c>
      <c r="E109" s="166" t="s">
        <v>367</v>
      </c>
      <c r="F109" s="166" t="s">
        <v>368</v>
      </c>
      <c r="G109" s="164"/>
      <c r="H109" s="164"/>
      <c r="I109" s="167"/>
      <c r="J109" s="168">
        <f>BK109</f>
        <v>0</v>
      </c>
      <c r="K109" s="164"/>
      <c r="L109" s="169"/>
      <c r="M109" s="170"/>
      <c r="N109" s="171"/>
      <c r="O109" s="171"/>
      <c r="P109" s="172">
        <f>P110+SUM(P111:P117)</f>
        <v>0</v>
      </c>
      <c r="Q109" s="171"/>
      <c r="R109" s="172">
        <f>R110+SUM(R111:R117)</f>
        <v>42.075359999999996</v>
      </c>
      <c r="S109" s="171"/>
      <c r="T109" s="173">
        <f>T110+SUM(T111:T117)</f>
        <v>0</v>
      </c>
      <c r="AR109" s="174" t="s">
        <v>142</v>
      </c>
      <c r="AT109" s="175" t="s">
        <v>72</v>
      </c>
      <c r="AU109" s="175" t="s">
        <v>73</v>
      </c>
      <c r="AY109" s="174" t="s">
        <v>134</v>
      </c>
      <c r="BK109" s="176">
        <f>BK110+SUM(BK111:BK117)</f>
        <v>0</v>
      </c>
    </row>
    <row r="110" spans="1:65" s="2" customFormat="1" ht="57">
      <c r="A110" s="35"/>
      <c r="B110" s="36"/>
      <c r="C110" s="179" t="s">
        <v>195</v>
      </c>
      <c r="D110" s="179" t="s">
        <v>137</v>
      </c>
      <c r="E110" s="180" t="s">
        <v>386</v>
      </c>
      <c r="F110" s="181" t="s">
        <v>387</v>
      </c>
      <c r="G110" s="182" t="s">
        <v>174</v>
      </c>
      <c r="H110" s="183">
        <v>1</v>
      </c>
      <c r="I110" s="184"/>
      <c r="J110" s="185">
        <f>ROUND(I110*H110,2)</f>
        <v>0</v>
      </c>
      <c r="K110" s="181" t="s">
        <v>141</v>
      </c>
      <c r="L110" s="40"/>
      <c r="M110" s="186" t="s">
        <v>19</v>
      </c>
      <c r="N110" s="187" t="s">
        <v>44</v>
      </c>
      <c r="O110" s="65"/>
      <c r="P110" s="188">
        <f>O110*H110</f>
        <v>0</v>
      </c>
      <c r="Q110" s="188">
        <v>0</v>
      </c>
      <c r="R110" s="188">
        <f>Q110*H110</f>
        <v>0</v>
      </c>
      <c r="S110" s="188">
        <v>0</v>
      </c>
      <c r="T110" s="189">
        <f>S110*H110</f>
        <v>0</v>
      </c>
      <c r="U110" s="35"/>
      <c r="V110" s="35"/>
      <c r="W110" s="35"/>
      <c r="X110" s="35"/>
      <c r="Y110" s="35"/>
      <c r="Z110" s="35"/>
      <c r="AA110" s="35"/>
      <c r="AB110" s="35"/>
      <c r="AC110" s="35"/>
      <c r="AD110" s="35"/>
      <c r="AE110" s="35"/>
      <c r="AR110" s="190" t="s">
        <v>372</v>
      </c>
      <c r="AT110" s="190" t="s">
        <v>137</v>
      </c>
      <c r="AU110" s="190" t="s">
        <v>80</v>
      </c>
      <c r="AY110" s="18" t="s">
        <v>134</v>
      </c>
      <c r="BE110" s="191">
        <f>IF(N110="základní",J110,0)</f>
        <v>0</v>
      </c>
      <c r="BF110" s="191">
        <f>IF(N110="snížená",J110,0)</f>
        <v>0</v>
      </c>
      <c r="BG110" s="191">
        <f>IF(N110="zákl. přenesená",J110,0)</f>
        <v>0</v>
      </c>
      <c r="BH110" s="191">
        <f>IF(N110="sníž. přenesená",J110,0)</f>
        <v>0</v>
      </c>
      <c r="BI110" s="191">
        <f>IF(N110="nulová",J110,0)</f>
        <v>0</v>
      </c>
      <c r="BJ110" s="18" t="s">
        <v>80</v>
      </c>
      <c r="BK110" s="191">
        <f>ROUND(I110*H110,2)</f>
        <v>0</v>
      </c>
      <c r="BL110" s="18" t="s">
        <v>372</v>
      </c>
      <c r="BM110" s="190" t="s">
        <v>597</v>
      </c>
    </row>
    <row r="111" spans="1:47" s="2" customFormat="1" ht="38.4">
      <c r="A111" s="35"/>
      <c r="B111" s="36"/>
      <c r="C111" s="37"/>
      <c r="D111" s="192" t="s">
        <v>144</v>
      </c>
      <c r="E111" s="37"/>
      <c r="F111" s="193" t="s">
        <v>387</v>
      </c>
      <c r="G111" s="37"/>
      <c r="H111" s="37"/>
      <c r="I111" s="194"/>
      <c r="J111" s="37"/>
      <c r="K111" s="37"/>
      <c r="L111" s="40"/>
      <c r="M111" s="195"/>
      <c r="N111" s="196"/>
      <c r="O111" s="65"/>
      <c r="P111" s="65"/>
      <c r="Q111" s="65"/>
      <c r="R111" s="65"/>
      <c r="S111" s="65"/>
      <c r="T111" s="66"/>
      <c r="U111" s="35"/>
      <c r="V111" s="35"/>
      <c r="W111" s="35"/>
      <c r="X111" s="35"/>
      <c r="Y111" s="35"/>
      <c r="Z111" s="35"/>
      <c r="AA111" s="35"/>
      <c r="AB111" s="35"/>
      <c r="AC111" s="35"/>
      <c r="AD111" s="35"/>
      <c r="AE111" s="35"/>
      <c r="AT111" s="18" t="s">
        <v>144</v>
      </c>
      <c r="AU111" s="18" t="s">
        <v>80</v>
      </c>
    </row>
    <row r="112" spans="2:51" s="13" customFormat="1" ht="12">
      <c r="B112" s="197"/>
      <c r="C112" s="198"/>
      <c r="D112" s="192" t="s">
        <v>145</v>
      </c>
      <c r="E112" s="199" t="s">
        <v>19</v>
      </c>
      <c r="F112" s="200" t="s">
        <v>598</v>
      </c>
      <c r="G112" s="198"/>
      <c r="H112" s="201">
        <v>1</v>
      </c>
      <c r="I112" s="202"/>
      <c r="J112" s="198"/>
      <c r="K112" s="198"/>
      <c r="L112" s="203"/>
      <c r="M112" s="204"/>
      <c r="N112" s="205"/>
      <c r="O112" s="205"/>
      <c r="P112" s="205"/>
      <c r="Q112" s="205"/>
      <c r="R112" s="205"/>
      <c r="S112" s="205"/>
      <c r="T112" s="206"/>
      <c r="AT112" s="207" t="s">
        <v>145</v>
      </c>
      <c r="AU112" s="207" t="s">
        <v>80</v>
      </c>
      <c r="AV112" s="13" t="s">
        <v>82</v>
      </c>
      <c r="AW112" s="13" t="s">
        <v>33</v>
      </c>
      <c r="AX112" s="13" t="s">
        <v>80</v>
      </c>
      <c r="AY112" s="207" t="s">
        <v>134</v>
      </c>
    </row>
    <row r="113" spans="1:65" s="2" customFormat="1" ht="55.5" customHeight="1">
      <c r="A113" s="35"/>
      <c r="B113" s="36"/>
      <c r="C113" s="179" t="s">
        <v>199</v>
      </c>
      <c r="D113" s="179" t="s">
        <v>137</v>
      </c>
      <c r="E113" s="180" t="s">
        <v>391</v>
      </c>
      <c r="F113" s="181" t="s">
        <v>392</v>
      </c>
      <c r="G113" s="182" t="s">
        <v>160</v>
      </c>
      <c r="H113" s="183">
        <v>26.5</v>
      </c>
      <c r="I113" s="184"/>
      <c r="J113" s="185">
        <f>ROUND(I113*H113,2)</f>
        <v>0</v>
      </c>
      <c r="K113" s="181" t="s">
        <v>141</v>
      </c>
      <c r="L113" s="40"/>
      <c r="M113" s="186" t="s">
        <v>19</v>
      </c>
      <c r="N113" s="187" t="s">
        <v>44</v>
      </c>
      <c r="O113" s="65"/>
      <c r="P113" s="188">
        <f>O113*H113</f>
        <v>0</v>
      </c>
      <c r="Q113" s="188">
        <v>0</v>
      </c>
      <c r="R113" s="188">
        <f>Q113*H113</f>
        <v>0</v>
      </c>
      <c r="S113" s="188">
        <v>0</v>
      </c>
      <c r="T113" s="189">
        <f>S113*H113</f>
        <v>0</v>
      </c>
      <c r="U113" s="35"/>
      <c r="V113" s="35"/>
      <c r="W113" s="35"/>
      <c r="X113" s="35"/>
      <c r="Y113" s="35"/>
      <c r="Z113" s="35"/>
      <c r="AA113" s="35"/>
      <c r="AB113" s="35"/>
      <c r="AC113" s="35"/>
      <c r="AD113" s="35"/>
      <c r="AE113" s="35"/>
      <c r="AR113" s="190" t="s">
        <v>372</v>
      </c>
      <c r="AT113" s="190" t="s">
        <v>137</v>
      </c>
      <c r="AU113" s="190" t="s">
        <v>80</v>
      </c>
      <c r="AY113" s="18" t="s">
        <v>134</v>
      </c>
      <c r="BE113" s="191">
        <f>IF(N113="základní",J113,0)</f>
        <v>0</v>
      </c>
      <c r="BF113" s="191">
        <f>IF(N113="snížená",J113,0)</f>
        <v>0</v>
      </c>
      <c r="BG113" s="191">
        <f>IF(N113="zákl. přenesená",J113,0)</f>
        <v>0</v>
      </c>
      <c r="BH113" s="191">
        <f>IF(N113="sníž. přenesená",J113,0)</f>
        <v>0</v>
      </c>
      <c r="BI113" s="191">
        <f>IF(N113="nulová",J113,0)</f>
        <v>0</v>
      </c>
      <c r="BJ113" s="18" t="s">
        <v>80</v>
      </c>
      <c r="BK113" s="191">
        <f>ROUND(I113*H113,2)</f>
        <v>0</v>
      </c>
      <c r="BL113" s="18" t="s">
        <v>372</v>
      </c>
      <c r="BM113" s="190" t="s">
        <v>599</v>
      </c>
    </row>
    <row r="114" spans="1:47" s="2" customFormat="1" ht="38.4">
      <c r="A114" s="35"/>
      <c r="B114" s="36"/>
      <c r="C114" s="37"/>
      <c r="D114" s="192" t="s">
        <v>144</v>
      </c>
      <c r="E114" s="37"/>
      <c r="F114" s="193" t="s">
        <v>392</v>
      </c>
      <c r="G114" s="37"/>
      <c r="H114" s="37"/>
      <c r="I114" s="194"/>
      <c r="J114" s="37"/>
      <c r="K114" s="37"/>
      <c r="L114" s="40"/>
      <c r="M114" s="195"/>
      <c r="N114" s="196"/>
      <c r="O114" s="65"/>
      <c r="P114" s="65"/>
      <c r="Q114" s="65"/>
      <c r="R114" s="65"/>
      <c r="S114" s="65"/>
      <c r="T114" s="66"/>
      <c r="U114" s="35"/>
      <c r="V114" s="35"/>
      <c r="W114" s="35"/>
      <c r="X114" s="35"/>
      <c r="Y114" s="35"/>
      <c r="Z114" s="35"/>
      <c r="AA114" s="35"/>
      <c r="AB114" s="35"/>
      <c r="AC114" s="35"/>
      <c r="AD114" s="35"/>
      <c r="AE114" s="35"/>
      <c r="AT114" s="18" t="s">
        <v>144</v>
      </c>
      <c r="AU114" s="18" t="s">
        <v>80</v>
      </c>
    </row>
    <row r="115" spans="1:65" s="2" customFormat="1" ht="21.75" customHeight="1">
      <c r="A115" s="35"/>
      <c r="B115" s="36"/>
      <c r="C115" s="179" t="s">
        <v>203</v>
      </c>
      <c r="D115" s="179" t="s">
        <v>137</v>
      </c>
      <c r="E115" s="180" t="s">
        <v>457</v>
      </c>
      <c r="F115" s="181" t="s">
        <v>458</v>
      </c>
      <c r="G115" s="182" t="s">
        <v>160</v>
      </c>
      <c r="H115" s="183">
        <v>26.5</v>
      </c>
      <c r="I115" s="184"/>
      <c r="J115" s="185">
        <f>ROUND(I115*H115,2)</f>
        <v>0</v>
      </c>
      <c r="K115" s="181" t="s">
        <v>141</v>
      </c>
      <c r="L115" s="40"/>
      <c r="M115" s="186" t="s">
        <v>19</v>
      </c>
      <c r="N115" s="187" t="s">
        <v>44</v>
      </c>
      <c r="O115" s="65"/>
      <c r="P115" s="188">
        <f>O115*H115</f>
        <v>0</v>
      </c>
      <c r="Q115" s="188">
        <v>0</v>
      </c>
      <c r="R115" s="188">
        <f>Q115*H115</f>
        <v>0</v>
      </c>
      <c r="S115" s="188">
        <v>0</v>
      </c>
      <c r="T115" s="189">
        <f>S115*H115</f>
        <v>0</v>
      </c>
      <c r="U115" s="35"/>
      <c r="V115" s="35"/>
      <c r="W115" s="35"/>
      <c r="X115" s="35"/>
      <c r="Y115" s="35"/>
      <c r="Z115" s="35"/>
      <c r="AA115" s="35"/>
      <c r="AB115" s="35"/>
      <c r="AC115" s="35"/>
      <c r="AD115" s="35"/>
      <c r="AE115" s="35"/>
      <c r="AR115" s="190" t="s">
        <v>372</v>
      </c>
      <c r="AT115" s="190" t="s">
        <v>137</v>
      </c>
      <c r="AU115" s="190" t="s">
        <v>80</v>
      </c>
      <c r="AY115" s="18" t="s">
        <v>134</v>
      </c>
      <c r="BE115" s="191">
        <f>IF(N115="základní",J115,0)</f>
        <v>0</v>
      </c>
      <c r="BF115" s="191">
        <f>IF(N115="snížená",J115,0)</f>
        <v>0</v>
      </c>
      <c r="BG115" s="191">
        <f>IF(N115="zákl. přenesená",J115,0)</f>
        <v>0</v>
      </c>
      <c r="BH115" s="191">
        <f>IF(N115="sníž. přenesená",J115,0)</f>
        <v>0</v>
      </c>
      <c r="BI115" s="191">
        <f>IF(N115="nulová",J115,0)</f>
        <v>0</v>
      </c>
      <c r="BJ115" s="18" t="s">
        <v>80</v>
      </c>
      <c r="BK115" s="191">
        <f>ROUND(I115*H115,2)</f>
        <v>0</v>
      </c>
      <c r="BL115" s="18" t="s">
        <v>372</v>
      </c>
      <c r="BM115" s="190" t="s">
        <v>600</v>
      </c>
    </row>
    <row r="116" spans="1:47" s="2" customFormat="1" ht="12">
      <c r="A116" s="35"/>
      <c r="B116" s="36"/>
      <c r="C116" s="37"/>
      <c r="D116" s="192" t="s">
        <v>144</v>
      </c>
      <c r="E116" s="37"/>
      <c r="F116" s="193" t="s">
        <v>458</v>
      </c>
      <c r="G116" s="37"/>
      <c r="H116" s="37"/>
      <c r="I116" s="194"/>
      <c r="J116" s="37"/>
      <c r="K116" s="37"/>
      <c r="L116" s="40"/>
      <c r="M116" s="195"/>
      <c r="N116" s="196"/>
      <c r="O116" s="65"/>
      <c r="P116" s="65"/>
      <c r="Q116" s="65"/>
      <c r="R116" s="65"/>
      <c r="S116" s="65"/>
      <c r="T116" s="66"/>
      <c r="U116" s="35"/>
      <c r="V116" s="35"/>
      <c r="W116" s="35"/>
      <c r="X116" s="35"/>
      <c r="Y116" s="35"/>
      <c r="Z116" s="35"/>
      <c r="AA116" s="35"/>
      <c r="AB116" s="35"/>
      <c r="AC116" s="35"/>
      <c r="AD116" s="35"/>
      <c r="AE116" s="35"/>
      <c r="AT116" s="18" t="s">
        <v>144</v>
      </c>
      <c r="AU116" s="18" t="s">
        <v>80</v>
      </c>
    </row>
    <row r="117" spans="2:63" s="12" customFormat="1" ht="22.8" customHeight="1">
      <c r="B117" s="163"/>
      <c r="C117" s="164"/>
      <c r="D117" s="165" t="s">
        <v>72</v>
      </c>
      <c r="E117" s="177" t="s">
        <v>601</v>
      </c>
      <c r="F117" s="177" t="s">
        <v>601</v>
      </c>
      <c r="G117" s="164"/>
      <c r="H117" s="164"/>
      <c r="I117" s="167"/>
      <c r="J117" s="178">
        <f>BK117</f>
        <v>0</v>
      </c>
      <c r="K117" s="164"/>
      <c r="L117" s="169"/>
      <c r="M117" s="170"/>
      <c r="N117" s="171"/>
      <c r="O117" s="171"/>
      <c r="P117" s="172">
        <f>SUM(P118:P123)</f>
        <v>0</v>
      </c>
      <c r="Q117" s="171"/>
      <c r="R117" s="172">
        <f>SUM(R118:R123)</f>
        <v>42.075359999999996</v>
      </c>
      <c r="S117" s="171"/>
      <c r="T117" s="173">
        <f>SUM(T118:T123)</f>
        <v>0</v>
      </c>
      <c r="AR117" s="174" t="s">
        <v>80</v>
      </c>
      <c r="AT117" s="175" t="s">
        <v>72</v>
      </c>
      <c r="AU117" s="175" t="s">
        <v>80</v>
      </c>
      <c r="AY117" s="174" t="s">
        <v>134</v>
      </c>
      <c r="BK117" s="176">
        <f>SUM(BK118:BK123)</f>
        <v>0</v>
      </c>
    </row>
    <row r="118" spans="1:65" s="2" customFormat="1" ht="16.5" customHeight="1">
      <c r="A118" s="35"/>
      <c r="B118" s="36"/>
      <c r="C118" s="179" t="s">
        <v>209</v>
      </c>
      <c r="D118" s="179" t="s">
        <v>137</v>
      </c>
      <c r="E118" s="180" t="s">
        <v>602</v>
      </c>
      <c r="F118" s="181" t="s">
        <v>603</v>
      </c>
      <c r="G118" s="182" t="s">
        <v>140</v>
      </c>
      <c r="H118" s="183">
        <v>54.9</v>
      </c>
      <c r="I118" s="184"/>
      <c r="J118" s="185">
        <f>ROUND(I118*H118,2)</f>
        <v>0</v>
      </c>
      <c r="K118" s="181" t="s">
        <v>19</v>
      </c>
      <c r="L118" s="40"/>
      <c r="M118" s="186" t="s">
        <v>19</v>
      </c>
      <c r="N118" s="187" t="s">
        <v>44</v>
      </c>
      <c r="O118" s="65"/>
      <c r="P118" s="188">
        <f>O118*H118</f>
        <v>0</v>
      </c>
      <c r="Q118" s="188">
        <v>0.36834</v>
      </c>
      <c r="R118" s="188">
        <f>Q118*H118</f>
        <v>20.221866</v>
      </c>
      <c r="S118" s="188">
        <v>0</v>
      </c>
      <c r="T118" s="189">
        <f>S118*H118</f>
        <v>0</v>
      </c>
      <c r="U118" s="35"/>
      <c r="V118" s="35"/>
      <c r="W118" s="35"/>
      <c r="X118" s="35"/>
      <c r="Y118" s="35"/>
      <c r="Z118" s="35"/>
      <c r="AA118" s="35"/>
      <c r="AB118" s="35"/>
      <c r="AC118" s="35"/>
      <c r="AD118" s="35"/>
      <c r="AE118" s="35"/>
      <c r="AR118" s="190" t="s">
        <v>142</v>
      </c>
      <c r="AT118" s="190" t="s">
        <v>137</v>
      </c>
      <c r="AU118" s="190" t="s">
        <v>82</v>
      </c>
      <c r="AY118" s="18" t="s">
        <v>134</v>
      </c>
      <c r="BE118" s="191">
        <f>IF(N118="základní",J118,0)</f>
        <v>0</v>
      </c>
      <c r="BF118" s="191">
        <f>IF(N118="snížená",J118,0)</f>
        <v>0</v>
      </c>
      <c r="BG118" s="191">
        <f>IF(N118="zákl. přenesená",J118,0)</f>
        <v>0</v>
      </c>
      <c r="BH118" s="191">
        <f>IF(N118="sníž. přenesená",J118,0)</f>
        <v>0</v>
      </c>
      <c r="BI118" s="191">
        <f>IF(N118="nulová",J118,0)</f>
        <v>0</v>
      </c>
      <c r="BJ118" s="18" t="s">
        <v>80</v>
      </c>
      <c r="BK118" s="191">
        <f>ROUND(I118*H118,2)</f>
        <v>0</v>
      </c>
      <c r="BL118" s="18" t="s">
        <v>142</v>
      </c>
      <c r="BM118" s="190" t="s">
        <v>604</v>
      </c>
    </row>
    <row r="119" spans="1:47" s="2" customFormat="1" ht="12">
      <c r="A119" s="35"/>
      <c r="B119" s="36"/>
      <c r="C119" s="37"/>
      <c r="D119" s="192" t="s">
        <v>144</v>
      </c>
      <c r="E119" s="37"/>
      <c r="F119" s="193" t="s">
        <v>603</v>
      </c>
      <c r="G119" s="37"/>
      <c r="H119" s="37"/>
      <c r="I119" s="194"/>
      <c r="J119" s="37"/>
      <c r="K119" s="37"/>
      <c r="L119" s="40"/>
      <c r="M119" s="195"/>
      <c r="N119" s="196"/>
      <c r="O119" s="65"/>
      <c r="P119" s="65"/>
      <c r="Q119" s="65"/>
      <c r="R119" s="65"/>
      <c r="S119" s="65"/>
      <c r="T119" s="66"/>
      <c r="U119" s="35"/>
      <c r="V119" s="35"/>
      <c r="W119" s="35"/>
      <c r="X119" s="35"/>
      <c r="Y119" s="35"/>
      <c r="Z119" s="35"/>
      <c r="AA119" s="35"/>
      <c r="AB119" s="35"/>
      <c r="AC119" s="35"/>
      <c r="AD119" s="35"/>
      <c r="AE119" s="35"/>
      <c r="AT119" s="18" t="s">
        <v>144</v>
      </c>
      <c r="AU119" s="18" t="s">
        <v>82</v>
      </c>
    </row>
    <row r="120" spans="1:65" s="2" customFormat="1" ht="22.8">
      <c r="A120" s="35"/>
      <c r="B120" s="36"/>
      <c r="C120" s="179" t="s">
        <v>8</v>
      </c>
      <c r="D120" s="179" t="s">
        <v>137</v>
      </c>
      <c r="E120" s="180" t="s">
        <v>605</v>
      </c>
      <c r="F120" s="181" t="s">
        <v>606</v>
      </c>
      <c r="G120" s="182" t="s">
        <v>140</v>
      </c>
      <c r="H120" s="183">
        <v>54.9</v>
      </c>
      <c r="I120" s="184"/>
      <c r="J120" s="185">
        <f>ROUND(I120*H120,2)</f>
        <v>0</v>
      </c>
      <c r="K120" s="181" t="s">
        <v>19</v>
      </c>
      <c r="L120" s="40"/>
      <c r="M120" s="186" t="s">
        <v>19</v>
      </c>
      <c r="N120" s="187" t="s">
        <v>44</v>
      </c>
      <c r="O120" s="65"/>
      <c r="P120" s="188">
        <f>O120*H120</f>
        <v>0</v>
      </c>
      <c r="Q120" s="188">
        <v>0.387</v>
      </c>
      <c r="R120" s="188">
        <f>Q120*H120</f>
        <v>21.2463</v>
      </c>
      <c r="S120" s="188">
        <v>0</v>
      </c>
      <c r="T120" s="189">
        <f>S120*H120</f>
        <v>0</v>
      </c>
      <c r="U120" s="35"/>
      <c r="V120" s="35"/>
      <c r="W120" s="35"/>
      <c r="X120" s="35"/>
      <c r="Y120" s="35"/>
      <c r="Z120" s="35"/>
      <c r="AA120" s="35"/>
      <c r="AB120" s="35"/>
      <c r="AC120" s="35"/>
      <c r="AD120" s="35"/>
      <c r="AE120" s="35"/>
      <c r="AR120" s="190" t="s">
        <v>142</v>
      </c>
      <c r="AT120" s="190" t="s">
        <v>137</v>
      </c>
      <c r="AU120" s="190" t="s">
        <v>82</v>
      </c>
      <c r="AY120" s="18" t="s">
        <v>134</v>
      </c>
      <c r="BE120" s="191">
        <f>IF(N120="základní",J120,0)</f>
        <v>0</v>
      </c>
      <c r="BF120" s="191">
        <f>IF(N120="snížená",J120,0)</f>
        <v>0</v>
      </c>
      <c r="BG120" s="191">
        <f>IF(N120="zákl. přenesená",J120,0)</f>
        <v>0</v>
      </c>
      <c r="BH120" s="191">
        <f>IF(N120="sníž. přenesená",J120,0)</f>
        <v>0</v>
      </c>
      <c r="BI120" s="191">
        <f>IF(N120="nulová",J120,0)</f>
        <v>0</v>
      </c>
      <c r="BJ120" s="18" t="s">
        <v>80</v>
      </c>
      <c r="BK120" s="191">
        <f>ROUND(I120*H120,2)</f>
        <v>0</v>
      </c>
      <c r="BL120" s="18" t="s">
        <v>142</v>
      </c>
      <c r="BM120" s="190" t="s">
        <v>607</v>
      </c>
    </row>
    <row r="121" spans="1:47" s="2" customFormat="1" ht="19.2">
      <c r="A121" s="35"/>
      <c r="B121" s="36"/>
      <c r="C121" s="37"/>
      <c r="D121" s="192" t="s">
        <v>144</v>
      </c>
      <c r="E121" s="37"/>
      <c r="F121" s="193" t="s">
        <v>606</v>
      </c>
      <c r="G121" s="37"/>
      <c r="H121" s="37"/>
      <c r="I121" s="194"/>
      <c r="J121" s="37"/>
      <c r="K121" s="37"/>
      <c r="L121" s="40"/>
      <c r="M121" s="195"/>
      <c r="N121" s="196"/>
      <c r="O121" s="65"/>
      <c r="P121" s="65"/>
      <c r="Q121" s="65"/>
      <c r="R121" s="65"/>
      <c r="S121" s="65"/>
      <c r="T121" s="66"/>
      <c r="U121" s="35"/>
      <c r="V121" s="35"/>
      <c r="W121" s="35"/>
      <c r="X121" s="35"/>
      <c r="Y121" s="35"/>
      <c r="Z121" s="35"/>
      <c r="AA121" s="35"/>
      <c r="AB121" s="35"/>
      <c r="AC121" s="35"/>
      <c r="AD121" s="35"/>
      <c r="AE121" s="35"/>
      <c r="AT121" s="18" t="s">
        <v>144</v>
      </c>
      <c r="AU121" s="18" t="s">
        <v>82</v>
      </c>
    </row>
    <row r="122" spans="1:65" s="2" customFormat="1" ht="16.5" customHeight="1">
      <c r="A122" s="35"/>
      <c r="B122" s="36"/>
      <c r="C122" s="179" t="s">
        <v>219</v>
      </c>
      <c r="D122" s="179" t="s">
        <v>137</v>
      </c>
      <c r="E122" s="180" t="s">
        <v>608</v>
      </c>
      <c r="F122" s="181" t="s">
        <v>609</v>
      </c>
      <c r="G122" s="182" t="s">
        <v>140</v>
      </c>
      <c r="H122" s="183">
        <v>54.9</v>
      </c>
      <c r="I122" s="184"/>
      <c r="J122" s="185">
        <f>ROUND(I122*H122,2)</f>
        <v>0</v>
      </c>
      <c r="K122" s="181" t="s">
        <v>19</v>
      </c>
      <c r="L122" s="40"/>
      <c r="M122" s="186" t="s">
        <v>19</v>
      </c>
      <c r="N122" s="187" t="s">
        <v>44</v>
      </c>
      <c r="O122" s="65"/>
      <c r="P122" s="188">
        <f>O122*H122</f>
        <v>0</v>
      </c>
      <c r="Q122" s="188">
        <v>0.01106</v>
      </c>
      <c r="R122" s="188">
        <f>Q122*H122</f>
        <v>0.607194</v>
      </c>
      <c r="S122" s="188">
        <v>0</v>
      </c>
      <c r="T122" s="189">
        <f>S122*H122</f>
        <v>0</v>
      </c>
      <c r="U122" s="35"/>
      <c r="V122" s="35"/>
      <c r="W122" s="35"/>
      <c r="X122" s="35"/>
      <c r="Y122" s="35"/>
      <c r="Z122" s="35"/>
      <c r="AA122" s="35"/>
      <c r="AB122" s="35"/>
      <c r="AC122" s="35"/>
      <c r="AD122" s="35"/>
      <c r="AE122" s="35"/>
      <c r="AR122" s="190" t="s">
        <v>142</v>
      </c>
      <c r="AT122" s="190" t="s">
        <v>137</v>
      </c>
      <c r="AU122" s="190" t="s">
        <v>82</v>
      </c>
      <c r="AY122" s="18" t="s">
        <v>134</v>
      </c>
      <c r="BE122" s="191">
        <f>IF(N122="základní",J122,0)</f>
        <v>0</v>
      </c>
      <c r="BF122" s="191">
        <f>IF(N122="snížená",J122,0)</f>
        <v>0</v>
      </c>
      <c r="BG122" s="191">
        <f>IF(N122="zákl. přenesená",J122,0)</f>
        <v>0</v>
      </c>
      <c r="BH122" s="191">
        <f>IF(N122="sníž. přenesená",J122,0)</f>
        <v>0</v>
      </c>
      <c r="BI122" s="191">
        <f>IF(N122="nulová",J122,0)</f>
        <v>0</v>
      </c>
      <c r="BJ122" s="18" t="s">
        <v>80</v>
      </c>
      <c r="BK122" s="191">
        <f>ROUND(I122*H122,2)</f>
        <v>0</v>
      </c>
      <c r="BL122" s="18" t="s">
        <v>142</v>
      </c>
      <c r="BM122" s="190" t="s">
        <v>610</v>
      </c>
    </row>
    <row r="123" spans="1:47" s="2" customFormat="1" ht="12">
      <c r="A123" s="35"/>
      <c r="B123" s="36"/>
      <c r="C123" s="37"/>
      <c r="D123" s="192" t="s">
        <v>144</v>
      </c>
      <c r="E123" s="37"/>
      <c r="F123" s="193" t="s">
        <v>609</v>
      </c>
      <c r="G123" s="37"/>
      <c r="H123" s="37"/>
      <c r="I123" s="194"/>
      <c r="J123" s="37"/>
      <c r="K123" s="37"/>
      <c r="L123" s="40"/>
      <c r="M123" s="253"/>
      <c r="N123" s="254"/>
      <c r="O123" s="255"/>
      <c r="P123" s="255"/>
      <c r="Q123" s="255"/>
      <c r="R123" s="255"/>
      <c r="S123" s="255"/>
      <c r="T123" s="256"/>
      <c r="U123" s="35"/>
      <c r="V123" s="35"/>
      <c r="W123" s="35"/>
      <c r="X123" s="35"/>
      <c r="Y123" s="35"/>
      <c r="Z123" s="35"/>
      <c r="AA123" s="35"/>
      <c r="AB123" s="35"/>
      <c r="AC123" s="35"/>
      <c r="AD123" s="35"/>
      <c r="AE123" s="35"/>
      <c r="AT123" s="18" t="s">
        <v>144</v>
      </c>
      <c r="AU123" s="18" t="s">
        <v>82</v>
      </c>
    </row>
    <row r="124" spans="1:31" s="2" customFormat="1" ht="6.9" customHeight="1">
      <c r="A124" s="35"/>
      <c r="B124" s="48"/>
      <c r="C124" s="49"/>
      <c r="D124" s="49"/>
      <c r="E124" s="49"/>
      <c r="F124" s="49"/>
      <c r="G124" s="49"/>
      <c r="H124" s="49"/>
      <c r="I124" s="49"/>
      <c r="J124" s="49"/>
      <c r="K124" s="49"/>
      <c r="L124" s="40"/>
      <c r="M124" s="35"/>
      <c r="O124" s="35"/>
      <c r="P124" s="35"/>
      <c r="Q124" s="35"/>
      <c r="R124" s="35"/>
      <c r="S124" s="35"/>
      <c r="T124" s="35"/>
      <c r="U124" s="35"/>
      <c r="V124" s="35"/>
      <c r="W124" s="35"/>
      <c r="X124" s="35"/>
      <c r="Y124" s="35"/>
      <c r="Z124" s="35"/>
      <c r="AA124" s="35"/>
      <c r="AB124" s="35"/>
      <c r="AC124" s="35"/>
      <c r="AD124" s="35"/>
      <c r="AE124" s="35"/>
    </row>
  </sheetData>
  <sheetProtection algorithmName="SHA-512" hashValue="FuwzHCqNy4ZoBLjlj66OkOzbnAkad4MHcKRRqdeX9Ed2YcgyNkyxn5YXIZdjNNoGq6dYVa+SDNln8dUNcEDwYQ==" saltValue="D6IOnHFkxNr3qI0n9CPbzdnKGNs9x2T9ZmssApiiCK72NogOqy/WKx0rU7aJ6oO1j0SywxuVZ9awvHloFXtZuA==" spinCount="100000" sheet="1" objects="1" scenarios="1" formatColumns="0" formatRows="0" autoFilter="0"/>
  <autoFilter ref="C82:K123"/>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62"/>
      <c r="M2" s="262"/>
      <c r="N2" s="262"/>
      <c r="O2" s="262"/>
      <c r="P2" s="262"/>
      <c r="Q2" s="262"/>
      <c r="R2" s="262"/>
      <c r="S2" s="262"/>
      <c r="T2" s="262"/>
      <c r="U2" s="262"/>
      <c r="V2" s="262"/>
      <c r="AT2" s="18" t="s">
        <v>99</v>
      </c>
    </row>
    <row r="3" spans="2:46" s="1" customFormat="1" ht="6.9" customHeight="1" hidden="1">
      <c r="B3" s="109"/>
      <c r="C3" s="110"/>
      <c r="D3" s="110"/>
      <c r="E3" s="110"/>
      <c r="F3" s="110"/>
      <c r="G3" s="110"/>
      <c r="H3" s="110"/>
      <c r="I3" s="110"/>
      <c r="J3" s="110"/>
      <c r="K3" s="110"/>
      <c r="L3" s="21"/>
      <c r="AT3" s="18" t="s">
        <v>82</v>
      </c>
    </row>
    <row r="4" spans="2:46" s="1" customFormat="1" ht="24.9" customHeight="1" hidden="1">
      <c r="B4" s="21"/>
      <c r="D4" s="111" t="s">
        <v>106</v>
      </c>
      <c r="L4" s="21"/>
      <c r="M4" s="112" t="s">
        <v>10</v>
      </c>
      <c r="AT4" s="18" t="s">
        <v>4</v>
      </c>
    </row>
    <row r="5" spans="2:12" s="1" customFormat="1" ht="6.9" customHeight="1" hidden="1">
      <c r="B5" s="21"/>
      <c r="L5" s="21"/>
    </row>
    <row r="6" spans="2:12" s="1" customFormat="1" ht="12" customHeight="1" hidden="1">
      <c r="B6" s="21"/>
      <c r="D6" s="113" t="s">
        <v>16</v>
      </c>
      <c r="L6" s="21"/>
    </row>
    <row r="7" spans="2:12" s="1" customFormat="1" ht="16.5" customHeight="1" hidden="1">
      <c r="B7" s="21"/>
      <c r="E7" s="309" t="str">
        <f>'Rekapitulace stavby'!K6</f>
        <v>Oprava trati v úseku Hněvčeves - Hořice v P.</v>
      </c>
      <c r="F7" s="310"/>
      <c r="G7" s="310"/>
      <c r="H7" s="310"/>
      <c r="L7" s="21"/>
    </row>
    <row r="8" spans="1:31" s="2" customFormat="1" ht="12" customHeight="1" hidden="1">
      <c r="A8" s="35"/>
      <c r="B8" s="40"/>
      <c r="C8" s="35"/>
      <c r="D8" s="113" t="s">
        <v>107</v>
      </c>
      <c r="E8" s="35"/>
      <c r="F8" s="35"/>
      <c r="G8" s="35"/>
      <c r="H8" s="35"/>
      <c r="I8" s="35"/>
      <c r="J8" s="35"/>
      <c r="K8" s="35"/>
      <c r="L8" s="114"/>
      <c r="S8" s="35"/>
      <c r="T8" s="35"/>
      <c r="U8" s="35"/>
      <c r="V8" s="35"/>
      <c r="W8" s="35"/>
      <c r="X8" s="35"/>
      <c r="Y8" s="35"/>
      <c r="Z8" s="35"/>
      <c r="AA8" s="35"/>
      <c r="AB8" s="35"/>
      <c r="AC8" s="35"/>
      <c r="AD8" s="35"/>
      <c r="AE8" s="35"/>
    </row>
    <row r="9" spans="1:31" s="2" customFormat="1" ht="16.5" customHeight="1" hidden="1">
      <c r="A9" s="35"/>
      <c r="B9" s="40"/>
      <c r="C9" s="35"/>
      <c r="D9" s="35"/>
      <c r="E9" s="312" t="s">
        <v>611</v>
      </c>
      <c r="F9" s="311"/>
      <c r="G9" s="311"/>
      <c r="H9" s="311"/>
      <c r="I9" s="35"/>
      <c r="J9" s="35"/>
      <c r="K9" s="35"/>
      <c r="L9" s="114"/>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row>
    <row r="11" spans="1:31" s="2" customFormat="1" ht="12" customHeight="1" hidden="1">
      <c r="A11" s="35"/>
      <c r="B11" s="40"/>
      <c r="C11" s="35"/>
      <c r="D11" s="113" t="s">
        <v>18</v>
      </c>
      <c r="E11" s="35"/>
      <c r="F11" s="104" t="s">
        <v>19</v>
      </c>
      <c r="G11" s="35"/>
      <c r="H11" s="35"/>
      <c r="I11" s="113" t="s">
        <v>20</v>
      </c>
      <c r="J11" s="104" t="s">
        <v>19</v>
      </c>
      <c r="K11" s="35"/>
      <c r="L11" s="114"/>
      <c r="S11" s="35"/>
      <c r="T11" s="35"/>
      <c r="U11" s="35"/>
      <c r="V11" s="35"/>
      <c r="W11" s="35"/>
      <c r="X11" s="35"/>
      <c r="Y11" s="35"/>
      <c r="Z11" s="35"/>
      <c r="AA11" s="35"/>
      <c r="AB11" s="35"/>
      <c r="AC11" s="35"/>
      <c r="AD11" s="35"/>
      <c r="AE11" s="35"/>
    </row>
    <row r="12" spans="1:31" s="2" customFormat="1" ht="12" customHeight="1" hidden="1">
      <c r="A12" s="35"/>
      <c r="B12" s="40"/>
      <c r="C12" s="35"/>
      <c r="D12" s="113" t="s">
        <v>21</v>
      </c>
      <c r="E12" s="35"/>
      <c r="F12" s="104" t="s">
        <v>22</v>
      </c>
      <c r="G12" s="35"/>
      <c r="H12" s="35"/>
      <c r="I12" s="113" t="s">
        <v>23</v>
      </c>
      <c r="J12" s="115" t="str">
        <f>'Rekapitulace stavby'!AN8</f>
        <v>27. 12. 2020</v>
      </c>
      <c r="K12" s="35"/>
      <c r="L12" s="114"/>
      <c r="S12" s="35"/>
      <c r="T12" s="35"/>
      <c r="U12" s="35"/>
      <c r="V12" s="35"/>
      <c r="W12" s="35"/>
      <c r="X12" s="35"/>
      <c r="Y12" s="35"/>
      <c r="Z12" s="35"/>
      <c r="AA12" s="35"/>
      <c r="AB12" s="35"/>
      <c r="AC12" s="35"/>
      <c r="AD12" s="35"/>
      <c r="AE12" s="35"/>
    </row>
    <row r="13" spans="1:31" s="2" customFormat="1" ht="10.8" customHeight="1" hidden="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2" customFormat="1" ht="12" customHeight="1" hidden="1">
      <c r="A14" s="35"/>
      <c r="B14" s="40"/>
      <c r="C14" s="35"/>
      <c r="D14" s="113" t="s">
        <v>25</v>
      </c>
      <c r="E14" s="35"/>
      <c r="F14" s="35"/>
      <c r="G14" s="35"/>
      <c r="H14" s="35"/>
      <c r="I14" s="113" t="s">
        <v>26</v>
      </c>
      <c r="J14" s="104" t="s">
        <v>19</v>
      </c>
      <c r="K14" s="35"/>
      <c r="L14" s="114"/>
      <c r="S14" s="35"/>
      <c r="T14" s="35"/>
      <c r="U14" s="35"/>
      <c r="V14" s="35"/>
      <c r="W14" s="35"/>
      <c r="X14" s="35"/>
      <c r="Y14" s="35"/>
      <c r="Z14" s="35"/>
      <c r="AA14" s="35"/>
      <c r="AB14" s="35"/>
      <c r="AC14" s="35"/>
      <c r="AD14" s="35"/>
      <c r="AE14" s="35"/>
    </row>
    <row r="15" spans="1:31" s="2" customFormat="1" ht="18" customHeight="1" hidden="1">
      <c r="A15" s="35"/>
      <c r="B15" s="40"/>
      <c r="C15" s="35"/>
      <c r="D15" s="35"/>
      <c r="E15" s="104" t="s">
        <v>27</v>
      </c>
      <c r="F15" s="35"/>
      <c r="G15" s="35"/>
      <c r="H15" s="35"/>
      <c r="I15" s="113" t="s">
        <v>28</v>
      </c>
      <c r="J15" s="104" t="s">
        <v>19</v>
      </c>
      <c r="K15" s="35"/>
      <c r="L15" s="114"/>
      <c r="S15" s="35"/>
      <c r="T15" s="35"/>
      <c r="U15" s="35"/>
      <c r="V15" s="35"/>
      <c r="W15" s="35"/>
      <c r="X15" s="35"/>
      <c r="Y15" s="35"/>
      <c r="Z15" s="35"/>
      <c r="AA15" s="35"/>
      <c r="AB15" s="35"/>
      <c r="AC15" s="35"/>
      <c r="AD15" s="35"/>
      <c r="AE15" s="35"/>
    </row>
    <row r="16" spans="1:31" s="2" customFormat="1" ht="6.9" customHeight="1" hidden="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2" customFormat="1" ht="12" customHeight="1" hidden="1">
      <c r="A17" s="35"/>
      <c r="B17" s="40"/>
      <c r="C17" s="35"/>
      <c r="D17" s="113" t="s">
        <v>29</v>
      </c>
      <c r="E17" s="35"/>
      <c r="F17" s="35"/>
      <c r="G17" s="35"/>
      <c r="H17" s="35"/>
      <c r="I17" s="113" t="s">
        <v>26</v>
      </c>
      <c r="J17" s="31" t="str">
        <f>'Rekapitulace stavby'!AN13</f>
        <v>Vyplň údaj</v>
      </c>
      <c r="K17" s="35"/>
      <c r="L17" s="114"/>
      <c r="S17" s="35"/>
      <c r="T17" s="35"/>
      <c r="U17" s="35"/>
      <c r="V17" s="35"/>
      <c r="W17" s="35"/>
      <c r="X17" s="35"/>
      <c r="Y17" s="35"/>
      <c r="Z17" s="35"/>
      <c r="AA17" s="35"/>
      <c r="AB17" s="35"/>
      <c r="AC17" s="35"/>
      <c r="AD17" s="35"/>
      <c r="AE17" s="35"/>
    </row>
    <row r="18" spans="1:31" s="2" customFormat="1" ht="18" customHeight="1" hidden="1">
      <c r="A18" s="35"/>
      <c r="B18" s="40"/>
      <c r="C18" s="35"/>
      <c r="D18" s="35"/>
      <c r="E18" s="313" t="str">
        <f>'Rekapitulace stavby'!E14</f>
        <v>Vyplň údaj</v>
      </c>
      <c r="F18" s="314"/>
      <c r="G18" s="314"/>
      <c r="H18" s="314"/>
      <c r="I18" s="113" t="s">
        <v>28</v>
      </c>
      <c r="J18" s="31" t="str">
        <f>'Rekapitulace stavby'!AN14</f>
        <v>Vyplň údaj</v>
      </c>
      <c r="K18" s="35"/>
      <c r="L18" s="114"/>
      <c r="S18" s="35"/>
      <c r="T18" s="35"/>
      <c r="U18" s="35"/>
      <c r="V18" s="35"/>
      <c r="W18" s="35"/>
      <c r="X18" s="35"/>
      <c r="Y18" s="35"/>
      <c r="Z18" s="35"/>
      <c r="AA18" s="35"/>
      <c r="AB18" s="35"/>
      <c r="AC18" s="35"/>
      <c r="AD18" s="35"/>
      <c r="AE18" s="35"/>
    </row>
    <row r="19" spans="1:31" s="2" customFormat="1" ht="6.9" customHeight="1" hidden="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2" customFormat="1" ht="12" customHeight="1" hidden="1">
      <c r="A20" s="35"/>
      <c r="B20" s="40"/>
      <c r="C20" s="35"/>
      <c r="D20" s="113" t="s">
        <v>31</v>
      </c>
      <c r="E20" s="35"/>
      <c r="F20" s="35"/>
      <c r="G20" s="35"/>
      <c r="H20" s="35"/>
      <c r="I20" s="113" t="s">
        <v>26</v>
      </c>
      <c r="J20" s="104" t="s">
        <v>19</v>
      </c>
      <c r="K20" s="35"/>
      <c r="L20" s="114"/>
      <c r="S20" s="35"/>
      <c r="T20" s="35"/>
      <c r="U20" s="35"/>
      <c r="V20" s="35"/>
      <c r="W20" s="35"/>
      <c r="X20" s="35"/>
      <c r="Y20" s="35"/>
      <c r="Z20" s="35"/>
      <c r="AA20" s="35"/>
      <c r="AB20" s="35"/>
      <c r="AC20" s="35"/>
      <c r="AD20" s="35"/>
      <c r="AE20" s="35"/>
    </row>
    <row r="21" spans="1:31" s="2" customFormat="1" ht="18" customHeight="1" hidden="1">
      <c r="A21" s="35"/>
      <c r="B21" s="40"/>
      <c r="C21" s="35"/>
      <c r="D21" s="35"/>
      <c r="E21" s="104" t="s">
        <v>32</v>
      </c>
      <c r="F21" s="35"/>
      <c r="G21" s="35"/>
      <c r="H21" s="35"/>
      <c r="I21" s="113" t="s">
        <v>28</v>
      </c>
      <c r="J21" s="104" t="s">
        <v>19</v>
      </c>
      <c r="K21" s="35"/>
      <c r="L21" s="114"/>
      <c r="S21" s="35"/>
      <c r="T21" s="35"/>
      <c r="U21" s="35"/>
      <c r="V21" s="35"/>
      <c r="W21" s="35"/>
      <c r="X21" s="35"/>
      <c r="Y21" s="35"/>
      <c r="Z21" s="35"/>
      <c r="AA21" s="35"/>
      <c r="AB21" s="35"/>
      <c r="AC21" s="35"/>
      <c r="AD21" s="35"/>
      <c r="AE21" s="35"/>
    </row>
    <row r="22" spans="1:31" s="2" customFormat="1" ht="6.9" customHeight="1" hidden="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2" customFormat="1" ht="12" customHeight="1" hidden="1">
      <c r="A23" s="35"/>
      <c r="B23" s="40"/>
      <c r="C23" s="35"/>
      <c r="D23" s="113" t="s">
        <v>34</v>
      </c>
      <c r="E23" s="35"/>
      <c r="F23" s="35"/>
      <c r="G23" s="35"/>
      <c r="H23" s="35"/>
      <c r="I23" s="113" t="s">
        <v>26</v>
      </c>
      <c r="J23" s="104" t="s">
        <v>35</v>
      </c>
      <c r="K23" s="35"/>
      <c r="L23" s="114"/>
      <c r="S23" s="35"/>
      <c r="T23" s="35"/>
      <c r="U23" s="35"/>
      <c r="V23" s="35"/>
      <c r="W23" s="35"/>
      <c r="X23" s="35"/>
      <c r="Y23" s="35"/>
      <c r="Z23" s="35"/>
      <c r="AA23" s="35"/>
      <c r="AB23" s="35"/>
      <c r="AC23" s="35"/>
      <c r="AD23" s="35"/>
      <c r="AE23" s="35"/>
    </row>
    <row r="24" spans="1:31" s="2" customFormat="1" ht="18" customHeight="1" hidden="1">
      <c r="A24" s="35"/>
      <c r="B24" s="40"/>
      <c r="C24" s="35"/>
      <c r="D24" s="35"/>
      <c r="E24" s="104" t="s">
        <v>36</v>
      </c>
      <c r="F24" s="35"/>
      <c r="G24" s="35"/>
      <c r="H24" s="35"/>
      <c r="I24" s="113" t="s">
        <v>28</v>
      </c>
      <c r="J24" s="104" t="s">
        <v>19</v>
      </c>
      <c r="K24" s="35"/>
      <c r="L24" s="114"/>
      <c r="S24" s="35"/>
      <c r="T24" s="35"/>
      <c r="U24" s="35"/>
      <c r="V24" s="35"/>
      <c r="W24" s="35"/>
      <c r="X24" s="35"/>
      <c r="Y24" s="35"/>
      <c r="Z24" s="35"/>
      <c r="AA24" s="35"/>
      <c r="AB24" s="35"/>
      <c r="AC24" s="35"/>
      <c r="AD24" s="35"/>
      <c r="AE24" s="35"/>
    </row>
    <row r="25" spans="1:31" s="2" customFormat="1" ht="6.9" customHeight="1" hidden="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2" customFormat="1" ht="12" customHeight="1" hidden="1">
      <c r="A26" s="35"/>
      <c r="B26" s="40"/>
      <c r="C26" s="35"/>
      <c r="D26" s="113" t="s">
        <v>37</v>
      </c>
      <c r="E26" s="35"/>
      <c r="F26" s="35"/>
      <c r="G26" s="35"/>
      <c r="H26" s="35"/>
      <c r="I26" s="35"/>
      <c r="J26" s="35"/>
      <c r="K26" s="35"/>
      <c r="L26" s="114"/>
      <c r="S26" s="35"/>
      <c r="T26" s="35"/>
      <c r="U26" s="35"/>
      <c r="V26" s="35"/>
      <c r="W26" s="35"/>
      <c r="X26" s="35"/>
      <c r="Y26" s="35"/>
      <c r="Z26" s="35"/>
      <c r="AA26" s="35"/>
      <c r="AB26" s="35"/>
      <c r="AC26" s="35"/>
      <c r="AD26" s="35"/>
      <c r="AE26" s="35"/>
    </row>
    <row r="27" spans="1:31" s="8" customFormat="1" ht="71.25" customHeight="1" hidden="1">
      <c r="A27" s="116"/>
      <c r="B27" s="117"/>
      <c r="C27" s="116"/>
      <c r="D27" s="116"/>
      <c r="E27" s="315" t="s">
        <v>38</v>
      </c>
      <c r="F27" s="315"/>
      <c r="G27" s="315"/>
      <c r="H27" s="315"/>
      <c r="I27" s="116"/>
      <c r="J27" s="116"/>
      <c r="K27" s="116"/>
      <c r="L27" s="118"/>
      <c r="S27" s="116"/>
      <c r="T27" s="116"/>
      <c r="U27" s="116"/>
      <c r="V27" s="116"/>
      <c r="W27" s="116"/>
      <c r="X27" s="116"/>
      <c r="Y27" s="116"/>
      <c r="Z27" s="116"/>
      <c r="AA27" s="116"/>
      <c r="AB27" s="116"/>
      <c r="AC27" s="116"/>
      <c r="AD27" s="116"/>
      <c r="AE27" s="116"/>
    </row>
    <row r="28" spans="1:31" s="2" customFormat="1" ht="6.9" customHeight="1" hidden="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2" customFormat="1" ht="6.9" customHeight="1" hidden="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2" customFormat="1" ht="25.35" customHeight="1" hidden="1">
      <c r="A30" s="35"/>
      <c r="B30" s="40"/>
      <c r="C30" s="35"/>
      <c r="D30" s="120" t="s">
        <v>39</v>
      </c>
      <c r="E30" s="35"/>
      <c r="F30" s="35"/>
      <c r="G30" s="35"/>
      <c r="H30" s="35"/>
      <c r="I30" s="35"/>
      <c r="J30" s="121">
        <f>ROUND(J82,2)</f>
        <v>0</v>
      </c>
      <c r="K30" s="35"/>
      <c r="L30" s="114"/>
      <c r="S30" s="35"/>
      <c r="T30" s="35"/>
      <c r="U30" s="35"/>
      <c r="V30" s="35"/>
      <c r="W30" s="35"/>
      <c r="X30" s="35"/>
      <c r="Y30" s="35"/>
      <c r="Z30" s="35"/>
      <c r="AA30" s="35"/>
      <c r="AB30" s="35"/>
      <c r="AC30" s="35"/>
      <c r="AD30" s="35"/>
      <c r="AE30" s="35"/>
    </row>
    <row r="31" spans="1:31" s="2" customFormat="1" ht="6.9" customHeight="1" hidden="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14.4" customHeight="1" hidden="1">
      <c r="A32" s="35"/>
      <c r="B32" s="40"/>
      <c r="C32" s="35"/>
      <c r="D32" s="35"/>
      <c r="E32" s="35"/>
      <c r="F32" s="122" t="s">
        <v>41</v>
      </c>
      <c r="G32" s="35"/>
      <c r="H32" s="35"/>
      <c r="I32" s="122" t="s">
        <v>40</v>
      </c>
      <c r="J32" s="122" t="s">
        <v>42</v>
      </c>
      <c r="K32" s="35"/>
      <c r="L32" s="114"/>
      <c r="S32" s="35"/>
      <c r="T32" s="35"/>
      <c r="U32" s="35"/>
      <c r="V32" s="35"/>
      <c r="W32" s="35"/>
      <c r="X32" s="35"/>
      <c r="Y32" s="35"/>
      <c r="Z32" s="35"/>
      <c r="AA32" s="35"/>
      <c r="AB32" s="35"/>
      <c r="AC32" s="35"/>
      <c r="AD32" s="35"/>
      <c r="AE32" s="35"/>
    </row>
    <row r="33" spans="1:31" s="2" customFormat="1" ht="14.4" customHeight="1" hidden="1">
      <c r="A33" s="35"/>
      <c r="B33" s="40"/>
      <c r="C33" s="35"/>
      <c r="D33" s="123" t="s">
        <v>43</v>
      </c>
      <c r="E33" s="113" t="s">
        <v>44</v>
      </c>
      <c r="F33" s="124">
        <f>ROUND((SUM(BE82:BE279)),2)</f>
        <v>0</v>
      </c>
      <c r="G33" s="35"/>
      <c r="H33" s="35"/>
      <c r="I33" s="125">
        <v>0.21</v>
      </c>
      <c r="J33" s="124">
        <f>ROUND(((SUM(BE82:BE279))*I33),2)</f>
        <v>0</v>
      </c>
      <c r="K33" s="35"/>
      <c r="L33" s="114"/>
      <c r="S33" s="35"/>
      <c r="T33" s="35"/>
      <c r="U33" s="35"/>
      <c r="V33" s="35"/>
      <c r="W33" s="35"/>
      <c r="X33" s="35"/>
      <c r="Y33" s="35"/>
      <c r="Z33" s="35"/>
      <c r="AA33" s="35"/>
      <c r="AB33" s="35"/>
      <c r="AC33" s="35"/>
      <c r="AD33" s="35"/>
      <c r="AE33" s="35"/>
    </row>
    <row r="34" spans="1:31" s="2" customFormat="1" ht="14.4" customHeight="1" hidden="1">
      <c r="A34" s="35"/>
      <c r="B34" s="40"/>
      <c r="C34" s="35"/>
      <c r="D34" s="35"/>
      <c r="E34" s="113" t="s">
        <v>45</v>
      </c>
      <c r="F34" s="124">
        <f>ROUND((SUM(BF82:BF279)),2)</f>
        <v>0</v>
      </c>
      <c r="G34" s="35"/>
      <c r="H34" s="35"/>
      <c r="I34" s="125">
        <v>0.15</v>
      </c>
      <c r="J34" s="124">
        <f>ROUND(((SUM(BF82:BF279))*I34),2)</f>
        <v>0</v>
      </c>
      <c r="K34" s="35"/>
      <c r="L34" s="114"/>
      <c r="S34" s="35"/>
      <c r="T34" s="35"/>
      <c r="U34" s="35"/>
      <c r="V34" s="35"/>
      <c r="W34" s="35"/>
      <c r="X34" s="35"/>
      <c r="Y34" s="35"/>
      <c r="Z34" s="35"/>
      <c r="AA34" s="35"/>
      <c r="AB34" s="35"/>
      <c r="AC34" s="35"/>
      <c r="AD34" s="35"/>
      <c r="AE34" s="35"/>
    </row>
    <row r="35" spans="1:31" s="2" customFormat="1" ht="14.4" customHeight="1" hidden="1">
      <c r="A35" s="35"/>
      <c r="B35" s="40"/>
      <c r="C35" s="35"/>
      <c r="D35" s="35"/>
      <c r="E35" s="113" t="s">
        <v>46</v>
      </c>
      <c r="F35" s="124">
        <f>ROUND((SUM(BG82:BG279)),2)</f>
        <v>0</v>
      </c>
      <c r="G35" s="35"/>
      <c r="H35" s="35"/>
      <c r="I35" s="125">
        <v>0.21</v>
      </c>
      <c r="J35" s="124">
        <f>0</f>
        <v>0</v>
      </c>
      <c r="K35" s="35"/>
      <c r="L35" s="114"/>
      <c r="S35" s="35"/>
      <c r="T35" s="35"/>
      <c r="U35" s="35"/>
      <c r="V35" s="35"/>
      <c r="W35" s="35"/>
      <c r="X35" s="35"/>
      <c r="Y35" s="35"/>
      <c r="Z35" s="35"/>
      <c r="AA35" s="35"/>
      <c r="AB35" s="35"/>
      <c r="AC35" s="35"/>
      <c r="AD35" s="35"/>
      <c r="AE35" s="35"/>
    </row>
    <row r="36" spans="1:31" s="2" customFormat="1" ht="14.4" customHeight="1" hidden="1">
      <c r="A36" s="35"/>
      <c r="B36" s="40"/>
      <c r="C36" s="35"/>
      <c r="D36" s="35"/>
      <c r="E36" s="113" t="s">
        <v>47</v>
      </c>
      <c r="F36" s="124">
        <f>ROUND((SUM(BH82:BH279)),2)</f>
        <v>0</v>
      </c>
      <c r="G36" s="35"/>
      <c r="H36" s="35"/>
      <c r="I36" s="125">
        <v>0.15</v>
      </c>
      <c r="J36" s="124">
        <f>0</f>
        <v>0</v>
      </c>
      <c r="K36" s="35"/>
      <c r="L36" s="114"/>
      <c r="S36" s="35"/>
      <c r="T36" s="35"/>
      <c r="U36" s="35"/>
      <c r="V36" s="35"/>
      <c r="W36" s="35"/>
      <c r="X36" s="35"/>
      <c r="Y36" s="35"/>
      <c r="Z36" s="35"/>
      <c r="AA36" s="35"/>
      <c r="AB36" s="35"/>
      <c r="AC36" s="35"/>
      <c r="AD36" s="35"/>
      <c r="AE36" s="35"/>
    </row>
    <row r="37" spans="1:31" s="2" customFormat="1" ht="14.4" customHeight="1" hidden="1">
      <c r="A37" s="35"/>
      <c r="B37" s="40"/>
      <c r="C37" s="35"/>
      <c r="D37" s="35"/>
      <c r="E37" s="113" t="s">
        <v>48</v>
      </c>
      <c r="F37" s="124">
        <f>ROUND((SUM(BI82:BI279)),2)</f>
        <v>0</v>
      </c>
      <c r="G37" s="35"/>
      <c r="H37" s="35"/>
      <c r="I37" s="125">
        <v>0</v>
      </c>
      <c r="J37" s="124">
        <f>0</f>
        <v>0</v>
      </c>
      <c r="K37" s="35"/>
      <c r="L37" s="114"/>
      <c r="S37" s="35"/>
      <c r="T37" s="35"/>
      <c r="U37" s="35"/>
      <c r="V37" s="35"/>
      <c r="W37" s="35"/>
      <c r="X37" s="35"/>
      <c r="Y37" s="35"/>
      <c r="Z37" s="35"/>
      <c r="AA37" s="35"/>
      <c r="AB37" s="35"/>
      <c r="AC37" s="35"/>
      <c r="AD37" s="35"/>
      <c r="AE37" s="35"/>
    </row>
    <row r="38" spans="1:31" s="2" customFormat="1" ht="6.9" customHeight="1" hidden="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2" customFormat="1" ht="25.35" customHeight="1" hidden="1">
      <c r="A39" s="35"/>
      <c r="B39" s="40"/>
      <c r="C39" s="126"/>
      <c r="D39" s="127" t="s">
        <v>49</v>
      </c>
      <c r="E39" s="128"/>
      <c r="F39" s="128"/>
      <c r="G39" s="129" t="s">
        <v>50</v>
      </c>
      <c r="H39" s="130" t="s">
        <v>51</v>
      </c>
      <c r="I39" s="128"/>
      <c r="J39" s="131">
        <f>SUM(J30:J37)</f>
        <v>0</v>
      </c>
      <c r="K39" s="132"/>
      <c r="L39" s="114"/>
      <c r="S39" s="35"/>
      <c r="T39" s="35"/>
      <c r="U39" s="35"/>
      <c r="V39" s="35"/>
      <c r="W39" s="35"/>
      <c r="X39" s="35"/>
      <c r="Y39" s="35"/>
      <c r="Z39" s="35"/>
      <c r="AA39" s="35"/>
      <c r="AB39" s="35"/>
      <c r="AC39" s="35"/>
      <c r="AD39" s="35"/>
      <c r="AE39" s="35"/>
    </row>
    <row r="40" spans="1:31" s="2" customFormat="1" ht="14.4" customHeight="1" hidden="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1" ht="12" hidden="1"/>
    <row r="42" ht="12" hidden="1"/>
    <row r="43" ht="12" hidden="1"/>
    <row r="44" spans="1:31" s="2" customFormat="1" ht="6.9"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2" customFormat="1" ht="24.9" customHeight="1">
      <c r="A45" s="35"/>
      <c r="B45" s="36"/>
      <c r="C45" s="24" t="s">
        <v>111</v>
      </c>
      <c r="D45" s="37"/>
      <c r="E45" s="37"/>
      <c r="F45" s="37"/>
      <c r="G45" s="37"/>
      <c r="H45" s="37"/>
      <c r="I45" s="37"/>
      <c r="J45" s="37"/>
      <c r="K45" s="37"/>
      <c r="L45" s="114"/>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16.5" customHeight="1">
      <c r="A48" s="35"/>
      <c r="B48" s="36"/>
      <c r="C48" s="37"/>
      <c r="D48" s="37"/>
      <c r="E48" s="307" t="str">
        <f>E7</f>
        <v>Oprava trati v úseku Hněvčeves - Hořice v P.</v>
      </c>
      <c r="F48" s="308"/>
      <c r="G48" s="308"/>
      <c r="H48" s="308"/>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295" t="str">
        <f>E9</f>
        <v>SO 06 - Přejezdy v ev. km 18,810 a 20,026</v>
      </c>
      <c r="F50" s="306"/>
      <c r="G50" s="306"/>
      <c r="H50" s="306"/>
      <c r="I50" s="37"/>
      <c r="J50" s="37"/>
      <c r="K50" s="37"/>
      <c r="L50" s="114"/>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Hněvčeves - Hořice</v>
      </c>
      <c r="G52" s="37"/>
      <c r="H52" s="37"/>
      <c r="I52" s="30" t="s">
        <v>23</v>
      </c>
      <c r="J52" s="60" t="str">
        <f>IF(J12="","",J12)</f>
        <v>27. 12. 2020</v>
      </c>
      <c r="K52" s="37"/>
      <c r="L52" s="114"/>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5.15" customHeight="1">
      <c r="A54" s="35"/>
      <c r="B54" s="36"/>
      <c r="C54" s="30" t="s">
        <v>25</v>
      </c>
      <c r="D54" s="37"/>
      <c r="E54" s="37"/>
      <c r="F54" s="28" t="str">
        <f>E15</f>
        <v xml:space="preserve"> Správa železnic, s.o.</v>
      </c>
      <c r="G54" s="37"/>
      <c r="H54" s="37"/>
      <c r="I54" s="30" t="s">
        <v>31</v>
      </c>
      <c r="J54" s="33" t="str">
        <f>E21</f>
        <v xml:space="preserve"> Prodin, a.s.</v>
      </c>
      <c r="K54" s="37"/>
      <c r="L54" s="114"/>
      <c r="S54" s="35"/>
      <c r="T54" s="35"/>
      <c r="U54" s="35"/>
      <c r="V54" s="35"/>
      <c r="W54" s="35"/>
      <c r="X54" s="35"/>
      <c r="Y54" s="35"/>
      <c r="Z54" s="35"/>
      <c r="AA54" s="35"/>
      <c r="AB54" s="35"/>
      <c r="AC54" s="35"/>
      <c r="AD54" s="35"/>
      <c r="AE54" s="35"/>
    </row>
    <row r="55" spans="1:31" s="2" customFormat="1" ht="15.15" customHeight="1">
      <c r="A55" s="35"/>
      <c r="B55" s="36"/>
      <c r="C55" s="30" t="s">
        <v>29</v>
      </c>
      <c r="D55" s="37"/>
      <c r="E55" s="37"/>
      <c r="F55" s="28" t="str">
        <f>IF(E18="","",E18)</f>
        <v>Vyplň údaj</v>
      </c>
      <c r="G55" s="37"/>
      <c r="H55" s="37"/>
      <c r="I55" s="30" t="s">
        <v>34</v>
      </c>
      <c r="J55" s="33" t="str">
        <f>E24</f>
        <v>PRODIN, a.s.</v>
      </c>
      <c r="K55" s="37"/>
      <c r="L55" s="114"/>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2" customFormat="1" ht="29.25" customHeight="1">
      <c r="A57" s="35"/>
      <c r="B57" s="36"/>
      <c r="C57" s="137" t="s">
        <v>112</v>
      </c>
      <c r="D57" s="138"/>
      <c r="E57" s="138"/>
      <c r="F57" s="138"/>
      <c r="G57" s="138"/>
      <c r="H57" s="138"/>
      <c r="I57" s="138"/>
      <c r="J57" s="139" t="s">
        <v>113</v>
      </c>
      <c r="K57" s="138"/>
      <c r="L57" s="114"/>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2" customFormat="1" ht="22.8" customHeight="1">
      <c r="A59" s="35"/>
      <c r="B59" s="36"/>
      <c r="C59" s="140" t="s">
        <v>71</v>
      </c>
      <c r="D59" s="37"/>
      <c r="E59" s="37"/>
      <c r="F59" s="37"/>
      <c r="G59" s="37"/>
      <c r="H59" s="37"/>
      <c r="I59" s="37"/>
      <c r="J59" s="78">
        <f>J82</f>
        <v>0</v>
      </c>
      <c r="K59" s="37"/>
      <c r="L59" s="114"/>
      <c r="S59" s="35"/>
      <c r="T59" s="35"/>
      <c r="U59" s="35"/>
      <c r="V59" s="35"/>
      <c r="W59" s="35"/>
      <c r="X59" s="35"/>
      <c r="Y59" s="35"/>
      <c r="Z59" s="35"/>
      <c r="AA59" s="35"/>
      <c r="AB59" s="35"/>
      <c r="AC59" s="35"/>
      <c r="AD59" s="35"/>
      <c r="AE59" s="35"/>
      <c r="AU59" s="18" t="s">
        <v>114</v>
      </c>
    </row>
    <row r="60" spans="2:12" s="9" customFormat="1" ht="24.9" customHeight="1">
      <c r="B60" s="141"/>
      <c r="C60" s="142"/>
      <c r="D60" s="143" t="s">
        <v>115</v>
      </c>
      <c r="E60" s="144"/>
      <c r="F60" s="144"/>
      <c r="G60" s="144"/>
      <c r="H60" s="144"/>
      <c r="I60" s="144"/>
      <c r="J60" s="145">
        <f>J83</f>
        <v>0</v>
      </c>
      <c r="K60" s="142"/>
      <c r="L60" s="146"/>
    </row>
    <row r="61" spans="2:12" s="10" customFormat="1" ht="19.95" customHeight="1">
      <c r="B61" s="147"/>
      <c r="C61" s="98"/>
      <c r="D61" s="148" t="s">
        <v>116</v>
      </c>
      <c r="E61" s="149"/>
      <c r="F61" s="149"/>
      <c r="G61" s="149"/>
      <c r="H61" s="149"/>
      <c r="I61" s="149"/>
      <c r="J61" s="150">
        <f>J84</f>
        <v>0</v>
      </c>
      <c r="K61" s="98"/>
      <c r="L61" s="151"/>
    </row>
    <row r="62" spans="2:12" s="10" customFormat="1" ht="19.95" customHeight="1">
      <c r="B62" s="147"/>
      <c r="C62" s="98"/>
      <c r="D62" s="148" t="s">
        <v>492</v>
      </c>
      <c r="E62" s="149"/>
      <c r="F62" s="149"/>
      <c r="G62" s="149"/>
      <c r="H62" s="149"/>
      <c r="I62" s="149"/>
      <c r="J62" s="150">
        <f>J237</f>
        <v>0</v>
      </c>
      <c r="K62" s="98"/>
      <c r="L62" s="151"/>
    </row>
    <row r="63" spans="1:31" s="2" customFormat="1" ht="21.75" customHeight="1">
      <c r="A63" s="35"/>
      <c r="B63" s="36"/>
      <c r="C63" s="37"/>
      <c r="D63" s="37"/>
      <c r="E63" s="37"/>
      <c r="F63" s="37"/>
      <c r="G63" s="37"/>
      <c r="H63" s="37"/>
      <c r="I63" s="37"/>
      <c r="J63" s="37"/>
      <c r="K63" s="37"/>
      <c r="L63" s="114"/>
      <c r="S63" s="35"/>
      <c r="T63" s="35"/>
      <c r="U63" s="35"/>
      <c r="V63" s="35"/>
      <c r="W63" s="35"/>
      <c r="X63" s="35"/>
      <c r="Y63" s="35"/>
      <c r="Z63" s="35"/>
      <c r="AA63" s="35"/>
      <c r="AB63" s="35"/>
      <c r="AC63" s="35"/>
      <c r="AD63" s="35"/>
      <c r="AE63" s="35"/>
    </row>
    <row r="64" spans="1:31" s="2" customFormat="1" ht="6.9" customHeight="1">
      <c r="A64" s="35"/>
      <c r="B64" s="48"/>
      <c r="C64" s="49"/>
      <c r="D64" s="49"/>
      <c r="E64" s="49"/>
      <c r="F64" s="49"/>
      <c r="G64" s="49"/>
      <c r="H64" s="49"/>
      <c r="I64" s="49"/>
      <c r="J64" s="49"/>
      <c r="K64" s="49"/>
      <c r="L64" s="114"/>
      <c r="S64" s="35"/>
      <c r="T64" s="35"/>
      <c r="U64" s="35"/>
      <c r="V64" s="35"/>
      <c r="W64" s="35"/>
      <c r="X64" s="35"/>
      <c r="Y64" s="35"/>
      <c r="Z64" s="35"/>
      <c r="AA64" s="35"/>
      <c r="AB64" s="35"/>
      <c r="AC64" s="35"/>
      <c r="AD64" s="35"/>
      <c r="AE64" s="35"/>
    </row>
    <row r="68" spans="1:31" s="2" customFormat="1" ht="6.9" customHeight="1">
      <c r="A68" s="35"/>
      <c r="B68" s="50"/>
      <c r="C68" s="51"/>
      <c r="D68" s="51"/>
      <c r="E68" s="51"/>
      <c r="F68" s="51"/>
      <c r="G68" s="51"/>
      <c r="H68" s="51"/>
      <c r="I68" s="51"/>
      <c r="J68" s="51"/>
      <c r="K68" s="51"/>
      <c r="L68" s="114"/>
      <c r="S68" s="35"/>
      <c r="T68" s="35"/>
      <c r="U68" s="35"/>
      <c r="V68" s="35"/>
      <c r="W68" s="35"/>
      <c r="X68" s="35"/>
      <c r="Y68" s="35"/>
      <c r="Z68" s="35"/>
      <c r="AA68" s="35"/>
      <c r="AB68" s="35"/>
      <c r="AC68" s="35"/>
      <c r="AD68" s="35"/>
      <c r="AE68" s="35"/>
    </row>
    <row r="69" spans="1:31" s="2" customFormat="1" ht="24.9" customHeight="1">
      <c r="A69" s="35"/>
      <c r="B69" s="36"/>
      <c r="C69" s="24" t="s">
        <v>119</v>
      </c>
      <c r="D69" s="37"/>
      <c r="E69" s="37"/>
      <c r="F69" s="37"/>
      <c r="G69" s="37"/>
      <c r="H69" s="37"/>
      <c r="I69" s="37"/>
      <c r="J69" s="37"/>
      <c r="K69" s="37"/>
      <c r="L69" s="114"/>
      <c r="S69" s="35"/>
      <c r="T69" s="35"/>
      <c r="U69" s="35"/>
      <c r="V69" s="35"/>
      <c r="W69" s="35"/>
      <c r="X69" s="35"/>
      <c r="Y69" s="35"/>
      <c r="Z69" s="35"/>
      <c r="AA69" s="35"/>
      <c r="AB69" s="35"/>
      <c r="AC69" s="35"/>
      <c r="AD69" s="35"/>
      <c r="AE69" s="35"/>
    </row>
    <row r="70" spans="1:31" s="2" customFormat="1" ht="6.9" customHeight="1">
      <c r="A70" s="35"/>
      <c r="B70" s="36"/>
      <c r="C70" s="37"/>
      <c r="D70" s="37"/>
      <c r="E70" s="37"/>
      <c r="F70" s="37"/>
      <c r="G70" s="37"/>
      <c r="H70" s="37"/>
      <c r="I70" s="37"/>
      <c r="J70" s="37"/>
      <c r="K70" s="37"/>
      <c r="L70" s="114"/>
      <c r="S70" s="35"/>
      <c r="T70" s="35"/>
      <c r="U70" s="35"/>
      <c r="V70" s="35"/>
      <c r="W70" s="35"/>
      <c r="X70" s="35"/>
      <c r="Y70" s="35"/>
      <c r="Z70" s="35"/>
      <c r="AA70" s="35"/>
      <c r="AB70" s="35"/>
      <c r="AC70" s="35"/>
      <c r="AD70" s="35"/>
      <c r="AE70" s="35"/>
    </row>
    <row r="71" spans="1:31" s="2" customFormat="1" ht="12" customHeight="1">
      <c r="A71" s="35"/>
      <c r="B71" s="36"/>
      <c r="C71" s="30" t="s">
        <v>16</v>
      </c>
      <c r="D71" s="37"/>
      <c r="E71" s="37"/>
      <c r="F71" s="37"/>
      <c r="G71" s="37"/>
      <c r="H71" s="37"/>
      <c r="I71" s="37"/>
      <c r="J71" s="37"/>
      <c r="K71" s="37"/>
      <c r="L71" s="114"/>
      <c r="S71" s="35"/>
      <c r="T71" s="35"/>
      <c r="U71" s="35"/>
      <c r="V71" s="35"/>
      <c r="W71" s="35"/>
      <c r="X71" s="35"/>
      <c r="Y71" s="35"/>
      <c r="Z71" s="35"/>
      <c r="AA71" s="35"/>
      <c r="AB71" s="35"/>
      <c r="AC71" s="35"/>
      <c r="AD71" s="35"/>
      <c r="AE71" s="35"/>
    </row>
    <row r="72" spans="1:31" s="2" customFormat="1" ht="16.5" customHeight="1">
      <c r="A72" s="35"/>
      <c r="B72" s="36"/>
      <c r="C72" s="37"/>
      <c r="D72" s="37"/>
      <c r="E72" s="307" t="str">
        <f>E7</f>
        <v>Oprava trati v úseku Hněvčeves - Hořice v P.</v>
      </c>
      <c r="F72" s="308"/>
      <c r="G72" s="308"/>
      <c r="H72" s="308"/>
      <c r="I72" s="37"/>
      <c r="J72" s="37"/>
      <c r="K72" s="37"/>
      <c r="L72" s="114"/>
      <c r="S72" s="35"/>
      <c r="T72" s="35"/>
      <c r="U72" s="35"/>
      <c r="V72" s="35"/>
      <c r="W72" s="35"/>
      <c r="X72" s="35"/>
      <c r="Y72" s="35"/>
      <c r="Z72" s="35"/>
      <c r="AA72" s="35"/>
      <c r="AB72" s="35"/>
      <c r="AC72" s="35"/>
      <c r="AD72" s="35"/>
      <c r="AE72" s="35"/>
    </row>
    <row r="73" spans="1:31" s="2" customFormat="1" ht="12" customHeight="1">
      <c r="A73" s="35"/>
      <c r="B73" s="36"/>
      <c r="C73" s="30" t="s">
        <v>107</v>
      </c>
      <c r="D73" s="37"/>
      <c r="E73" s="37"/>
      <c r="F73" s="37"/>
      <c r="G73" s="37"/>
      <c r="H73" s="37"/>
      <c r="I73" s="37"/>
      <c r="J73" s="37"/>
      <c r="K73" s="37"/>
      <c r="L73" s="114"/>
      <c r="S73" s="35"/>
      <c r="T73" s="35"/>
      <c r="U73" s="35"/>
      <c r="V73" s="35"/>
      <c r="W73" s="35"/>
      <c r="X73" s="35"/>
      <c r="Y73" s="35"/>
      <c r="Z73" s="35"/>
      <c r="AA73" s="35"/>
      <c r="AB73" s="35"/>
      <c r="AC73" s="35"/>
      <c r="AD73" s="35"/>
      <c r="AE73" s="35"/>
    </row>
    <row r="74" spans="1:31" s="2" customFormat="1" ht="16.5" customHeight="1">
      <c r="A74" s="35"/>
      <c r="B74" s="36"/>
      <c r="C74" s="37"/>
      <c r="D74" s="37"/>
      <c r="E74" s="295" t="str">
        <f>E9</f>
        <v>SO 06 - Přejezdy v ev. km 18,810 a 20,026</v>
      </c>
      <c r="F74" s="306"/>
      <c r="G74" s="306"/>
      <c r="H74" s="306"/>
      <c r="I74" s="37"/>
      <c r="J74" s="37"/>
      <c r="K74" s="37"/>
      <c r="L74" s="114"/>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12" customHeight="1">
      <c r="A76" s="35"/>
      <c r="B76" s="36"/>
      <c r="C76" s="30" t="s">
        <v>21</v>
      </c>
      <c r="D76" s="37"/>
      <c r="E76" s="37"/>
      <c r="F76" s="28" t="str">
        <f>F12</f>
        <v xml:space="preserve"> Hněvčeves - Hořice</v>
      </c>
      <c r="G76" s="37"/>
      <c r="H76" s="37"/>
      <c r="I76" s="30" t="s">
        <v>23</v>
      </c>
      <c r="J76" s="60" t="str">
        <f>IF(J12="","",J12)</f>
        <v>27. 12. 2020</v>
      </c>
      <c r="K76" s="37"/>
      <c r="L76" s="114"/>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14"/>
      <c r="S77" s="35"/>
      <c r="T77" s="35"/>
      <c r="U77" s="35"/>
      <c r="V77" s="35"/>
      <c r="W77" s="35"/>
      <c r="X77" s="35"/>
      <c r="Y77" s="35"/>
      <c r="Z77" s="35"/>
      <c r="AA77" s="35"/>
      <c r="AB77" s="35"/>
      <c r="AC77" s="35"/>
      <c r="AD77" s="35"/>
      <c r="AE77" s="35"/>
    </row>
    <row r="78" spans="1:31" s="2" customFormat="1" ht="15.15" customHeight="1">
      <c r="A78" s="35"/>
      <c r="B78" s="36"/>
      <c r="C78" s="30" t="s">
        <v>25</v>
      </c>
      <c r="D78" s="37"/>
      <c r="E78" s="37"/>
      <c r="F78" s="28" t="str">
        <f>E15</f>
        <v xml:space="preserve"> Správa železnic, s.o.</v>
      </c>
      <c r="G78" s="37"/>
      <c r="H78" s="37"/>
      <c r="I78" s="30" t="s">
        <v>31</v>
      </c>
      <c r="J78" s="33" t="str">
        <f>E21</f>
        <v xml:space="preserve"> Prodin, a.s.</v>
      </c>
      <c r="K78" s="37"/>
      <c r="L78" s="114"/>
      <c r="S78" s="35"/>
      <c r="T78" s="35"/>
      <c r="U78" s="35"/>
      <c r="V78" s="35"/>
      <c r="W78" s="35"/>
      <c r="X78" s="35"/>
      <c r="Y78" s="35"/>
      <c r="Z78" s="35"/>
      <c r="AA78" s="35"/>
      <c r="AB78" s="35"/>
      <c r="AC78" s="35"/>
      <c r="AD78" s="35"/>
      <c r="AE78" s="35"/>
    </row>
    <row r="79" spans="1:31" s="2" customFormat="1" ht="15.15" customHeight="1">
      <c r="A79" s="35"/>
      <c r="B79" s="36"/>
      <c r="C79" s="30" t="s">
        <v>29</v>
      </c>
      <c r="D79" s="37"/>
      <c r="E79" s="37"/>
      <c r="F79" s="28" t="str">
        <f>IF(E18="","",E18)</f>
        <v>Vyplň údaj</v>
      </c>
      <c r="G79" s="37"/>
      <c r="H79" s="37"/>
      <c r="I79" s="30" t="s">
        <v>34</v>
      </c>
      <c r="J79" s="33" t="str">
        <f>E24</f>
        <v>PRODIN, a.s.</v>
      </c>
      <c r="K79" s="37"/>
      <c r="L79" s="114"/>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114"/>
      <c r="S80" s="35"/>
      <c r="T80" s="35"/>
      <c r="U80" s="35"/>
      <c r="V80" s="35"/>
      <c r="W80" s="35"/>
      <c r="X80" s="35"/>
      <c r="Y80" s="35"/>
      <c r="Z80" s="35"/>
      <c r="AA80" s="35"/>
      <c r="AB80" s="35"/>
      <c r="AC80" s="35"/>
      <c r="AD80" s="35"/>
      <c r="AE80" s="35"/>
    </row>
    <row r="81" spans="1:31" s="11" customFormat="1" ht="29.25" customHeight="1">
      <c r="A81" s="152"/>
      <c r="B81" s="153"/>
      <c r="C81" s="154" t="s">
        <v>120</v>
      </c>
      <c r="D81" s="155" t="s">
        <v>58</v>
      </c>
      <c r="E81" s="155" t="s">
        <v>54</v>
      </c>
      <c r="F81" s="155" t="s">
        <v>55</v>
      </c>
      <c r="G81" s="155" t="s">
        <v>121</v>
      </c>
      <c r="H81" s="155" t="s">
        <v>122</v>
      </c>
      <c r="I81" s="155" t="s">
        <v>123</v>
      </c>
      <c r="J81" s="155" t="s">
        <v>113</v>
      </c>
      <c r="K81" s="156" t="s">
        <v>124</v>
      </c>
      <c r="L81" s="157"/>
      <c r="M81" s="69" t="s">
        <v>19</v>
      </c>
      <c r="N81" s="70" t="s">
        <v>43</v>
      </c>
      <c r="O81" s="70" t="s">
        <v>125</v>
      </c>
      <c r="P81" s="70" t="s">
        <v>126</v>
      </c>
      <c r="Q81" s="70" t="s">
        <v>127</v>
      </c>
      <c r="R81" s="70" t="s">
        <v>128</v>
      </c>
      <c r="S81" s="70" t="s">
        <v>129</v>
      </c>
      <c r="T81" s="71" t="s">
        <v>130</v>
      </c>
      <c r="U81" s="152"/>
      <c r="V81" s="152"/>
      <c r="W81" s="152"/>
      <c r="X81" s="152"/>
      <c r="Y81" s="152"/>
      <c r="Z81" s="152"/>
      <c r="AA81" s="152"/>
      <c r="AB81" s="152"/>
      <c r="AC81" s="152"/>
      <c r="AD81" s="152"/>
      <c r="AE81" s="152"/>
    </row>
    <row r="82" spans="1:63" s="2" customFormat="1" ht="22.8" customHeight="1">
      <c r="A82" s="35"/>
      <c r="B82" s="36"/>
      <c r="C82" s="76" t="s">
        <v>131</v>
      </c>
      <c r="D82" s="37"/>
      <c r="E82" s="37"/>
      <c r="F82" s="37"/>
      <c r="G82" s="37"/>
      <c r="H82" s="37"/>
      <c r="I82" s="37"/>
      <c r="J82" s="158">
        <f>BK82</f>
        <v>0</v>
      </c>
      <c r="K82" s="37"/>
      <c r="L82" s="40"/>
      <c r="M82" s="72"/>
      <c r="N82" s="159"/>
      <c r="O82" s="73"/>
      <c r="P82" s="160">
        <f>P83</f>
        <v>0</v>
      </c>
      <c r="Q82" s="73"/>
      <c r="R82" s="160">
        <f>R83</f>
        <v>453.148235</v>
      </c>
      <c r="S82" s="73"/>
      <c r="T82" s="161">
        <f>T83</f>
        <v>0</v>
      </c>
      <c r="U82" s="35"/>
      <c r="V82" s="35"/>
      <c r="W82" s="35"/>
      <c r="X82" s="35"/>
      <c r="Y82" s="35"/>
      <c r="Z82" s="35"/>
      <c r="AA82" s="35"/>
      <c r="AB82" s="35"/>
      <c r="AC82" s="35"/>
      <c r="AD82" s="35"/>
      <c r="AE82" s="35"/>
      <c r="AT82" s="18" t="s">
        <v>72</v>
      </c>
      <c r="AU82" s="18" t="s">
        <v>114</v>
      </c>
      <c r="BK82" s="162">
        <f>BK83</f>
        <v>0</v>
      </c>
    </row>
    <row r="83" spans="2:63" s="12" customFormat="1" ht="25.95" customHeight="1">
      <c r="B83" s="163"/>
      <c r="C83" s="164"/>
      <c r="D83" s="165" t="s">
        <v>72</v>
      </c>
      <c r="E83" s="166" t="s">
        <v>132</v>
      </c>
      <c r="F83" s="166" t="s">
        <v>133</v>
      </c>
      <c r="G83" s="164"/>
      <c r="H83" s="164"/>
      <c r="I83" s="167"/>
      <c r="J83" s="168">
        <f>BK83</f>
        <v>0</v>
      </c>
      <c r="K83" s="164"/>
      <c r="L83" s="169"/>
      <c r="M83" s="170"/>
      <c r="N83" s="171"/>
      <c r="O83" s="171"/>
      <c r="P83" s="172">
        <f>P84+P237</f>
        <v>0</v>
      </c>
      <c r="Q83" s="171"/>
      <c r="R83" s="172">
        <f>R84+R237</f>
        <v>453.148235</v>
      </c>
      <c r="S83" s="171"/>
      <c r="T83" s="173">
        <f>T84+T237</f>
        <v>0</v>
      </c>
      <c r="AR83" s="174" t="s">
        <v>80</v>
      </c>
      <c r="AT83" s="175" t="s">
        <v>72</v>
      </c>
      <c r="AU83" s="175" t="s">
        <v>73</v>
      </c>
      <c r="AY83" s="174" t="s">
        <v>134</v>
      </c>
      <c r="BK83" s="176">
        <f>BK84+BK237</f>
        <v>0</v>
      </c>
    </row>
    <row r="84" spans="2:63" s="12" customFormat="1" ht="22.8" customHeight="1">
      <c r="B84" s="163"/>
      <c r="C84" s="164"/>
      <c r="D84" s="165" t="s">
        <v>72</v>
      </c>
      <c r="E84" s="177" t="s">
        <v>135</v>
      </c>
      <c r="F84" s="177" t="s">
        <v>136</v>
      </c>
      <c r="G84" s="164"/>
      <c r="H84" s="164"/>
      <c r="I84" s="167"/>
      <c r="J84" s="178">
        <f>BK84</f>
        <v>0</v>
      </c>
      <c r="K84" s="164"/>
      <c r="L84" s="169"/>
      <c r="M84" s="170"/>
      <c r="N84" s="171"/>
      <c r="O84" s="171"/>
      <c r="P84" s="172">
        <f>SUM(P85:P236)</f>
        <v>0</v>
      </c>
      <c r="Q84" s="171"/>
      <c r="R84" s="172">
        <f>SUM(R85:R236)</f>
        <v>453.148235</v>
      </c>
      <c r="S84" s="171"/>
      <c r="T84" s="173">
        <f>SUM(T85:T236)</f>
        <v>0</v>
      </c>
      <c r="AR84" s="174" t="s">
        <v>80</v>
      </c>
      <c r="AT84" s="175" t="s">
        <v>72</v>
      </c>
      <c r="AU84" s="175" t="s">
        <v>80</v>
      </c>
      <c r="AY84" s="174" t="s">
        <v>134</v>
      </c>
      <c r="BK84" s="176">
        <f>SUM(BK85:BK236)</f>
        <v>0</v>
      </c>
    </row>
    <row r="85" spans="1:65" s="2" customFormat="1" ht="16.5" customHeight="1">
      <c r="A85" s="35"/>
      <c r="B85" s="36"/>
      <c r="C85" s="179" t="s">
        <v>80</v>
      </c>
      <c r="D85" s="179" t="s">
        <v>137</v>
      </c>
      <c r="E85" s="180" t="s">
        <v>612</v>
      </c>
      <c r="F85" s="181" t="s">
        <v>613</v>
      </c>
      <c r="G85" s="182" t="s">
        <v>154</v>
      </c>
      <c r="H85" s="183">
        <v>2.1</v>
      </c>
      <c r="I85" s="184"/>
      <c r="J85" s="185">
        <f>ROUND(I85*H85,2)</f>
        <v>0</v>
      </c>
      <c r="K85" s="181" t="s">
        <v>141</v>
      </c>
      <c r="L85" s="40"/>
      <c r="M85" s="186" t="s">
        <v>19</v>
      </c>
      <c r="N85" s="187" t="s">
        <v>44</v>
      </c>
      <c r="O85" s="65"/>
      <c r="P85" s="188">
        <f>O85*H85</f>
        <v>0</v>
      </c>
      <c r="Q85" s="188">
        <v>0</v>
      </c>
      <c r="R85" s="188">
        <f>Q85*H85</f>
        <v>0</v>
      </c>
      <c r="S85" s="188">
        <v>0</v>
      </c>
      <c r="T85" s="189">
        <f>S85*H85</f>
        <v>0</v>
      </c>
      <c r="U85" s="35"/>
      <c r="V85" s="35"/>
      <c r="W85" s="35"/>
      <c r="X85" s="35"/>
      <c r="Y85" s="35"/>
      <c r="Z85" s="35"/>
      <c r="AA85" s="35"/>
      <c r="AB85" s="35"/>
      <c r="AC85" s="35"/>
      <c r="AD85" s="35"/>
      <c r="AE85" s="35"/>
      <c r="AR85" s="190" t="s">
        <v>142</v>
      </c>
      <c r="AT85" s="190" t="s">
        <v>137</v>
      </c>
      <c r="AU85" s="190" t="s">
        <v>82</v>
      </c>
      <c r="AY85" s="18" t="s">
        <v>134</v>
      </c>
      <c r="BE85" s="191">
        <f>IF(N85="základní",J85,0)</f>
        <v>0</v>
      </c>
      <c r="BF85" s="191">
        <f>IF(N85="snížená",J85,0)</f>
        <v>0</v>
      </c>
      <c r="BG85" s="191">
        <f>IF(N85="zákl. přenesená",J85,0)</f>
        <v>0</v>
      </c>
      <c r="BH85" s="191">
        <f>IF(N85="sníž. přenesená",J85,0)</f>
        <v>0</v>
      </c>
      <c r="BI85" s="191">
        <f>IF(N85="nulová",J85,0)</f>
        <v>0</v>
      </c>
      <c r="BJ85" s="18" t="s">
        <v>80</v>
      </c>
      <c r="BK85" s="191">
        <f>ROUND(I85*H85,2)</f>
        <v>0</v>
      </c>
      <c r="BL85" s="18" t="s">
        <v>142</v>
      </c>
      <c r="BM85" s="190" t="s">
        <v>614</v>
      </c>
    </row>
    <row r="86" spans="1:47" s="2" customFormat="1" ht="12">
      <c r="A86" s="35"/>
      <c r="B86" s="36"/>
      <c r="C86" s="37"/>
      <c r="D86" s="192" t="s">
        <v>144</v>
      </c>
      <c r="E86" s="37"/>
      <c r="F86" s="193" t="s">
        <v>613</v>
      </c>
      <c r="G86" s="37"/>
      <c r="H86" s="37"/>
      <c r="I86" s="194"/>
      <c r="J86" s="37"/>
      <c r="K86" s="37"/>
      <c r="L86" s="40"/>
      <c r="M86" s="195"/>
      <c r="N86" s="196"/>
      <c r="O86" s="65"/>
      <c r="P86" s="65"/>
      <c r="Q86" s="65"/>
      <c r="R86" s="65"/>
      <c r="S86" s="65"/>
      <c r="T86" s="66"/>
      <c r="U86" s="35"/>
      <c r="V86" s="35"/>
      <c r="W86" s="35"/>
      <c r="X86" s="35"/>
      <c r="Y86" s="35"/>
      <c r="Z86" s="35"/>
      <c r="AA86" s="35"/>
      <c r="AB86" s="35"/>
      <c r="AC86" s="35"/>
      <c r="AD86" s="35"/>
      <c r="AE86" s="35"/>
      <c r="AT86" s="18" t="s">
        <v>144</v>
      </c>
      <c r="AU86" s="18" t="s">
        <v>82</v>
      </c>
    </row>
    <row r="87" spans="2:51" s="13" customFormat="1" ht="12">
      <c r="B87" s="197"/>
      <c r="C87" s="198"/>
      <c r="D87" s="192" t="s">
        <v>145</v>
      </c>
      <c r="E87" s="199" t="s">
        <v>19</v>
      </c>
      <c r="F87" s="200" t="s">
        <v>615</v>
      </c>
      <c r="G87" s="198"/>
      <c r="H87" s="201">
        <v>2.1</v>
      </c>
      <c r="I87" s="202"/>
      <c r="J87" s="198"/>
      <c r="K87" s="198"/>
      <c r="L87" s="203"/>
      <c r="M87" s="204"/>
      <c r="N87" s="205"/>
      <c r="O87" s="205"/>
      <c r="P87" s="205"/>
      <c r="Q87" s="205"/>
      <c r="R87" s="205"/>
      <c r="S87" s="205"/>
      <c r="T87" s="206"/>
      <c r="AT87" s="207" t="s">
        <v>145</v>
      </c>
      <c r="AU87" s="207" t="s">
        <v>82</v>
      </c>
      <c r="AV87" s="13" t="s">
        <v>82</v>
      </c>
      <c r="AW87" s="13" t="s">
        <v>33</v>
      </c>
      <c r="AX87" s="13" t="s">
        <v>80</v>
      </c>
      <c r="AY87" s="207" t="s">
        <v>134</v>
      </c>
    </row>
    <row r="88" spans="1:65" s="2" customFormat="1" ht="16.5" customHeight="1">
      <c r="A88" s="35"/>
      <c r="B88" s="36"/>
      <c r="C88" s="208" t="s">
        <v>82</v>
      </c>
      <c r="D88" s="208" t="s">
        <v>157</v>
      </c>
      <c r="E88" s="209" t="s">
        <v>616</v>
      </c>
      <c r="F88" s="210" t="s">
        <v>617</v>
      </c>
      <c r="G88" s="211" t="s">
        <v>160</v>
      </c>
      <c r="H88" s="212">
        <v>1.995</v>
      </c>
      <c r="I88" s="213"/>
      <c r="J88" s="214">
        <f>ROUND(I88*H88,2)</f>
        <v>0</v>
      </c>
      <c r="K88" s="210" t="s">
        <v>141</v>
      </c>
      <c r="L88" s="215"/>
      <c r="M88" s="216" t="s">
        <v>19</v>
      </c>
      <c r="N88" s="217" t="s">
        <v>44</v>
      </c>
      <c r="O88" s="65"/>
      <c r="P88" s="188">
        <f>O88*H88</f>
        <v>0</v>
      </c>
      <c r="Q88" s="188">
        <v>1</v>
      </c>
      <c r="R88" s="188">
        <f>Q88*H88</f>
        <v>1.995</v>
      </c>
      <c r="S88" s="188">
        <v>0</v>
      </c>
      <c r="T88" s="189">
        <f>S88*H88</f>
        <v>0</v>
      </c>
      <c r="U88" s="35"/>
      <c r="V88" s="35"/>
      <c r="W88" s="35"/>
      <c r="X88" s="35"/>
      <c r="Y88" s="35"/>
      <c r="Z88" s="35"/>
      <c r="AA88" s="35"/>
      <c r="AB88" s="35"/>
      <c r="AC88" s="35"/>
      <c r="AD88" s="35"/>
      <c r="AE88" s="35"/>
      <c r="AR88" s="190" t="s">
        <v>161</v>
      </c>
      <c r="AT88" s="190" t="s">
        <v>157</v>
      </c>
      <c r="AU88" s="190" t="s">
        <v>82</v>
      </c>
      <c r="AY88" s="18" t="s">
        <v>134</v>
      </c>
      <c r="BE88" s="191">
        <f>IF(N88="základní",J88,0)</f>
        <v>0</v>
      </c>
      <c r="BF88" s="191">
        <f>IF(N88="snížená",J88,0)</f>
        <v>0</v>
      </c>
      <c r="BG88" s="191">
        <f>IF(N88="zákl. přenesená",J88,0)</f>
        <v>0</v>
      </c>
      <c r="BH88" s="191">
        <f>IF(N88="sníž. přenesená",J88,0)</f>
        <v>0</v>
      </c>
      <c r="BI88" s="191">
        <f>IF(N88="nulová",J88,0)</f>
        <v>0</v>
      </c>
      <c r="BJ88" s="18" t="s">
        <v>80</v>
      </c>
      <c r="BK88" s="191">
        <f>ROUND(I88*H88,2)</f>
        <v>0</v>
      </c>
      <c r="BL88" s="18" t="s">
        <v>142</v>
      </c>
      <c r="BM88" s="190" t="s">
        <v>618</v>
      </c>
    </row>
    <row r="89" spans="1:47" s="2" customFormat="1" ht="12">
      <c r="A89" s="35"/>
      <c r="B89" s="36"/>
      <c r="C89" s="37"/>
      <c r="D89" s="192" t="s">
        <v>144</v>
      </c>
      <c r="E89" s="37"/>
      <c r="F89" s="193" t="s">
        <v>617</v>
      </c>
      <c r="G89" s="37"/>
      <c r="H89" s="37"/>
      <c r="I89" s="194"/>
      <c r="J89" s="37"/>
      <c r="K89" s="37"/>
      <c r="L89" s="40"/>
      <c r="M89" s="195"/>
      <c r="N89" s="196"/>
      <c r="O89" s="65"/>
      <c r="P89" s="65"/>
      <c r="Q89" s="65"/>
      <c r="R89" s="65"/>
      <c r="S89" s="65"/>
      <c r="T89" s="66"/>
      <c r="U89" s="35"/>
      <c r="V89" s="35"/>
      <c r="W89" s="35"/>
      <c r="X89" s="35"/>
      <c r="Y89" s="35"/>
      <c r="Z89" s="35"/>
      <c r="AA89" s="35"/>
      <c r="AB89" s="35"/>
      <c r="AC89" s="35"/>
      <c r="AD89" s="35"/>
      <c r="AE89" s="35"/>
      <c r="AT89" s="18" t="s">
        <v>144</v>
      </c>
      <c r="AU89" s="18" t="s">
        <v>82</v>
      </c>
    </row>
    <row r="90" spans="2:51" s="13" customFormat="1" ht="12">
      <c r="B90" s="197"/>
      <c r="C90" s="198"/>
      <c r="D90" s="192" t="s">
        <v>145</v>
      </c>
      <c r="E90" s="199" t="s">
        <v>19</v>
      </c>
      <c r="F90" s="200" t="s">
        <v>619</v>
      </c>
      <c r="G90" s="198"/>
      <c r="H90" s="201">
        <v>1.995</v>
      </c>
      <c r="I90" s="202"/>
      <c r="J90" s="198"/>
      <c r="K90" s="198"/>
      <c r="L90" s="203"/>
      <c r="M90" s="204"/>
      <c r="N90" s="205"/>
      <c r="O90" s="205"/>
      <c r="P90" s="205"/>
      <c r="Q90" s="205"/>
      <c r="R90" s="205"/>
      <c r="S90" s="205"/>
      <c r="T90" s="206"/>
      <c r="AT90" s="207" t="s">
        <v>145</v>
      </c>
      <c r="AU90" s="207" t="s">
        <v>82</v>
      </c>
      <c r="AV90" s="13" t="s">
        <v>82</v>
      </c>
      <c r="AW90" s="13" t="s">
        <v>33</v>
      </c>
      <c r="AX90" s="13" t="s">
        <v>80</v>
      </c>
      <c r="AY90" s="207" t="s">
        <v>134</v>
      </c>
    </row>
    <row r="91" spans="1:65" s="2" customFormat="1" ht="16.5" customHeight="1">
      <c r="A91" s="35"/>
      <c r="B91" s="36"/>
      <c r="C91" s="208" t="s">
        <v>151</v>
      </c>
      <c r="D91" s="208" t="s">
        <v>157</v>
      </c>
      <c r="E91" s="209" t="s">
        <v>620</v>
      </c>
      <c r="F91" s="210" t="s">
        <v>621</v>
      </c>
      <c r="G91" s="211" t="s">
        <v>160</v>
      </c>
      <c r="H91" s="212">
        <v>1.995</v>
      </c>
      <c r="I91" s="213"/>
      <c r="J91" s="214">
        <f>ROUND(I91*H91,2)</f>
        <v>0</v>
      </c>
      <c r="K91" s="210" t="s">
        <v>141</v>
      </c>
      <c r="L91" s="215"/>
      <c r="M91" s="216" t="s">
        <v>19</v>
      </c>
      <c r="N91" s="217" t="s">
        <v>44</v>
      </c>
      <c r="O91" s="65"/>
      <c r="P91" s="188">
        <f>O91*H91</f>
        <v>0</v>
      </c>
      <c r="Q91" s="188">
        <v>1</v>
      </c>
      <c r="R91" s="188">
        <f>Q91*H91</f>
        <v>1.995</v>
      </c>
      <c r="S91" s="188">
        <v>0</v>
      </c>
      <c r="T91" s="189">
        <f>S91*H91</f>
        <v>0</v>
      </c>
      <c r="U91" s="35"/>
      <c r="V91" s="35"/>
      <c r="W91" s="35"/>
      <c r="X91" s="35"/>
      <c r="Y91" s="35"/>
      <c r="Z91" s="35"/>
      <c r="AA91" s="35"/>
      <c r="AB91" s="35"/>
      <c r="AC91" s="35"/>
      <c r="AD91" s="35"/>
      <c r="AE91" s="35"/>
      <c r="AR91" s="190" t="s">
        <v>161</v>
      </c>
      <c r="AT91" s="190" t="s">
        <v>157</v>
      </c>
      <c r="AU91" s="190" t="s">
        <v>82</v>
      </c>
      <c r="AY91" s="18" t="s">
        <v>134</v>
      </c>
      <c r="BE91" s="191">
        <f>IF(N91="základní",J91,0)</f>
        <v>0</v>
      </c>
      <c r="BF91" s="191">
        <f>IF(N91="snížená",J91,0)</f>
        <v>0</v>
      </c>
      <c r="BG91" s="191">
        <f>IF(N91="zákl. přenesená",J91,0)</f>
        <v>0</v>
      </c>
      <c r="BH91" s="191">
        <f>IF(N91="sníž. přenesená",J91,0)</f>
        <v>0</v>
      </c>
      <c r="BI91" s="191">
        <f>IF(N91="nulová",J91,0)</f>
        <v>0</v>
      </c>
      <c r="BJ91" s="18" t="s">
        <v>80</v>
      </c>
      <c r="BK91" s="191">
        <f>ROUND(I91*H91,2)</f>
        <v>0</v>
      </c>
      <c r="BL91" s="18" t="s">
        <v>142</v>
      </c>
      <c r="BM91" s="190" t="s">
        <v>622</v>
      </c>
    </row>
    <row r="92" spans="1:47" s="2" customFormat="1" ht="12">
      <c r="A92" s="35"/>
      <c r="B92" s="36"/>
      <c r="C92" s="37"/>
      <c r="D92" s="192" t="s">
        <v>144</v>
      </c>
      <c r="E92" s="37"/>
      <c r="F92" s="193" t="s">
        <v>621</v>
      </c>
      <c r="G92" s="37"/>
      <c r="H92" s="37"/>
      <c r="I92" s="194"/>
      <c r="J92" s="37"/>
      <c r="K92" s="37"/>
      <c r="L92" s="40"/>
      <c r="M92" s="195"/>
      <c r="N92" s="196"/>
      <c r="O92" s="65"/>
      <c r="P92" s="65"/>
      <c r="Q92" s="65"/>
      <c r="R92" s="65"/>
      <c r="S92" s="65"/>
      <c r="T92" s="66"/>
      <c r="U92" s="35"/>
      <c r="V92" s="35"/>
      <c r="W92" s="35"/>
      <c r="X92" s="35"/>
      <c r="Y92" s="35"/>
      <c r="Z92" s="35"/>
      <c r="AA92" s="35"/>
      <c r="AB92" s="35"/>
      <c r="AC92" s="35"/>
      <c r="AD92" s="35"/>
      <c r="AE92" s="35"/>
      <c r="AT92" s="18" t="s">
        <v>144</v>
      </c>
      <c r="AU92" s="18" t="s">
        <v>82</v>
      </c>
    </row>
    <row r="93" spans="2:51" s="13" customFormat="1" ht="12">
      <c r="B93" s="197"/>
      <c r="C93" s="198"/>
      <c r="D93" s="192" t="s">
        <v>145</v>
      </c>
      <c r="E93" s="199" t="s">
        <v>19</v>
      </c>
      <c r="F93" s="200" t="s">
        <v>623</v>
      </c>
      <c r="G93" s="198"/>
      <c r="H93" s="201">
        <v>1.995</v>
      </c>
      <c r="I93" s="202"/>
      <c r="J93" s="198"/>
      <c r="K93" s="198"/>
      <c r="L93" s="203"/>
      <c r="M93" s="204"/>
      <c r="N93" s="205"/>
      <c r="O93" s="205"/>
      <c r="P93" s="205"/>
      <c r="Q93" s="205"/>
      <c r="R93" s="205"/>
      <c r="S93" s="205"/>
      <c r="T93" s="206"/>
      <c r="AT93" s="207" t="s">
        <v>145</v>
      </c>
      <c r="AU93" s="207" t="s">
        <v>82</v>
      </c>
      <c r="AV93" s="13" t="s">
        <v>82</v>
      </c>
      <c r="AW93" s="13" t="s">
        <v>33</v>
      </c>
      <c r="AX93" s="13" t="s">
        <v>80</v>
      </c>
      <c r="AY93" s="207" t="s">
        <v>134</v>
      </c>
    </row>
    <row r="94" spans="1:65" s="2" customFormat="1" ht="22.8">
      <c r="A94" s="35"/>
      <c r="B94" s="36"/>
      <c r="C94" s="179" t="s">
        <v>142</v>
      </c>
      <c r="D94" s="179" t="s">
        <v>137</v>
      </c>
      <c r="E94" s="180" t="s">
        <v>624</v>
      </c>
      <c r="F94" s="181" t="s">
        <v>625</v>
      </c>
      <c r="G94" s="182" t="s">
        <v>149</v>
      </c>
      <c r="H94" s="183">
        <v>0.035</v>
      </c>
      <c r="I94" s="184"/>
      <c r="J94" s="185">
        <f>ROUND(I94*H94,2)</f>
        <v>0</v>
      </c>
      <c r="K94" s="181" t="s">
        <v>141</v>
      </c>
      <c r="L94" s="40"/>
      <c r="M94" s="186" t="s">
        <v>19</v>
      </c>
      <c r="N94" s="187" t="s">
        <v>44</v>
      </c>
      <c r="O94" s="65"/>
      <c r="P94" s="188">
        <f>O94*H94</f>
        <v>0</v>
      </c>
      <c r="Q94" s="188">
        <v>0</v>
      </c>
      <c r="R94" s="188">
        <f>Q94*H94</f>
        <v>0</v>
      </c>
      <c r="S94" s="188">
        <v>0</v>
      </c>
      <c r="T94" s="189">
        <f>S94*H94</f>
        <v>0</v>
      </c>
      <c r="U94" s="35"/>
      <c r="V94" s="35"/>
      <c r="W94" s="35"/>
      <c r="X94" s="35"/>
      <c r="Y94" s="35"/>
      <c r="Z94" s="35"/>
      <c r="AA94" s="35"/>
      <c r="AB94" s="35"/>
      <c r="AC94" s="35"/>
      <c r="AD94" s="35"/>
      <c r="AE94" s="35"/>
      <c r="AR94" s="190" t="s">
        <v>142</v>
      </c>
      <c r="AT94" s="190" t="s">
        <v>137</v>
      </c>
      <c r="AU94" s="190" t="s">
        <v>82</v>
      </c>
      <c r="AY94" s="18" t="s">
        <v>134</v>
      </c>
      <c r="BE94" s="191">
        <f>IF(N94="základní",J94,0)</f>
        <v>0</v>
      </c>
      <c r="BF94" s="191">
        <f>IF(N94="snížená",J94,0)</f>
        <v>0</v>
      </c>
      <c r="BG94" s="191">
        <f>IF(N94="zákl. přenesená",J94,0)</f>
        <v>0</v>
      </c>
      <c r="BH94" s="191">
        <f>IF(N94="sníž. přenesená",J94,0)</f>
        <v>0</v>
      </c>
      <c r="BI94" s="191">
        <f>IF(N94="nulová",J94,0)</f>
        <v>0</v>
      </c>
      <c r="BJ94" s="18" t="s">
        <v>80</v>
      </c>
      <c r="BK94" s="191">
        <f>ROUND(I94*H94,2)</f>
        <v>0</v>
      </c>
      <c r="BL94" s="18" t="s">
        <v>142</v>
      </c>
      <c r="BM94" s="190" t="s">
        <v>626</v>
      </c>
    </row>
    <row r="95" spans="1:47" s="2" customFormat="1" ht="19.2">
      <c r="A95" s="35"/>
      <c r="B95" s="36"/>
      <c r="C95" s="37"/>
      <c r="D95" s="192" t="s">
        <v>144</v>
      </c>
      <c r="E95" s="37"/>
      <c r="F95" s="193" t="s">
        <v>625</v>
      </c>
      <c r="G95" s="37"/>
      <c r="H95" s="37"/>
      <c r="I95" s="194"/>
      <c r="J95" s="37"/>
      <c r="K95" s="37"/>
      <c r="L95" s="40"/>
      <c r="M95" s="195"/>
      <c r="N95" s="196"/>
      <c r="O95" s="65"/>
      <c r="P95" s="65"/>
      <c r="Q95" s="65"/>
      <c r="R95" s="65"/>
      <c r="S95" s="65"/>
      <c r="T95" s="66"/>
      <c r="U95" s="35"/>
      <c r="V95" s="35"/>
      <c r="W95" s="35"/>
      <c r="X95" s="35"/>
      <c r="Y95" s="35"/>
      <c r="Z95" s="35"/>
      <c r="AA95" s="35"/>
      <c r="AB95" s="35"/>
      <c r="AC95" s="35"/>
      <c r="AD95" s="35"/>
      <c r="AE95" s="35"/>
      <c r="AT95" s="18" t="s">
        <v>144</v>
      </c>
      <c r="AU95" s="18" t="s">
        <v>82</v>
      </c>
    </row>
    <row r="96" spans="2:51" s="13" customFormat="1" ht="12">
      <c r="B96" s="197"/>
      <c r="C96" s="198"/>
      <c r="D96" s="192" t="s">
        <v>145</v>
      </c>
      <c r="E96" s="199" t="s">
        <v>19</v>
      </c>
      <c r="F96" s="200" t="s">
        <v>627</v>
      </c>
      <c r="G96" s="198"/>
      <c r="H96" s="201">
        <v>0.035</v>
      </c>
      <c r="I96" s="202"/>
      <c r="J96" s="198"/>
      <c r="K96" s="198"/>
      <c r="L96" s="203"/>
      <c r="M96" s="204"/>
      <c r="N96" s="205"/>
      <c r="O96" s="205"/>
      <c r="P96" s="205"/>
      <c r="Q96" s="205"/>
      <c r="R96" s="205"/>
      <c r="S96" s="205"/>
      <c r="T96" s="206"/>
      <c r="AT96" s="207" t="s">
        <v>145</v>
      </c>
      <c r="AU96" s="207" t="s">
        <v>82</v>
      </c>
      <c r="AV96" s="13" t="s">
        <v>82</v>
      </c>
      <c r="AW96" s="13" t="s">
        <v>33</v>
      </c>
      <c r="AX96" s="13" t="s">
        <v>80</v>
      </c>
      <c r="AY96" s="207" t="s">
        <v>134</v>
      </c>
    </row>
    <row r="97" spans="1:65" s="2" customFormat="1" ht="16.5" customHeight="1">
      <c r="A97" s="35"/>
      <c r="B97" s="36"/>
      <c r="C97" s="179" t="s">
        <v>135</v>
      </c>
      <c r="D97" s="179" t="s">
        <v>137</v>
      </c>
      <c r="E97" s="180" t="s">
        <v>152</v>
      </c>
      <c r="F97" s="181" t="s">
        <v>153</v>
      </c>
      <c r="G97" s="182" t="s">
        <v>154</v>
      </c>
      <c r="H97" s="183">
        <v>172</v>
      </c>
      <c r="I97" s="184"/>
      <c r="J97" s="185">
        <f>ROUND(I97*H97,2)</f>
        <v>0</v>
      </c>
      <c r="K97" s="181" t="s">
        <v>141</v>
      </c>
      <c r="L97" s="40"/>
      <c r="M97" s="186" t="s">
        <v>19</v>
      </c>
      <c r="N97" s="187" t="s">
        <v>44</v>
      </c>
      <c r="O97" s="65"/>
      <c r="P97" s="188">
        <f>O97*H97</f>
        <v>0</v>
      </c>
      <c r="Q97" s="188">
        <v>0</v>
      </c>
      <c r="R97" s="188">
        <f>Q97*H97</f>
        <v>0</v>
      </c>
      <c r="S97" s="188">
        <v>0</v>
      </c>
      <c r="T97" s="189">
        <f>S97*H97</f>
        <v>0</v>
      </c>
      <c r="U97" s="35"/>
      <c r="V97" s="35"/>
      <c r="W97" s="35"/>
      <c r="X97" s="35"/>
      <c r="Y97" s="35"/>
      <c r="Z97" s="35"/>
      <c r="AA97" s="35"/>
      <c r="AB97" s="35"/>
      <c r="AC97" s="35"/>
      <c r="AD97" s="35"/>
      <c r="AE97" s="35"/>
      <c r="AR97" s="190" t="s">
        <v>142</v>
      </c>
      <c r="AT97" s="190" t="s">
        <v>137</v>
      </c>
      <c r="AU97" s="190" t="s">
        <v>82</v>
      </c>
      <c r="AY97" s="18" t="s">
        <v>134</v>
      </c>
      <c r="BE97" s="191">
        <f>IF(N97="základní",J97,0)</f>
        <v>0</v>
      </c>
      <c r="BF97" s="191">
        <f>IF(N97="snížená",J97,0)</f>
        <v>0</v>
      </c>
      <c r="BG97" s="191">
        <f>IF(N97="zákl. přenesená",J97,0)</f>
        <v>0</v>
      </c>
      <c r="BH97" s="191">
        <f>IF(N97="sníž. přenesená",J97,0)</f>
        <v>0</v>
      </c>
      <c r="BI97" s="191">
        <f>IF(N97="nulová",J97,0)</f>
        <v>0</v>
      </c>
      <c r="BJ97" s="18" t="s">
        <v>80</v>
      </c>
      <c r="BK97" s="191">
        <f>ROUND(I97*H97,2)</f>
        <v>0</v>
      </c>
      <c r="BL97" s="18" t="s">
        <v>142</v>
      </c>
      <c r="BM97" s="190" t="s">
        <v>628</v>
      </c>
    </row>
    <row r="98" spans="1:47" s="2" customFormat="1" ht="12">
      <c r="A98" s="35"/>
      <c r="B98" s="36"/>
      <c r="C98" s="37"/>
      <c r="D98" s="192" t="s">
        <v>144</v>
      </c>
      <c r="E98" s="37"/>
      <c r="F98" s="193" t="s">
        <v>153</v>
      </c>
      <c r="G98" s="37"/>
      <c r="H98" s="37"/>
      <c r="I98" s="194"/>
      <c r="J98" s="37"/>
      <c r="K98" s="37"/>
      <c r="L98" s="40"/>
      <c r="M98" s="195"/>
      <c r="N98" s="196"/>
      <c r="O98" s="65"/>
      <c r="P98" s="65"/>
      <c r="Q98" s="65"/>
      <c r="R98" s="65"/>
      <c r="S98" s="65"/>
      <c r="T98" s="66"/>
      <c r="U98" s="35"/>
      <c r="V98" s="35"/>
      <c r="W98" s="35"/>
      <c r="X98" s="35"/>
      <c r="Y98" s="35"/>
      <c r="Z98" s="35"/>
      <c r="AA98" s="35"/>
      <c r="AB98" s="35"/>
      <c r="AC98" s="35"/>
      <c r="AD98" s="35"/>
      <c r="AE98" s="35"/>
      <c r="AT98" s="18" t="s">
        <v>144</v>
      </c>
      <c r="AU98" s="18" t="s">
        <v>82</v>
      </c>
    </row>
    <row r="99" spans="2:51" s="13" customFormat="1" ht="12">
      <c r="B99" s="197"/>
      <c r="C99" s="198"/>
      <c r="D99" s="192" t="s">
        <v>145</v>
      </c>
      <c r="E99" s="199" t="s">
        <v>19</v>
      </c>
      <c r="F99" s="200" t="s">
        <v>629</v>
      </c>
      <c r="G99" s="198"/>
      <c r="H99" s="201">
        <v>172</v>
      </c>
      <c r="I99" s="202"/>
      <c r="J99" s="198"/>
      <c r="K99" s="198"/>
      <c r="L99" s="203"/>
      <c r="M99" s="204"/>
      <c r="N99" s="205"/>
      <c r="O99" s="205"/>
      <c r="P99" s="205"/>
      <c r="Q99" s="205"/>
      <c r="R99" s="205"/>
      <c r="S99" s="205"/>
      <c r="T99" s="206"/>
      <c r="AT99" s="207" t="s">
        <v>145</v>
      </c>
      <c r="AU99" s="207" t="s">
        <v>82</v>
      </c>
      <c r="AV99" s="13" t="s">
        <v>82</v>
      </c>
      <c r="AW99" s="13" t="s">
        <v>33</v>
      </c>
      <c r="AX99" s="13" t="s">
        <v>80</v>
      </c>
      <c r="AY99" s="207" t="s">
        <v>134</v>
      </c>
    </row>
    <row r="100" spans="1:65" s="2" customFormat="1" ht="16.5" customHeight="1">
      <c r="A100" s="35"/>
      <c r="B100" s="36"/>
      <c r="C100" s="208" t="s">
        <v>171</v>
      </c>
      <c r="D100" s="208" t="s">
        <v>157</v>
      </c>
      <c r="E100" s="209" t="s">
        <v>158</v>
      </c>
      <c r="F100" s="210" t="s">
        <v>159</v>
      </c>
      <c r="G100" s="211" t="s">
        <v>160</v>
      </c>
      <c r="H100" s="212">
        <v>350.02</v>
      </c>
      <c r="I100" s="213"/>
      <c r="J100" s="214">
        <f>ROUND(I100*H100,2)</f>
        <v>0</v>
      </c>
      <c r="K100" s="210" t="s">
        <v>141</v>
      </c>
      <c r="L100" s="215"/>
      <c r="M100" s="216" t="s">
        <v>19</v>
      </c>
      <c r="N100" s="217" t="s">
        <v>44</v>
      </c>
      <c r="O100" s="65"/>
      <c r="P100" s="188">
        <f>O100*H100</f>
        <v>0</v>
      </c>
      <c r="Q100" s="188">
        <v>1</v>
      </c>
      <c r="R100" s="188">
        <f>Q100*H100</f>
        <v>350.02</v>
      </c>
      <c r="S100" s="188">
        <v>0</v>
      </c>
      <c r="T100" s="189">
        <f>S100*H100</f>
        <v>0</v>
      </c>
      <c r="U100" s="35"/>
      <c r="V100" s="35"/>
      <c r="W100" s="35"/>
      <c r="X100" s="35"/>
      <c r="Y100" s="35"/>
      <c r="Z100" s="35"/>
      <c r="AA100" s="35"/>
      <c r="AB100" s="35"/>
      <c r="AC100" s="35"/>
      <c r="AD100" s="35"/>
      <c r="AE100" s="35"/>
      <c r="AR100" s="190" t="s">
        <v>161</v>
      </c>
      <c r="AT100" s="190" t="s">
        <v>157</v>
      </c>
      <c r="AU100" s="190" t="s">
        <v>82</v>
      </c>
      <c r="AY100" s="18" t="s">
        <v>134</v>
      </c>
      <c r="BE100" s="191">
        <f>IF(N100="základní",J100,0)</f>
        <v>0</v>
      </c>
      <c r="BF100" s="191">
        <f>IF(N100="snížená",J100,0)</f>
        <v>0</v>
      </c>
      <c r="BG100" s="191">
        <f>IF(N100="zákl. přenesená",J100,0)</f>
        <v>0</v>
      </c>
      <c r="BH100" s="191">
        <f>IF(N100="sníž. přenesená",J100,0)</f>
        <v>0</v>
      </c>
      <c r="BI100" s="191">
        <f>IF(N100="nulová",J100,0)</f>
        <v>0</v>
      </c>
      <c r="BJ100" s="18" t="s">
        <v>80</v>
      </c>
      <c r="BK100" s="191">
        <f>ROUND(I100*H100,2)</f>
        <v>0</v>
      </c>
      <c r="BL100" s="18" t="s">
        <v>142</v>
      </c>
      <c r="BM100" s="190" t="s">
        <v>630</v>
      </c>
    </row>
    <row r="101" spans="1:47" s="2" customFormat="1" ht="12">
      <c r="A101" s="35"/>
      <c r="B101" s="36"/>
      <c r="C101" s="37"/>
      <c r="D101" s="192" t="s">
        <v>144</v>
      </c>
      <c r="E101" s="37"/>
      <c r="F101" s="193" t="s">
        <v>159</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144</v>
      </c>
      <c r="AU101" s="18" t="s">
        <v>82</v>
      </c>
    </row>
    <row r="102" spans="2:51" s="13" customFormat="1" ht="12">
      <c r="B102" s="197"/>
      <c r="C102" s="198"/>
      <c r="D102" s="192" t="s">
        <v>145</v>
      </c>
      <c r="E102" s="199" t="s">
        <v>19</v>
      </c>
      <c r="F102" s="200" t="s">
        <v>631</v>
      </c>
      <c r="G102" s="198"/>
      <c r="H102" s="201">
        <v>350.02</v>
      </c>
      <c r="I102" s="202"/>
      <c r="J102" s="198"/>
      <c r="K102" s="198"/>
      <c r="L102" s="203"/>
      <c r="M102" s="204"/>
      <c r="N102" s="205"/>
      <c r="O102" s="205"/>
      <c r="P102" s="205"/>
      <c r="Q102" s="205"/>
      <c r="R102" s="205"/>
      <c r="S102" s="205"/>
      <c r="T102" s="206"/>
      <c r="AT102" s="207" t="s">
        <v>145</v>
      </c>
      <c r="AU102" s="207" t="s">
        <v>82</v>
      </c>
      <c r="AV102" s="13" t="s">
        <v>82</v>
      </c>
      <c r="AW102" s="13" t="s">
        <v>33</v>
      </c>
      <c r="AX102" s="13" t="s">
        <v>80</v>
      </c>
      <c r="AY102" s="207" t="s">
        <v>134</v>
      </c>
    </row>
    <row r="103" spans="1:65" s="2" customFormat="1" ht="34.2">
      <c r="A103" s="35"/>
      <c r="B103" s="36"/>
      <c r="C103" s="179" t="s">
        <v>177</v>
      </c>
      <c r="D103" s="179" t="s">
        <v>137</v>
      </c>
      <c r="E103" s="180" t="s">
        <v>632</v>
      </c>
      <c r="F103" s="181" t="s">
        <v>633</v>
      </c>
      <c r="G103" s="182" t="s">
        <v>174</v>
      </c>
      <c r="H103" s="183">
        <v>72</v>
      </c>
      <c r="I103" s="184"/>
      <c r="J103" s="185">
        <f>ROUND(I103*H103,2)</f>
        <v>0</v>
      </c>
      <c r="K103" s="181" t="s">
        <v>141</v>
      </c>
      <c r="L103" s="40"/>
      <c r="M103" s="186" t="s">
        <v>19</v>
      </c>
      <c r="N103" s="187" t="s">
        <v>44</v>
      </c>
      <c r="O103" s="65"/>
      <c r="P103" s="188">
        <f>O103*H103</f>
        <v>0</v>
      </c>
      <c r="Q103" s="188">
        <v>0</v>
      </c>
      <c r="R103" s="188">
        <f>Q103*H103</f>
        <v>0</v>
      </c>
      <c r="S103" s="188">
        <v>0</v>
      </c>
      <c r="T103" s="189">
        <f>S103*H103</f>
        <v>0</v>
      </c>
      <c r="U103" s="35"/>
      <c r="V103" s="35"/>
      <c r="W103" s="35"/>
      <c r="X103" s="35"/>
      <c r="Y103" s="35"/>
      <c r="Z103" s="35"/>
      <c r="AA103" s="35"/>
      <c r="AB103" s="35"/>
      <c r="AC103" s="35"/>
      <c r="AD103" s="35"/>
      <c r="AE103" s="35"/>
      <c r="AR103" s="190" t="s">
        <v>142</v>
      </c>
      <c r="AT103" s="190" t="s">
        <v>137</v>
      </c>
      <c r="AU103" s="190" t="s">
        <v>82</v>
      </c>
      <c r="AY103" s="18" t="s">
        <v>134</v>
      </c>
      <c r="BE103" s="191">
        <f>IF(N103="základní",J103,0)</f>
        <v>0</v>
      </c>
      <c r="BF103" s="191">
        <f>IF(N103="snížená",J103,0)</f>
        <v>0</v>
      </c>
      <c r="BG103" s="191">
        <f>IF(N103="zákl. přenesená",J103,0)</f>
        <v>0</v>
      </c>
      <c r="BH103" s="191">
        <f>IF(N103="sníž. přenesená",J103,0)</f>
        <v>0</v>
      </c>
      <c r="BI103" s="191">
        <f>IF(N103="nulová",J103,0)</f>
        <v>0</v>
      </c>
      <c r="BJ103" s="18" t="s">
        <v>80</v>
      </c>
      <c r="BK103" s="191">
        <f>ROUND(I103*H103,2)</f>
        <v>0</v>
      </c>
      <c r="BL103" s="18" t="s">
        <v>142</v>
      </c>
      <c r="BM103" s="190" t="s">
        <v>634</v>
      </c>
    </row>
    <row r="104" spans="1:47" s="2" customFormat="1" ht="19.2">
      <c r="A104" s="35"/>
      <c r="B104" s="36"/>
      <c r="C104" s="37"/>
      <c r="D104" s="192" t="s">
        <v>144</v>
      </c>
      <c r="E104" s="37"/>
      <c r="F104" s="193" t="s">
        <v>633</v>
      </c>
      <c r="G104" s="37"/>
      <c r="H104" s="37"/>
      <c r="I104" s="194"/>
      <c r="J104" s="37"/>
      <c r="K104" s="37"/>
      <c r="L104" s="40"/>
      <c r="M104" s="195"/>
      <c r="N104" s="196"/>
      <c r="O104" s="65"/>
      <c r="P104" s="65"/>
      <c r="Q104" s="65"/>
      <c r="R104" s="65"/>
      <c r="S104" s="65"/>
      <c r="T104" s="66"/>
      <c r="U104" s="35"/>
      <c r="V104" s="35"/>
      <c r="W104" s="35"/>
      <c r="X104" s="35"/>
      <c r="Y104" s="35"/>
      <c r="Z104" s="35"/>
      <c r="AA104" s="35"/>
      <c r="AB104" s="35"/>
      <c r="AC104" s="35"/>
      <c r="AD104" s="35"/>
      <c r="AE104" s="35"/>
      <c r="AT104" s="18" t="s">
        <v>144</v>
      </c>
      <c r="AU104" s="18" t="s">
        <v>82</v>
      </c>
    </row>
    <row r="105" spans="2:51" s="13" customFormat="1" ht="12">
      <c r="B105" s="197"/>
      <c r="C105" s="198"/>
      <c r="D105" s="192" t="s">
        <v>145</v>
      </c>
      <c r="E105" s="199" t="s">
        <v>19</v>
      </c>
      <c r="F105" s="200" t="s">
        <v>635</v>
      </c>
      <c r="G105" s="198"/>
      <c r="H105" s="201">
        <v>72</v>
      </c>
      <c r="I105" s="202"/>
      <c r="J105" s="198"/>
      <c r="K105" s="198"/>
      <c r="L105" s="203"/>
      <c r="M105" s="204"/>
      <c r="N105" s="205"/>
      <c r="O105" s="205"/>
      <c r="P105" s="205"/>
      <c r="Q105" s="205"/>
      <c r="R105" s="205"/>
      <c r="S105" s="205"/>
      <c r="T105" s="206"/>
      <c r="AT105" s="207" t="s">
        <v>145</v>
      </c>
      <c r="AU105" s="207" t="s">
        <v>82</v>
      </c>
      <c r="AV105" s="13" t="s">
        <v>82</v>
      </c>
      <c r="AW105" s="13" t="s">
        <v>33</v>
      </c>
      <c r="AX105" s="13" t="s">
        <v>80</v>
      </c>
      <c r="AY105" s="207" t="s">
        <v>134</v>
      </c>
    </row>
    <row r="106" spans="1:65" s="2" customFormat="1" ht="33" customHeight="1">
      <c r="A106" s="35"/>
      <c r="B106" s="36"/>
      <c r="C106" s="179" t="s">
        <v>161</v>
      </c>
      <c r="D106" s="179" t="s">
        <v>137</v>
      </c>
      <c r="E106" s="180" t="s">
        <v>172</v>
      </c>
      <c r="F106" s="181" t="s">
        <v>173</v>
      </c>
      <c r="G106" s="182" t="s">
        <v>174</v>
      </c>
      <c r="H106" s="183">
        <v>57</v>
      </c>
      <c r="I106" s="184"/>
      <c r="J106" s="185">
        <f>ROUND(I106*H106,2)</f>
        <v>0</v>
      </c>
      <c r="K106" s="181" t="s">
        <v>141</v>
      </c>
      <c r="L106" s="40"/>
      <c r="M106" s="186" t="s">
        <v>19</v>
      </c>
      <c r="N106" s="187" t="s">
        <v>44</v>
      </c>
      <c r="O106" s="65"/>
      <c r="P106" s="188">
        <f>O106*H106</f>
        <v>0</v>
      </c>
      <c r="Q106" s="188">
        <v>0</v>
      </c>
      <c r="R106" s="188">
        <f>Q106*H106</f>
        <v>0</v>
      </c>
      <c r="S106" s="188">
        <v>0</v>
      </c>
      <c r="T106" s="189">
        <f>S106*H106</f>
        <v>0</v>
      </c>
      <c r="U106" s="35"/>
      <c r="V106" s="35"/>
      <c r="W106" s="35"/>
      <c r="X106" s="35"/>
      <c r="Y106" s="35"/>
      <c r="Z106" s="35"/>
      <c r="AA106" s="35"/>
      <c r="AB106" s="35"/>
      <c r="AC106" s="35"/>
      <c r="AD106" s="35"/>
      <c r="AE106" s="35"/>
      <c r="AR106" s="190" t="s">
        <v>142</v>
      </c>
      <c r="AT106" s="190" t="s">
        <v>137</v>
      </c>
      <c r="AU106" s="190" t="s">
        <v>82</v>
      </c>
      <c r="AY106" s="18" t="s">
        <v>134</v>
      </c>
      <c r="BE106" s="191">
        <f>IF(N106="základní",J106,0)</f>
        <v>0</v>
      </c>
      <c r="BF106" s="191">
        <f>IF(N106="snížená",J106,0)</f>
        <v>0</v>
      </c>
      <c r="BG106" s="191">
        <f>IF(N106="zákl. přenesená",J106,0)</f>
        <v>0</v>
      </c>
      <c r="BH106" s="191">
        <f>IF(N106="sníž. přenesená",J106,0)</f>
        <v>0</v>
      </c>
      <c r="BI106" s="191">
        <f>IF(N106="nulová",J106,0)</f>
        <v>0</v>
      </c>
      <c r="BJ106" s="18" t="s">
        <v>80</v>
      </c>
      <c r="BK106" s="191">
        <f>ROUND(I106*H106,2)</f>
        <v>0</v>
      </c>
      <c r="BL106" s="18" t="s">
        <v>142</v>
      </c>
      <c r="BM106" s="190" t="s">
        <v>636</v>
      </c>
    </row>
    <row r="107" spans="1:47" s="2" customFormat="1" ht="19.2">
      <c r="A107" s="35"/>
      <c r="B107" s="36"/>
      <c r="C107" s="37"/>
      <c r="D107" s="192" t="s">
        <v>144</v>
      </c>
      <c r="E107" s="37"/>
      <c r="F107" s="193" t="s">
        <v>173</v>
      </c>
      <c r="G107" s="37"/>
      <c r="H107" s="37"/>
      <c r="I107" s="194"/>
      <c r="J107" s="37"/>
      <c r="K107" s="37"/>
      <c r="L107" s="40"/>
      <c r="M107" s="195"/>
      <c r="N107" s="196"/>
      <c r="O107" s="65"/>
      <c r="P107" s="65"/>
      <c r="Q107" s="65"/>
      <c r="R107" s="65"/>
      <c r="S107" s="65"/>
      <c r="T107" s="66"/>
      <c r="U107" s="35"/>
      <c r="V107" s="35"/>
      <c r="W107" s="35"/>
      <c r="X107" s="35"/>
      <c r="Y107" s="35"/>
      <c r="Z107" s="35"/>
      <c r="AA107" s="35"/>
      <c r="AB107" s="35"/>
      <c r="AC107" s="35"/>
      <c r="AD107" s="35"/>
      <c r="AE107" s="35"/>
      <c r="AT107" s="18" t="s">
        <v>144</v>
      </c>
      <c r="AU107" s="18" t="s">
        <v>82</v>
      </c>
    </row>
    <row r="108" spans="2:51" s="13" customFormat="1" ht="12">
      <c r="B108" s="197"/>
      <c r="C108" s="198"/>
      <c r="D108" s="192" t="s">
        <v>145</v>
      </c>
      <c r="E108" s="199" t="s">
        <v>19</v>
      </c>
      <c r="F108" s="200" t="s">
        <v>637</v>
      </c>
      <c r="G108" s="198"/>
      <c r="H108" s="201">
        <v>57</v>
      </c>
      <c r="I108" s="202"/>
      <c r="J108" s="198"/>
      <c r="K108" s="198"/>
      <c r="L108" s="203"/>
      <c r="M108" s="204"/>
      <c r="N108" s="205"/>
      <c r="O108" s="205"/>
      <c r="P108" s="205"/>
      <c r="Q108" s="205"/>
      <c r="R108" s="205"/>
      <c r="S108" s="205"/>
      <c r="T108" s="206"/>
      <c r="AT108" s="207" t="s">
        <v>145</v>
      </c>
      <c r="AU108" s="207" t="s">
        <v>82</v>
      </c>
      <c r="AV108" s="13" t="s">
        <v>82</v>
      </c>
      <c r="AW108" s="13" t="s">
        <v>33</v>
      </c>
      <c r="AX108" s="13" t="s">
        <v>80</v>
      </c>
      <c r="AY108" s="207" t="s">
        <v>134</v>
      </c>
    </row>
    <row r="109" spans="1:65" s="2" customFormat="1" ht="22.8">
      <c r="A109" s="35"/>
      <c r="B109" s="36"/>
      <c r="C109" s="208" t="s">
        <v>185</v>
      </c>
      <c r="D109" s="208" t="s">
        <v>157</v>
      </c>
      <c r="E109" s="209" t="s">
        <v>186</v>
      </c>
      <c r="F109" s="210" t="s">
        <v>187</v>
      </c>
      <c r="G109" s="211" t="s">
        <v>174</v>
      </c>
      <c r="H109" s="212">
        <v>420</v>
      </c>
      <c r="I109" s="213"/>
      <c r="J109" s="214">
        <f>ROUND(I109*H109,2)</f>
        <v>0</v>
      </c>
      <c r="K109" s="210" t="s">
        <v>141</v>
      </c>
      <c r="L109" s="215"/>
      <c r="M109" s="216" t="s">
        <v>19</v>
      </c>
      <c r="N109" s="217" t="s">
        <v>44</v>
      </c>
      <c r="O109" s="65"/>
      <c r="P109" s="188">
        <f>O109*H109</f>
        <v>0</v>
      </c>
      <c r="Q109" s="188">
        <v>0.00123</v>
      </c>
      <c r="R109" s="188">
        <f>Q109*H109</f>
        <v>0.5166</v>
      </c>
      <c r="S109" s="188">
        <v>0</v>
      </c>
      <c r="T109" s="189">
        <f>S109*H109</f>
        <v>0</v>
      </c>
      <c r="U109" s="35"/>
      <c r="V109" s="35"/>
      <c r="W109" s="35"/>
      <c r="X109" s="35"/>
      <c r="Y109" s="35"/>
      <c r="Z109" s="35"/>
      <c r="AA109" s="35"/>
      <c r="AB109" s="35"/>
      <c r="AC109" s="35"/>
      <c r="AD109" s="35"/>
      <c r="AE109" s="35"/>
      <c r="AR109" s="190" t="s">
        <v>161</v>
      </c>
      <c r="AT109" s="190" t="s">
        <v>157</v>
      </c>
      <c r="AU109" s="190" t="s">
        <v>82</v>
      </c>
      <c r="AY109" s="18" t="s">
        <v>134</v>
      </c>
      <c r="BE109" s="191">
        <f>IF(N109="základní",J109,0)</f>
        <v>0</v>
      </c>
      <c r="BF109" s="191">
        <f>IF(N109="snížená",J109,0)</f>
        <v>0</v>
      </c>
      <c r="BG109" s="191">
        <f>IF(N109="zákl. přenesená",J109,0)</f>
        <v>0</v>
      </c>
      <c r="BH109" s="191">
        <f>IF(N109="sníž. přenesená",J109,0)</f>
        <v>0</v>
      </c>
      <c r="BI109" s="191">
        <f>IF(N109="nulová",J109,0)</f>
        <v>0</v>
      </c>
      <c r="BJ109" s="18" t="s">
        <v>80</v>
      </c>
      <c r="BK109" s="191">
        <f>ROUND(I109*H109,2)</f>
        <v>0</v>
      </c>
      <c r="BL109" s="18" t="s">
        <v>142</v>
      </c>
      <c r="BM109" s="190" t="s">
        <v>638</v>
      </c>
    </row>
    <row r="110" spans="1:47" s="2" customFormat="1" ht="19.2">
      <c r="A110" s="35"/>
      <c r="B110" s="36"/>
      <c r="C110" s="37"/>
      <c r="D110" s="192" t="s">
        <v>144</v>
      </c>
      <c r="E110" s="37"/>
      <c r="F110" s="193" t="s">
        <v>187</v>
      </c>
      <c r="G110" s="37"/>
      <c r="H110" s="37"/>
      <c r="I110" s="194"/>
      <c r="J110" s="37"/>
      <c r="K110" s="37"/>
      <c r="L110" s="40"/>
      <c r="M110" s="195"/>
      <c r="N110" s="196"/>
      <c r="O110" s="65"/>
      <c r="P110" s="65"/>
      <c r="Q110" s="65"/>
      <c r="R110" s="65"/>
      <c r="S110" s="65"/>
      <c r="T110" s="66"/>
      <c r="U110" s="35"/>
      <c r="V110" s="35"/>
      <c r="W110" s="35"/>
      <c r="X110" s="35"/>
      <c r="Y110" s="35"/>
      <c r="Z110" s="35"/>
      <c r="AA110" s="35"/>
      <c r="AB110" s="35"/>
      <c r="AC110" s="35"/>
      <c r="AD110" s="35"/>
      <c r="AE110" s="35"/>
      <c r="AT110" s="18" t="s">
        <v>144</v>
      </c>
      <c r="AU110" s="18" t="s">
        <v>82</v>
      </c>
    </row>
    <row r="111" spans="2:51" s="13" customFormat="1" ht="12">
      <c r="B111" s="197"/>
      <c r="C111" s="198"/>
      <c r="D111" s="192" t="s">
        <v>145</v>
      </c>
      <c r="E111" s="199" t="s">
        <v>19</v>
      </c>
      <c r="F111" s="200" t="s">
        <v>639</v>
      </c>
      <c r="G111" s="198"/>
      <c r="H111" s="201">
        <v>420</v>
      </c>
      <c r="I111" s="202"/>
      <c r="J111" s="198"/>
      <c r="K111" s="198"/>
      <c r="L111" s="203"/>
      <c r="M111" s="204"/>
      <c r="N111" s="205"/>
      <c r="O111" s="205"/>
      <c r="P111" s="205"/>
      <c r="Q111" s="205"/>
      <c r="R111" s="205"/>
      <c r="S111" s="205"/>
      <c r="T111" s="206"/>
      <c r="AT111" s="207" t="s">
        <v>145</v>
      </c>
      <c r="AU111" s="207" t="s">
        <v>82</v>
      </c>
      <c r="AV111" s="13" t="s">
        <v>82</v>
      </c>
      <c r="AW111" s="13" t="s">
        <v>33</v>
      </c>
      <c r="AX111" s="13" t="s">
        <v>80</v>
      </c>
      <c r="AY111" s="207" t="s">
        <v>134</v>
      </c>
    </row>
    <row r="112" spans="1:65" s="2" customFormat="1" ht="34.2">
      <c r="A112" s="35"/>
      <c r="B112" s="36"/>
      <c r="C112" s="179" t="s">
        <v>190</v>
      </c>
      <c r="D112" s="179" t="s">
        <v>137</v>
      </c>
      <c r="E112" s="180" t="s">
        <v>178</v>
      </c>
      <c r="F112" s="181" t="s">
        <v>179</v>
      </c>
      <c r="G112" s="182" t="s">
        <v>174</v>
      </c>
      <c r="H112" s="183">
        <v>129</v>
      </c>
      <c r="I112" s="184"/>
      <c r="J112" s="185">
        <f>ROUND(I112*H112,2)</f>
        <v>0</v>
      </c>
      <c r="K112" s="181" t="s">
        <v>141</v>
      </c>
      <c r="L112" s="40"/>
      <c r="M112" s="186" t="s">
        <v>19</v>
      </c>
      <c r="N112" s="187" t="s">
        <v>44</v>
      </c>
      <c r="O112" s="65"/>
      <c r="P112" s="188">
        <f>O112*H112</f>
        <v>0</v>
      </c>
      <c r="Q112" s="188">
        <v>0</v>
      </c>
      <c r="R112" s="188">
        <f>Q112*H112</f>
        <v>0</v>
      </c>
      <c r="S112" s="188">
        <v>0</v>
      </c>
      <c r="T112" s="189">
        <f>S112*H112</f>
        <v>0</v>
      </c>
      <c r="U112" s="35"/>
      <c r="V112" s="35"/>
      <c r="W112" s="35"/>
      <c r="X112" s="35"/>
      <c r="Y112" s="35"/>
      <c r="Z112" s="35"/>
      <c r="AA112" s="35"/>
      <c r="AB112" s="35"/>
      <c r="AC112" s="35"/>
      <c r="AD112" s="35"/>
      <c r="AE112" s="35"/>
      <c r="AR112" s="190" t="s">
        <v>142</v>
      </c>
      <c r="AT112" s="190" t="s">
        <v>137</v>
      </c>
      <c r="AU112" s="190" t="s">
        <v>82</v>
      </c>
      <c r="AY112" s="18" t="s">
        <v>134</v>
      </c>
      <c r="BE112" s="191">
        <f>IF(N112="základní",J112,0)</f>
        <v>0</v>
      </c>
      <c r="BF112" s="191">
        <f>IF(N112="snížená",J112,0)</f>
        <v>0</v>
      </c>
      <c r="BG112" s="191">
        <f>IF(N112="zákl. přenesená",J112,0)</f>
        <v>0</v>
      </c>
      <c r="BH112" s="191">
        <f>IF(N112="sníž. přenesená",J112,0)</f>
        <v>0</v>
      </c>
      <c r="BI112" s="191">
        <f>IF(N112="nulová",J112,0)</f>
        <v>0</v>
      </c>
      <c r="BJ112" s="18" t="s">
        <v>80</v>
      </c>
      <c r="BK112" s="191">
        <f>ROUND(I112*H112,2)</f>
        <v>0</v>
      </c>
      <c r="BL112" s="18" t="s">
        <v>142</v>
      </c>
      <c r="BM112" s="190" t="s">
        <v>640</v>
      </c>
    </row>
    <row r="113" spans="1:47" s="2" customFormat="1" ht="19.2">
      <c r="A113" s="35"/>
      <c r="B113" s="36"/>
      <c r="C113" s="37"/>
      <c r="D113" s="192" t="s">
        <v>144</v>
      </c>
      <c r="E113" s="37"/>
      <c r="F113" s="193" t="s">
        <v>179</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144</v>
      </c>
      <c r="AU113" s="18" t="s">
        <v>82</v>
      </c>
    </row>
    <row r="114" spans="2:51" s="13" customFormat="1" ht="12">
      <c r="B114" s="197"/>
      <c r="C114" s="198"/>
      <c r="D114" s="192" t="s">
        <v>145</v>
      </c>
      <c r="E114" s="199" t="s">
        <v>19</v>
      </c>
      <c r="F114" s="200" t="s">
        <v>641</v>
      </c>
      <c r="G114" s="198"/>
      <c r="H114" s="201">
        <v>129</v>
      </c>
      <c r="I114" s="202"/>
      <c r="J114" s="198"/>
      <c r="K114" s="198"/>
      <c r="L114" s="203"/>
      <c r="M114" s="204"/>
      <c r="N114" s="205"/>
      <c r="O114" s="205"/>
      <c r="P114" s="205"/>
      <c r="Q114" s="205"/>
      <c r="R114" s="205"/>
      <c r="S114" s="205"/>
      <c r="T114" s="206"/>
      <c r="AT114" s="207" t="s">
        <v>145</v>
      </c>
      <c r="AU114" s="207" t="s">
        <v>82</v>
      </c>
      <c r="AV114" s="13" t="s">
        <v>82</v>
      </c>
      <c r="AW114" s="13" t="s">
        <v>33</v>
      </c>
      <c r="AX114" s="13" t="s">
        <v>80</v>
      </c>
      <c r="AY114" s="207" t="s">
        <v>134</v>
      </c>
    </row>
    <row r="115" spans="1:65" s="2" customFormat="1" ht="22.8">
      <c r="A115" s="35"/>
      <c r="B115" s="36"/>
      <c r="C115" s="208" t="s">
        <v>195</v>
      </c>
      <c r="D115" s="208" t="s">
        <v>157</v>
      </c>
      <c r="E115" s="209" t="s">
        <v>191</v>
      </c>
      <c r="F115" s="210" t="s">
        <v>192</v>
      </c>
      <c r="G115" s="211" t="s">
        <v>174</v>
      </c>
      <c r="H115" s="212">
        <v>96</v>
      </c>
      <c r="I115" s="213"/>
      <c r="J115" s="214">
        <f>ROUND(I115*H115,2)</f>
        <v>0</v>
      </c>
      <c r="K115" s="210" t="s">
        <v>141</v>
      </c>
      <c r="L115" s="215"/>
      <c r="M115" s="216" t="s">
        <v>19</v>
      </c>
      <c r="N115" s="217" t="s">
        <v>44</v>
      </c>
      <c r="O115" s="65"/>
      <c r="P115" s="188">
        <f>O115*H115</f>
        <v>0</v>
      </c>
      <c r="Q115" s="188">
        <v>0.00123</v>
      </c>
      <c r="R115" s="188">
        <f>Q115*H115</f>
        <v>0.11807999999999999</v>
      </c>
      <c r="S115" s="188">
        <v>0</v>
      </c>
      <c r="T115" s="189">
        <f>S115*H115</f>
        <v>0</v>
      </c>
      <c r="U115" s="35"/>
      <c r="V115" s="35"/>
      <c r="W115" s="35"/>
      <c r="X115" s="35"/>
      <c r="Y115" s="35"/>
      <c r="Z115" s="35"/>
      <c r="AA115" s="35"/>
      <c r="AB115" s="35"/>
      <c r="AC115" s="35"/>
      <c r="AD115" s="35"/>
      <c r="AE115" s="35"/>
      <c r="AR115" s="190" t="s">
        <v>161</v>
      </c>
      <c r="AT115" s="190" t="s">
        <v>157</v>
      </c>
      <c r="AU115" s="190" t="s">
        <v>82</v>
      </c>
      <c r="AY115" s="18" t="s">
        <v>134</v>
      </c>
      <c r="BE115" s="191">
        <f>IF(N115="základní",J115,0)</f>
        <v>0</v>
      </c>
      <c r="BF115" s="191">
        <f>IF(N115="snížená",J115,0)</f>
        <v>0</v>
      </c>
      <c r="BG115" s="191">
        <f>IF(N115="zákl. přenesená",J115,0)</f>
        <v>0</v>
      </c>
      <c r="BH115" s="191">
        <f>IF(N115="sníž. přenesená",J115,0)</f>
        <v>0</v>
      </c>
      <c r="BI115" s="191">
        <f>IF(N115="nulová",J115,0)</f>
        <v>0</v>
      </c>
      <c r="BJ115" s="18" t="s">
        <v>80</v>
      </c>
      <c r="BK115" s="191">
        <f>ROUND(I115*H115,2)</f>
        <v>0</v>
      </c>
      <c r="BL115" s="18" t="s">
        <v>142</v>
      </c>
      <c r="BM115" s="190" t="s">
        <v>642</v>
      </c>
    </row>
    <row r="116" spans="1:47" s="2" customFormat="1" ht="19.2">
      <c r="A116" s="35"/>
      <c r="B116" s="36"/>
      <c r="C116" s="37"/>
      <c r="D116" s="192" t="s">
        <v>144</v>
      </c>
      <c r="E116" s="37"/>
      <c r="F116" s="193" t="s">
        <v>192</v>
      </c>
      <c r="G116" s="37"/>
      <c r="H116" s="37"/>
      <c r="I116" s="194"/>
      <c r="J116" s="37"/>
      <c r="K116" s="37"/>
      <c r="L116" s="40"/>
      <c r="M116" s="195"/>
      <c r="N116" s="196"/>
      <c r="O116" s="65"/>
      <c r="P116" s="65"/>
      <c r="Q116" s="65"/>
      <c r="R116" s="65"/>
      <c r="S116" s="65"/>
      <c r="T116" s="66"/>
      <c r="U116" s="35"/>
      <c r="V116" s="35"/>
      <c r="W116" s="35"/>
      <c r="X116" s="35"/>
      <c r="Y116" s="35"/>
      <c r="Z116" s="35"/>
      <c r="AA116" s="35"/>
      <c r="AB116" s="35"/>
      <c r="AC116" s="35"/>
      <c r="AD116" s="35"/>
      <c r="AE116" s="35"/>
      <c r="AT116" s="18" t="s">
        <v>144</v>
      </c>
      <c r="AU116" s="18" t="s">
        <v>82</v>
      </c>
    </row>
    <row r="117" spans="2:51" s="13" customFormat="1" ht="12">
      <c r="B117" s="197"/>
      <c r="C117" s="198"/>
      <c r="D117" s="192" t="s">
        <v>145</v>
      </c>
      <c r="E117" s="199" t="s">
        <v>19</v>
      </c>
      <c r="F117" s="200" t="s">
        <v>643</v>
      </c>
      <c r="G117" s="198"/>
      <c r="H117" s="201">
        <v>96</v>
      </c>
      <c r="I117" s="202"/>
      <c r="J117" s="198"/>
      <c r="K117" s="198"/>
      <c r="L117" s="203"/>
      <c r="M117" s="204"/>
      <c r="N117" s="205"/>
      <c r="O117" s="205"/>
      <c r="P117" s="205"/>
      <c r="Q117" s="205"/>
      <c r="R117" s="205"/>
      <c r="S117" s="205"/>
      <c r="T117" s="206"/>
      <c r="AT117" s="207" t="s">
        <v>145</v>
      </c>
      <c r="AU117" s="207" t="s">
        <v>82</v>
      </c>
      <c r="AV117" s="13" t="s">
        <v>82</v>
      </c>
      <c r="AW117" s="13" t="s">
        <v>33</v>
      </c>
      <c r="AX117" s="13" t="s">
        <v>80</v>
      </c>
      <c r="AY117" s="207" t="s">
        <v>134</v>
      </c>
    </row>
    <row r="118" spans="1:65" s="2" customFormat="1" ht="21.75" customHeight="1">
      <c r="A118" s="35"/>
      <c r="B118" s="36"/>
      <c r="C118" s="208" t="s">
        <v>199</v>
      </c>
      <c r="D118" s="208" t="s">
        <v>157</v>
      </c>
      <c r="E118" s="209" t="s">
        <v>181</v>
      </c>
      <c r="F118" s="210" t="s">
        <v>182</v>
      </c>
      <c r="G118" s="211" t="s">
        <v>174</v>
      </c>
      <c r="H118" s="212">
        <v>196</v>
      </c>
      <c r="I118" s="213"/>
      <c r="J118" s="214">
        <f>ROUND(I118*H118,2)</f>
        <v>0</v>
      </c>
      <c r="K118" s="210" t="s">
        <v>141</v>
      </c>
      <c r="L118" s="215"/>
      <c r="M118" s="216" t="s">
        <v>19</v>
      </c>
      <c r="N118" s="217" t="s">
        <v>44</v>
      </c>
      <c r="O118" s="65"/>
      <c r="P118" s="188">
        <f>O118*H118</f>
        <v>0</v>
      </c>
      <c r="Q118" s="188">
        <v>0.00018</v>
      </c>
      <c r="R118" s="188">
        <f>Q118*H118</f>
        <v>0.03528</v>
      </c>
      <c r="S118" s="188">
        <v>0</v>
      </c>
      <c r="T118" s="189">
        <f>S118*H118</f>
        <v>0</v>
      </c>
      <c r="U118" s="35"/>
      <c r="V118" s="35"/>
      <c r="W118" s="35"/>
      <c r="X118" s="35"/>
      <c r="Y118" s="35"/>
      <c r="Z118" s="35"/>
      <c r="AA118" s="35"/>
      <c r="AB118" s="35"/>
      <c r="AC118" s="35"/>
      <c r="AD118" s="35"/>
      <c r="AE118" s="35"/>
      <c r="AR118" s="190" t="s">
        <v>161</v>
      </c>
      <c r="AT118" s="190" t="s">
        <v>157</v>
      </c>
      <c r="AU118" s="190" t="s">
        <v>82</v>
      </c>
      <c r="AY118" s="18" t="s">
        <v>134</v>
      </c>
      <c r="BE118" s="191">
        <f>IF(N118="základní",J118,0)</f>
        <v>0</v>
      </c>
      <c r="BF118" s="191">
        <f>IF(N118="snížená",J118,0)</f>
        <v>0</v>
      </c>
      <c r="BG118" s="191">
        <f>IF(N118="zákl. přenesená",J118,0)</f>
        <v>0</v>
      </c>
      <c r="BH118" s="191">
        <f>IF(N118="sníž. přenesená",J118,0)</f>
        <v>0</v>
      </c>
      <c r="BI118" s="191">
        <f>IF(N118="nulová",J118,0)</f>
        <v>0</v>
      </c>
      <c r="BJ118" s="18" t="s">
        <v>80</v>
      </c>
      <c r="BK118" s="191">
        <f>ROUND(I118*H118,2)</f>
        <v>0</v>
      </c>
      <c r="BL118" s="18" t="s">
        <v>142</v>
      </c>
      <c r="BM118" s="190" t="s">
        <v>644</v>
      </c>
    </row>
    <row r="119" spans="1:47" s="2" customFormat="1" ht="12">
      <c r="A119" s="35"/>
      <c r="B119" s="36"/>
      <c r="C119" s="37"/>
      <c r="D119" s="192" t="s">
        <v>144</v>
      </c>
      <c r="E119" s="37"/>
      <c r="F119" s="193" t="s">
        <v>182</v>
      </c>
      <c r="G119" s="37"/>
      <c r="H119" s="37"/>
      <c r="I119" s="194"/>
      <c r="J119" s="37"/>
      <c r="K119" s="37"/>
      <c r="L119" s="40"/>
      <c r="M119" s="195"/>
      <c r="N119" s="196"/>
      <c r="O119" s="65"/>
      <c r="P119" s="65"/>
      <c r="Q119" s="65"/>
      <c r="R119" s="65"/>
      <c r="S119" s="65"/>
      <c r="T119" s="66"/>
      <c r="U119" s="35"/>
      <c r="V119" s="35"/>
      <c r="W119" s="35"/>
      <c r="X119" s="35"/>
      <c r="Y119" s="35"/>
      <c r="Z119" s="35"/>
      <c r="AA119" s="35"/>
      <c r="AB119" s="35"/>
      <c r="AC119" s="35"/>
      <c r="AD119" s="35"/>
      <c r="AE119" s="35"/>
      <c r="AT119" s="18" t="s">
        <v>144</v>
      </c>
      <c r="AU119" s="18" t="s">
        <v>82</v>
      </c>
    </row>
    <row r="120" spans="2:51" s="13" customFormat="1" ht="12">
      <c r="B120" s="197"/>
      <c r="C120" s="198"/>
      <c r="D120" s="192" t="s">
        <v>145</v>
      </c>
      <c r="E120" s="199" t="s">
        <v>19</v>
      </c>
      <c r="F120" s="200" t="s">
        <v>645</v>
      </c>
      <c r="G120" s="198"/>
      <c r="H120" s="201">
        <v>196</v>
      </c>
      <c r="I120" s="202"/>
      <c r="J120" s="198"/>
      <c r="K120" s="198"/>
      <c r="L120" s="203"/>
      <c r="M120" s="204"/>
      <c r="N120" s="205"/>
      <c r="O120" s="205"/>
      <c r="P120" s="205"/>
      <c r="Q120" s="205"/>
      <c r="R120" s="205"/>
      <c r="S120" s="205"/>
      <c r="T120" s="206"/>
      <c r="AT120" s="207" t="s">
        <v>145</v>
      </c>
      <c r="AU120" s="207" t="s">
        <v>82</v>
      </c>
      <c r="AV120" s="13" t="s">
        <v>82</v>
      </c>
      <c r="AW120" s="13" t="s">
        <v>33</v>
      </c>
      <c r="AX120" s="13" t="s">
        <v>80</v>
      </c>
      <c r="AY120" s="207" t="s">
        <v>134</v>
      </c>
    </row>
    <row r="121" spans="1:65" s="2" customFormat="1" ht="21.75" customHeight="1">
      <c r="A121" s="35"/>
      <c r="B121" s="36"/>
      <c r="C121" s="208" t="s">
        <v>203</v>
      </c>
      <c r="D121" s="208" t="s">
        <v>157</v>
      </c>
      <c r="E121" s="209" t="s">
        <v>646</v>
      </c>
      <c r="F121" s="210" t="s">
        <v>647</v>
      </c>
      <c r="G121" s="211" t="s">
        <v>174</v>
      </c>
      <c r="H121" s="212">
        <v>62</v>
      </c>
      <c r="I121" s="213"/>
      <c r="J121" s="214">
        <f>ROUND(I121*H121,2)</f>
        <v>0</v>
      </c>
      <c r="K121" s="210" t="s">
        <v>141</v>
      </c>
      <c r="L121" s="215"/>
      <c r="M121" s="216" t="s">
        <v>19</v>
      </c>
      <c r="N121" s="217" t="s">
        <v>44</v>
      </c>
      <c r="O121" s="65"/>
      <c r="P121" s="188">
        <f>O121*H121</f>
        <v>0</v>
      </c>
      <c r="Q121" s="188">
        <v>0.00021</v>
      </c>
      <c r="R121" s="188">
        <f>Q121*H121</f>
        <v>0.01302</v>
      </c>
      <c r="S121" s="188">
        <v>0</v>
      </c>
      <c r="T121" s="189">
        <f>S121*H121</f>
        <v>0</v>
      </c>
      <c r="U121" s="35"/>
      <c r="V121" s="35"/>
      <c r="W121" s="35"/>
      <c r="X121" s="35"/>
      <c r="Y121" s="35"/>
      <c r="Z121" s="35"/>
      <c r="AA121" s="35"/>
      <c r="AB121" s="35"/>
      <c r="AC121" s="35"/>
      <c r="AD121" s="35"/>
      <c r="AE121" s="35"/>
      <c r="AR121" s="190" t="s">
        <v>161</v>
      </c>
      <c r="AT121" s="190" t="s">
        <v>157</v>
      </c>
      <c r="AU121" s="190" t="s">
        <v>82</v>
      </c>
      <c r="AY121" s="18" t="s">
        <v>134</v>
      </c>
      <c r="BE121" s="191">
        <f>IF(N121="základní",J121,0)</f>
        <v>0</v>
      </c>
      <c r="BF121" s="191">
        <f>IF(N121="snížená",J121,0)</f>
        <v>0</v>
      </c>
      <c r="BG121" s="191">
        <f>IF(N121="zákl. přenesená",J121,0)</f>
        <v>0</v>
      </c>
      <c r="BH121" s="191">
        <f>IF(N121="sníž. přenesená",J121,0)</f>
        <v>0</v>
      </c>
      <c r="BI121" s="191">
        <f>IF(N121="nulová",J121,0)</f>
        <v>0</v>
      </c>
      <c r="BJ121" s="18" t="s">
        <v>80</v>
      </c>
      <c r="BK121" s="191">
        <f>ROUND(I121*H121,2)</f>
        <v>0</v>
      </c>
      <c r="BL121" s="18" t="s">
        <v>142</v>
      </c>
      <c r="BM121" s="190" t="s">
        <v>648</v>
      </c>
    </row>
    <row r="122" spans="1:47" s="2" customFormat="1" ht="12">
      <c r="A122" s="35"/>
      <c r="B122" s="36"/>
      <c r="C122" s="37"/>
      <c r="D122" s="192" t="s">
        <v>144</v>
      </c>
      <c r="E122" s="37"/>
      <c r="F122" s="193" t="s">
        <v>647</v>
      </c>
      <c r="G122" s="37"/>
      <c r="H122" s="37"/>
      <c r="I122" s="194"/>
      <c r="J122" s="37"/>
      <c r="K122" s="37"/>
      <c r="L122" s="40"/>
      <c r="M122" s="195"/>
      <c r="N122" s="196"/>
      <c r="O122" s="65"/>
      <c r="P122" s="65"/>
      <c r="Q122" s="65"/>
      <c r="R122" s="65"/>
      <c r="S122" s="65"/>
      <c r="T122" s="66"/>
      <c r="U122" s="35"/>
      <c r="V122" s="35"/>
      <c r="W122" s="35"/>
      <c r="X122" s="35"/>
      <c r="Y122" s="35"/>
      <c r="Z122" s="35"/>
      <c r="AA122" s="35"/>
      <c r="AB122" s="35"/>
      <c r="AC122" s="35"/>
      <c r="AD122" s="35"/>
      <c r="AE122" s="35"/>
      <c r="AT122" s="18" t="s">
        <v>144</v>
      </c>
      <c r="AU122" s="18" t="s">
        <v>82</v>
      </c>
    </row>
    <row r="123" spans="2:51" s="13" customFormat="1" ht="12">
      <c r="B123" s="197"/>
      <c r="C123" s="198"/>
      <c r="D123" s="192" t="s">
        <v>145</v>
      </c>
      <c r="E123" s="199" t="s">
        <v>19</v>
      </c>
      <c r="F123" s="200" t="s">
        <v>649</v>
      </c>
      <c r="G123" s="198"/>
      <c r="H123" s="201">
        <v>62</v>
      </c>
      <c r="I123" s="202"/>
      <c r="J123" s="198"/>
      <c r="K123" s="198"/>
      <c r="L123" s="203"/>
      <c r="M123" s="204"/>
      <c r="N123" s="205"/>
      <c r="O123" s="205"/>
      <c r="P123" s="205"/>
      <c r="Q123" s="205"/>
      <c r="R123" s="205"/>
      <c r="S123" s="205"/>
      <c r="T123" s="206"/>
      <c r="AT123" s="207" t="s">
        <v>145</v>
      </c>
      <c r="AU123" s="207" t="s">
        <v>82</v>
      </c>
      <c r="AV123" s="13" t="s">
        <v>82</v>
      </c>
      <c r="AW123" s="13" t="s">
        <v>33</v>
      </c>
      <c r="AX123" s="13" t="s">
        <v>80</v>
      </c>
      <c r="AY123" s="207" t="s">
        <v>134</v>
      </c>
    </row>
    <row r="124" spans="1:65" s="2" customFormat="1" ht="16.5" customHeight="1">
      <c r="A124" s="35"/>
      <c r="B124" s="36"/>
      <c r="C124" s="179" t="s">
        <v>209</v>
      </c>
      <c r="D124" s="179" t="s">
        <v>137</v>
      </c>
      <c r="E124" s="180" t="s">
        <v>196</v>
      </c>
      <c r="F124" s="181" t="s">
        <v>197</v>
      </c>
      <c r="G124" s="182" t="s">
        <v>174</v>
      </c>
      <c r="H124" s="183">
        <v>129</v>
      </c>
      <c r="I124" s="184"/>
      <c r="J124" s="185">
        <f>ROUND(I124*H124,2)</f>
        <v>0</v>
      </c>
      <c r="K124" s="181" t="s">
        <v>141</v>
      </c>
      <c r="L124" s="40"/>
      <c r="M124" s="186" t="s">
        <v>19</v>
      </c>
      <c r="N124" s="187" t="s">
        <v>44</v>
      </c>
      <c r="O124" s="65"/>
      <c r="P124" s="188">
        <f>O124*H124</f>
        <v>0</v>
      </c>
      <c r="Q124" s="188">
        <v>0</v>
      </c>
      <c r="R124" s="188">
        <f>Q124*H124</f>
        <v>0</v>
      </c>
      <c r="S124" s="188">
        <v>0</v>
      </c>
      <c r="T124" s="189">
        <f>S124*H124</f>
        <v>0</v>
      </c>
      <c r="U124" s="35"/>
      <c r="V124" s="35"/>
      <c r="W124" s="35"/>
      <c r="X124" s="35"/>
      <c r="Y124" s="35"/>
      <c r="Z124" s="35"/>
      <c r="AA124" s="35"/>
      <c r="AB124" s="35"/>
      <c r="AC124" s="35"/>
      <c r="AD124" s="35"/>
      <c r="AE124" s="35"/>
      <c r="AR124" s="190" t="s">
        <v>142</v>
      </c>
      <c r="AT124" s="190" t="s">
        <v>137</v>
      </c>
      <c r="AU124" s="190" t="s">
        <v>82</v>
      </c>
      <c r="AY124" s="18" t="s">
        <v>134</v>
      </c>
      <c r="BE124" s="191">
        <f>IF(N124="základní",J124,0)</f>
        <v>0</v>
      </c>
      <c r="BF124" s="191">
        <f>IF(N124="snížená",J124,0)</f>
        <v>0</v>
      </c>
      <c r="BG124" s="191">
        <f>IF(N124="zákl. přenesená",J124,0)</f>
        <v>0</v>
      </c>
      <c r="BH124" s="191">
        <f>IF(N124="sníž. přenesená",J124,0)</f>
        <v>0</v>
      </c>
      <c r="BI124" s="191">
        <f>IF(N124="nulová",J124,0)</f>
        <v>0</v>
      </c>
      <c r="BJ124" s="18" t="s">
        <v>80</v>
      </c>
      <c r="BK124" s="191">
        <f>ROUND(I124*H124,2)</f>
        <v>0</v>
      </c>
      <c r="BL124" s="18" t="s">
        <v>142</v>
      </c>
      <c r="BM124" s="190" t="s">
        <v>650</v>
      </c>
    </row>
    <row r="125" spans="1:47" s="2" customFormat="1" ht="12">
      <c r="A125" s="35"/>
      <c r="B125" s="36"/>
      <c r="C125" s="37"/>
      <c r="D125" s="192" t="s">
        <v>144</v>
      </c>
      <c r="E125" s="37"/>
      <c r="F125" s="193" t="s">
        <v>197</v>
      </c>
      <c r="G125" s="37"/>
      <c r="H125" s="37"/>
      <c r="I125" s="194"/>
      <c r="J125" s="37"/>
      <c r="K125" s="37"/>
      <c r="L125" s="40"/>
      <c r="M125" s="195"/>
      <c r="N125" s="196"/>
      <c r="O125" s="65"/>
      <c r="P125" s="65"/>
      <c r="Q125" s="65"/>
      <c r="R125" s="65"/>
      <c r="S125" s="65"/>
      <c r="T125" s="66"/>
      <c r="U125" s="35"/>
      <c r="V125" s="35"/>
      <c r="W125" s="35"/>
      <c r="X125" s="35"/>
      <c r="Y125" s="35"/>
      <c r="Z125" s="35"/>
      <c r="AA125" s="35"/>
      <c r="AB125" s="35"/>
      <c r="AC125" s="35"/>
      <c r="AD125" s="35"/>
      <c r="AE125" s="35"/>
      <c r="AT125" s="18" t="s">
        <v>144</v>
      </c>
      <c r="AU125" s="18" t="s">
        <v>82</v>
      </c>
    </row>
    <row r="126" spans="2:51" s="13" customFormat="1" ht="12">
      <c r="B126" s="197"/>
      <c r="C126" s="198"/>
      <c r="D126" s="192" t="s">
        <v>145</v>
      </c>
      <c r="E126" s="199" t="s">
        <v>19</v>
      </c>
      <c r="F126" s="200" t="s">
        <v>641</v>
      </c>
      <c r="G126" s="198"/>
      <c r="H126" s="201">
        <v>129</v>
      </c>
      <c r="I126" s="202"/>
      <c r="J126" s="198"/>
      <c r="K126" s="198"/>
      <c r="L126" s="203"/>
      <c r="M126" s="204"/>
      <c r="N126" s="205"/>
      <c r="O126" s="205"/>
      <c r="P126" s="205"/>
      <c r="Q126" s="205"/>
      <c r="R126" s="205"/>
      <c r="S126" s="205"/>
      <c r="T126" s="206"/>
      <c r="AT126" s="207" t="s">
        <v>145</v>
      </c>
      <c r="AU126" s="207" t="s">
        <v>82</v>
      </c>
      <c r="AV126" s="13" t="s">
        <v>82</v>
      </c>
      <c r="AW126" s="13" t="s">
        <v>33</v>
      </c>
      <c r="AX126" s="13" t="s">
        <v>80</v>
      </c>
      <c r="AY126" s="207" t="s">
        <v>134</v>
      </c>
    </row>
    <row r="127" spans="1:65" s="2" customFormat="1" ht="22.8">
      <c r="A127" s="35"/>
      <c r="B127" s="36"/>
      <c r="C127" s="179" t="s">
        <v>8</v>
      </c>
      <c r="D127" s="179" t="s">
        <v>137</v>
      </c>
      <c r="E127" s="180" t="s">
        <v>651</v>
      </c>
      <c r="F127" s="181" t="s">
        <v>652</v>
      </c>
      <c r="G127" s="182" t="s">
        <v>165</v>
      </c>
      <c r="H127" s="183">
        <v>75</v>
      </c>
      <c r="I127" s="184"/>
      <c r="J127" s="185">
        <f>ROUND(I127*H127,2)</f>
        <v>0</v>
      </c>
      <c r="K127" s="181" t="s">
        <v>141</v>
      </c>
      <c r="L127" s="40"/>
      <c r="M127" s="186" t="s">
        <v>19</v>
      </c>
      <c r="N127" s="187" t="s">
        <v>44</v>
      </c>
      <c r="O127" s="65"/>
      <c r="P127" s="188">
        <f>O127*H127</f>
        <v>0</v>
      </c>
      <c r="Q127" s="188">
        <v>0</v>
      </c>
      <c r="R127" s="188">
        <f>Q127*H127</f>
        <v>0</v>
      </c>
      <c r="S127" s="188">
        <v>0</v>
      </c>
      <c r="T127" s="189">
        <f>S127*H127</f>
        <v>0</v>
      </c>
      <c r="U127" s="35"/>
      <c r="V127" s="35"/>
      <c r="W127" s="35"/>
      <c r="X127" s="35"/>
      <c r="Y127" s="35"/>
      <c r="Z127" s="35"/>
      <c r="AA127" s="35"/>
      <c r="AB127" s="35"/>
      <c r="AC127" s="35"/>
      <c r="AD127" s="35"/>
      <c r="AE127" s="35"/>
      <c r="AR127" s="190" t="s">
        <v>142</v>
      </c>
      <c r="AT127" s="190" t="s">
        <v>137</v>
      </c>
      <c r="AU127" s="190" t="s">
        <v>82</v>
      </c>
      <c r="AY127" s="18" t="s">
        <v>134</v>
      </c>
      <c r="BE127" s="191">
        <f>IF(N127="základní",J127,0)</f>
        <v>0</v>
      </c>
      <c r="BF127" s="191">
        <f>IF(N127="snížená",J127,0)</f>
        <v>0</v>
      </c>
      <c r="BG127" s="191">
        <f>IF(N127="zákl. přenesená",J127,0)</f>
        <v>0</v>
      </c>
      <c r="BH127" s="191">
        <f>IF(N127="sníž. přenesená",J127,0)</f>
        <v>0</v>
      </c>
      <c r="BI127" s="191">
        <f>IF(N127="nulová",J127,0)</f>
        <v>0</v>
      </c>
      <c r="BJ127" s="18" t="s">
        <v>80</v>
      </c>
      <c r="BK127" s="191">
        <f>ROUND(I127*H127,2)</f>
        <v>0</v>
      </c>
      <c r="BL127" s="18" t="s">
        <v>142</v>
      </c>
      <c r="BM127" s="190" t="s">
        <v>653</v>
      </c>
    </row>
    <row r="128" spans="1:47" s="2" customFormat="1" ht="19.2">
      <c r="A128" s="35"/>
      <c r="B128" s="36"/>
      <c r="C128" s="37"/>
      <c r="D128" s="192" t="s">
        <v>144</v>
      </c>
      <c r="E128" s="37"/>
      <c r="F128" s="193" t="s">
        <v>652</v>
      </c>
      <c r="G128" s="37"/>
      <c r="H128" s="37"/>
      <c r="I128" s="194"/>
      <c r="J128" s="37"/>
      <c r="K128" s="37"/>
      <c r="L128" s="40"/>
      <c r="M128" s="195"/>
      <c r="N128" s="196"/>
      <c r="O128" s="65"/>
      <c r="P128" s="65"/>
      <c r="Q128" s="65"/>
      <c r="R128" s="65"/>
      <c r="S128" s="65"/>
      <c r="T128" s="66"/>
      <c r="U128" s="35"/>
      <c r="V128" s="35"/>
      <c r="W128" s="35"/>
      <c r="X128" s="35"/>
      <c r="Y128" s="35"/>
      <c r="Z128" s="35"/>
      <c r="AA128" s="35"/>
      <c r="AB128" s="35"/>
      <c r="AC128" s="35"/>
      <c r="AD128" s="35"/>
      <c r="AE128" s="35"/>
      <c r="AT128" s="18" t="s">
        <v>144</v>
      </c>
      <c r="AU128" s="18" t="s">
        <v>82</v>
      </c>
    </row>
    <row r="129" spans="2:51" s="13" customFormat="1" ht="12">
      <c r="B129" s="197"/>
      <c r="C129" s="198"/>
      <c r="D129" s="192" t="s">
        <v>145</v>
      </c>
      <c r="E129" s="199" t="s">
        <v>19</v>
      </c>
      <c r="F129" s="200" t="s">
        <v>654</v>
      </c>
      <c r="G129" s="198"/>
      <c r="H129" s="201">
        <v>75</v>
      </c>
      <c r="I129" s="202"/>
      <c r="J129" s="198"/>
      <c r="K129" s="198"/>
      <c r="L129" s="203"/>
      <c r="M129" s="204"/>
      <c r="N129" s="205"/>
      <c r="O129" s="205"/>
      <c r="P129" s="205"/>
      <c r="Q129" s="205"/>
      <c r="R129" s="205"/>
      <c r="S129" s="205"/>
      <c r="T129" s="206"/>
      <c r="AT129" s="207" t="s">
        <v>145</v>
      </c>
      <c r="AU129" s="207" t="s">
        <v>82</v>
      </c>
      <c r="AV129" s="13" t="s">
        <v>82</v>
      </c>
      <c r="AW129" s="13" t="s">
        <v>33</v>
      </c>
      <c r="AX129" s="13" t="s">
        <v>80</v>
      </c>
      <c r="AY129" s="207" t="s">
        <v>134</v>
      </c>
    </row>
    <row r="130" spans="1:65" s="2" customFormat="1" ht="22.8">
      <c r="A130" s="35"/>
      <c r="B130" s="36"/>
      <c r="C130" s="179" t="s">
        <v>219</v>
      </c>
      <c r="D130" s="179" t="s">
        <v>137</v>
      </c>
      <c r="E130" s="180" t="s">
        <v>655</v>
      </c>
      <c r="F130" s="181" t="s">
        <v>656</v>
      </c>
      <c r="G130" s="182" t="s">
        <v>165</v>
      </c>
      <c r="H130" s="183">
        <v>66</v>
      </c>
      <c r="I130" s="184"/>
      <c r="J130" s="185">
        <f>ROUND(I130*H130,2)</f>
        <v>0</v>
      </c>
      <c r="K130" s="181" t="s">
        <v>141</v>
      </c>
      <c r="L130" s="40"/>
      <c r="M130" s="186" t="s">
        <v>19</v>
      </c>
      <c r="N130" s="187" t="s">
        <v>44</v>
      </c>
      <c r="O130" s="65"/>
      <c r="P130" s="188">
        <f>O130*H130</f>
        <v>0</v>
      </c>
      <c r="Q130" s="188">
        <v>0</v>
      </c>
      <c r="R130" s="188">
        <f>Q130*H130</f>
        <v>0</v>
      </c>
      <c r="S130" s="188">
        <v>0</v>
      </c>
      <c r="T130" s="189">
        <f>S130*H130</f>
        <v>0</v>
      </c>
      <c r="U130" s="35"/>
      <c r="V130" s="35"/>
      <c r="W130" s="35"/>
      <c r="X130" s="35"/>
      <c r="Y130" s="35"/>
      <c r="Z130" s="35"/>
      <c r="AA130" s="35"/>
      <c r="AB130" s="35"/>
      <c r="AC130" s="35"/>
      <c r="AD130" s="35"/>
      <c r="AE130" s="35"/>
      <c r="AR130" s="190" t="s">
        <v>142</v>
      </c>
      <c r="AT130" s="190" t="s">
        <v>137</v>
      </c>
      <c r="AU130" s="190" t="s">
        <v>82</v>
      </c>
      <c r="AY130" s="18" t="s">
        <v>134</v>
      </c>
      <c r="BE130" s="191">
        <f>IF(N130="základní",J130,0)</f>
        <v>0</v>
      </c>
      <c r="BF130" s="191">
        <f>IF(N130="snížená",J130,0)</f>
        <v>0</v>
      </c>
      <c r="BG130" s="191">
        <f>IF(N130="zákl. přenesená",J130,0)</f>
        <v>0</v>
      </c>
      <c r="BH130" s="191">
        <f>IF(N130="sníž. přenesená",J130,0)</f>
        <v>0</v>
      </c>
      <c r="BI130" s="191">
        <f>IF(N130="nulová",J130,0)</f>
        <v>0</v>
      </c>
      <c r="BJ130" s="18" t="s">
        <v>80</v>
      </c>
      <c r="BK130" s="191">
        <f>ROUND(I130*H130,2)</f>
        <v>0</v>
      </c>
      <c r="BL130" s="18" t="s">
        <v>142</v>
      </c>
      <c r="BM130" s="190" t="s">
        <v>657</v>
      </c>
    </row>
    <row r="131" spans="1:47" s="2" customFormat="1" ht="19.2">
      <c r="A131" s="35"/>
      <c r="B131" s="36"/>
      <c r="C131" s="37"/>
      <c r="D131" s="192" t="s">
        <v>144</v>
      </c>
      <c r="E131" s="37"/>
      <c r="F131" s="193" t="s">
        <v>656</v>
      </c>
      <c r="G131" s="37"/>
      <c r="H131" s="37"/>
      <c r="I131" s="194"/>
      <c r="J131" s="37"/>
      <c r="K131" s="37"/>
      <c r="L131" s="40"/>
      <c r="M131" s="195"/>
      <c r="N131" s="196"/>
      <c r="O131" s="65"/>
      <c r="P131" s="65"/>
      <c r="Q131" s="65"/>
      <c r="R131" s="65"/>
      <c r="S131" s="65"/>
      <c r="T131" s="66"/>
      <c r="U131" s="35"/>
      <c r="V131" s="35"/>
      <c r="W131" s="35"/>
      <c r="X131" s="35"/>
      <c r="Y131" s="35"/>
      <c r="Z131" s="35"/>
      <c r="AA131" s="35"/>
      <c r="AB131" s="35"/>
      <c r="AC131" s="35"/>
      <c r="AD131" s="35"/>
      <c r="AE131" s="35"/>
      <c r="AT131" s="18" t="s">
        <v>144</v>
      </c>
      <c r="AU131" s="18" t="s">
        <v>82</v>
      </c>
    </row>
    <row r="132" spans="1:65" s="2" customFormat="1" ht="21.75" customHeight="1">
      <c r="A132" s="35"/>
      <c r="B132" s="36"/>
      <c r="C132" s="208" t="s">
        <v>224</v>
      </c>
      <c r="D132" s="208" t="s">
        <v>157</v>
      </c>
      <c r="E132" s="209" t="s">
        <v>646</v>
      </c>
      <c r="F132" s="210" t="s">
        <v>647</v>
      </c>
      <c r="G132" s="211" t="s">
        <v>174</v>
      </c>
      <c r="H132" s="212">
        <v>46</v>
      </c>
      <c r="I132" s="213"/>
      <c r="J132" s="214">
        <f>ROUND(I132*H132,2)</f>
        <v>0</v>
      </c>
      <c r="K132" s="210" t="s">
        <v>141</v>
      </c>
      <c r="L132" s="215"/>
      <c r="M132" s="216" t="s">
        <v>19</v>
      </c>
      <c r="N132" s="217" t="s">
        <v>44</v>
      </c>
      <c r="O132" s="65"/>
      <c r="P132" s="188">
        <f>O132*H132</f>
        <v>0</v>
      </c>
      <c r="Q132" s="188">
        <v>0.00021</v>
      </c>
      <c r="R132" s="188">
        <f>Q132*H132</f>
        <v>0.00966</v>
      </c>
      <c r="S132" s="188">
        <v>0</v>
      </c>
      <c r="T132" s="189">
        <f>S132*H132</f>
        <v>0</v>
      </c>
      <c r="U132" s="35"/>
      <c r="V132" s="35"/>
      <c r="W132" s="35"/>
      <c r="X132" s="35"/>
      <c r="Y132" s="35"/>
      <c r="Z132" s="35"/>
      <c r="AA132" s="35"/>
      <c r="AB132" s="35"/>
      <c r="AC132" s="35"/>
      <c r="AD132" s="35"/>
      <c r="AE132" s="35"/>
      <c r="AR132" s="190" t="s">
        <v>161</v>
      </c>
      <c r="AT132" s="190" t="s">
        <v>157</v>
      </c>
      <c r="AU132" s="190" t="s">
        <v>82</v>
      </c>
      <c r="AY132" s="18" t="s">
        <v>134</v>
      </c>
      <c r="BE132" s="191">
        <f>IF(N132="základní",J132,0)</f>
        <v>0</v>
      </c>
      <c r="BF132" s="191">
        <f>IF(N132="snížená",J132,0)</f>
        <v>0</v>
      </c>
      <c r="BG132" s="191">
        <f>IF(N132="zákl. přenesená",J132,0)</f>
        <v>0</v>
      </c>
      <c r="BH132" s="191">
        <f>IF(N132="sníž. přenesená",J132,0)</f>
        <v>0</v>
      </c>
      <c r="BI132" s="191">
        <f>IF(N132="nulová",J132,0)</f>
        <v>0</v>
      </c>
      <c r="BJ132" s="18" t="s">
        <v>80</v>
      </c>
      <c r="BK132" s="191">
        <f>ROUND(I132*H132,2)</f>
        <v>0</v>
      </c>
      <c r="BL132" s="18" t="s">
        <v>142</v>
      </c>
      <c r="BM132" s="190" t="s">
        <v>658</v>
      </c>
    </row>
    <row r="133" spans="1:47" s="2" customFormat="1" ht="12">
      <c r="A133" s="35"/>
      <c r="B133" s="36"/>
      <c r="C133" s="37"/>
      <c r="D133" s="192" t="s">
        <v>144</v>
      </c>
      <c r="E133" s="37"/>
      <c r="F133" s="193" t="s">
        <v>647</v>
      </c>
      <c r="G133" s="37"/>
      <c r="H133" s="37"/>
      <c r="I133" s="194"/>
      <c r="J133" s="37"/>
      <c r="K133" s="37"/>
      <c r="L133" s="40"/>
      <c r="M133" s="195"/>
      <c r="N133" s="196"/>
      <c r="O133" s="65"/>
      <c r="P133" s="65"/>
      <c r="Q133" s="65"/>
      <c r="R133" s="65"/>
      <c r="S133" s="65"/>
      <c r="T133" s="66"/>
      <c r="U133" s="35"/>
      <c r="V133" s="35"/>
      <c r="W133" s="35"/>
      <c r="X133" s="35"/>
      <c r="Y133" s="35"/>
      <c r="Z133" s="35"/>
      <c r="AA133" s="35"/>
      <c r="AB133" s="35"/>
      <c r="AC133" s="35"/>
      <c r="AD133" s="35"/>
      <c r="AE133" s="35"/>
      <c r="AT133" s="18" t="s">
        <v>144</v>
      </c>
      <c r="AU133" s="18" t="s">
        <v>82</v>
      </c>
    </row>
    <row r="134" spans="2:51" s="13" customFormat="1" ht="12">
      <c r="B134" s="197"/>
      <c r="C134" s="198"/>
      <c r="D134" s="192" t="s">
        <v>145</v>
      </c>
      <c r="E134" s="199" t="s">
        <v>19</v>
      </c>
      <c r="F134" s="200" t="s">
        <v>659</v>
      </c>
      <c r="G134" s="198"/>
      <c r="H134" s="201">
        <v>46</v>
      </c>
      <c r="I134" s="202"/>
      <c r="J134" s="198"/>
      <c r="K134" s="198"/>
      <c r="L134" s="203"/>
      <c r="M134" s="204"/>
      <c r="N134" s="205"/>
      <c r="O134" s="205"/>
      <c r="P134" s="205"/>
      <c r="Q134" s="205"/>
      <c r="R134" s="205"/>
      <c r="S134" s="205"/>
      <c r="T134" s="206"/>
      <c r="AT134" s="207" t="s">
        <v>145</v>
      </c>
      <c r="AU134" s="207" t="s">
        <v>82</v>
      </c>
      <c r="AV134" s="13" t="s">
        <v>82</v>
      </c>
      <c r="AW134" s="13" t="s">
        <v>33</v>
      </c>
      <c r="AX134" s="13" t="s">
        <v>80</v>
      </c>
      <c r="AY134" s="207" t="s">
        <v>134</v>
      </c>
    </row>
    <row r="135" spans="1:65" s="2" customFormat="1" ht="22.8">
      <c r="A135" s="35"/>
      <c r="B135" s="36"/>
      <c r="C135" s="179" t="s">
        <v>228</v>
      </c>
      <c r="D135" s="179" t="s">
        <v>137</v>
      </c>
      <c r="E135" s="180" t="s">
        <v>660</v>
      </c>
      <c r="F135" s="181" t="s">
        <v>661</v>
      </c>
      <c r="G135" s="182" t="s">
        <v>165</v>
      </c>
      <c r="H135" s="183">
        <v>66</v>
      </c>
      <c r="I135" s="184"/>
      <c r="J135" s="185">
        <f>ROUND(I135*H135,2)</f>
        <v>0</v>
      </c>
      <c r="K135" s="181" t="s">
        <v>141</v>
      </c>
      <c r="L135" s="40"/>
      <c r="M135" s="186" t="s">
        <v>19</v>
      </c>
      <c r="N135" s="187" t="s">
        <v>44</v>
      </c>
      <c r="O135" s="65"/>
      <c r="P135" s="188">
        <f>O135*H135</f>
        <v>0</v>
      </c>
      <c r="Q135" s="188">
        <v>0</v>
      </c>
      <c r="R135" s="188">
        <f>Q135*H135</f>
        <v>0</v>
      </c>
      <c r="S135" s="188">
        <v>0</v>
      </c>
      <c r="T135" s="189">
        <f>S135*H135</f>
        <v>0</v>
      </c>
      <c r="U135" s="35"/>
      <c r="V135" s="35"/>
      <c r="W135" s="35"/>
      <c r="X135" s="35"/>
      <c r="Y135" s="35"/>
      <c r="Z135" s="35"/>
      <c r="AA135" s="35"/>
      <c r="AB135" s="35"/>
      <c r="AC135" s="35"/>
      <c r="AD135" s="35"/>
      <c r="AE135" s="35"/>
      <c r="AR135" s="190" t="s">
        <v>142</v>
      </c>
      <c r="AT135" s="190" t="s">
        <v>137</v>
      </c>
      <c r="AU135" s="190" t="s">
        <v>82</v>
      </c>
      <c r="AY135" s="18" t="s">
        <v>134</v>
      </c>
      <c r="BE135" s="191">
        <f>IF(N135="základní",J135,0)</f>
        <v>0</v>
      </c>
      <c r="BF135" s="191">
        <f>IF(N135="snížená",J135,0)</f>
        <v>0</v>
      </c>
      <c r="BG135" s="191">
        <f>IF(N135="zákl. přenesená",J135,0)</f>
        <v>0</v>
      </c>
      <c r="BH135" s="191">
        <f>IF(N135="sníž. přenesená",J135,0)</f>
        <v>0</v>
      </c>
      <c r="BI135" s="191">
        <f>IF(N135="nulová",J135,0)</f>
        <v>0</v>
      </c>
      <c r="BJ135" s="18" t="s">
        <v>80</v>
      </c>
      <c r="BK135" s="191">
        <f>ROUND(I135*H135,2)</f>
        <v>0</v>
      </c>
      <c r="BL135" s="18" t="s">
        <v>142</v>
      </c>
      <c r="BM135" s="190" t="s">
        <v>662</v>
      </c>
    </row>
    <row r="136" spans="1:47" s="2" customFormat="1" ht="19.2">
      <c r="A136" s="35"/>
      <c r="B136" s="36"/>
      <c r="C136" s="37"/>
      <c r="D136" s="192" t="s">
        <v>144</v>
      </c>
      <c r="E136" s="37"/>
      <c r="F136" s="193" t="s">
        <v>661</v>
      </c>
      <c r="G136" s="37"/>
      <c r="H136" s="37"/>
      <c r="I136" s="194"/>
      <c r="J136" s="37"/>
      <c r="K136" s="37"/>
      <c r="L136" s="40"/>
      <c r="M136" s="195"/>
      <c r="N136" s="196"/>
      <c r="O136" s="65"/>
      <c r="P136" s="65"/>
      <c r="Q136" s="65"/>
      <c r="R136" s="65"/>
      <c r="S136" s="65"/>
      <c r="T136" s="66"/>
      <c r="U136" s="35"/>
      <c r="V136" s="35"/>
      <c r="W136" s="35"/>
      <c r="X136" s="35"/>
      <c r="Y136" s="35"/>
      <c r="Z136" s="35"/>
      <c r="AA136" s="35"/>
      <c r="AB136" s="35"/>
      <c r="AC136" s="35"/>
      <c r="AD136" s="35"/>
      <c r="AE136" s="35"/>
      <c r="AT136" s="18" t="s">
        <v>144</v>
      </c>
      <c r="AU136" s="18" t="s">
        <v>82</v>
      </c>
    </row>
    <row r="137" spans="1:65" s="2" customFormat="1" ht="21.75" customHeight="1">
      <c r="A137" s="35"/>
      <c r="B137" s="36"/>
      <c r="C137" s="208" t="s">
        <v>232</v>
      </c>
      <c r="D137" s="208" t="s">
        <v>157</v>
      </c>
      <c r="E137" s="209" t="s">
        <v>181</v>
      </c>
      <c r="F137" s="210" t="s">
        <v>182</v>
      </c>
      <c r="G137" s="211" t="s">
        <v>174</v>
      </c>
      <c r="H137" s="212">
        <v>56</v>
      </c>
      <c r="I137" s="213"/>
      <c r="J137" s="214">
        <f>ROUND(I137*H137,2)</f>
        <v>0</v>
      </c>
      <c r="K137" s="210" t="s">
        <v>141</v>
      </c>
      <c r="L137" s="215"/>
      <c r="M137" s="216" t="s">
        <v>19</v>
      </c>
      <c r="N137" s="217" t="s">
        <v>44</v>
      </c>
      <c r="O137" s="65"/>
      <c r="P137" s="188">
        <f>O137*H137</f>
        <v>0</v>
      </c>
      <c r="Q137" s="188">
        <v>0.00018</v>
      </c>
      <c r="R137" s="188">
        <f>Q137*H137</f>
        <v>0.01008</v>
      </c>
      <c r="S137" s="188">
        <v>0</v>
      </c>
      <c r="T137" s="189">
        <f>S137*H137</f>
        <v>0</v>
      </c>
      <c r="U137" s="35"/>
      <c r="V137" s="35"/>
      <c r="W137" s="35"/>
      <c r="X137" s="35"/>
      <c r="Y137" s="35"/>
      <c r="Z137" s="35"/>
      <c r="AA137" s="35"/>
      <c r="AB137" s="35"/>
      <c r="AC137" s="35"/>
      <c r="AD137" s="35"/>
      <c r="AE137" s="35"/>
      <c r="AR137" s="190" t="s">
        <v>161</v>
      </c>
      <c r="AT137" s="190" t="s">
        <v>157</v>
      </c>
      <c r="AU137" s="190" t="s">
        <v>82</v>
      </c>
      <c r="AY137" s="18" t="s">
        <v>134</v>
      </c>
      <c r="BE137" s="191">
        <f>IF(N137="základní",J137,0)</f>
        <v>0</v>
      </c>
      <c r="BF137" s="191">
        <f>IF(N137="snížená",J137,0)</f>
        <v>0</v>
      </c>
      <c r="BG137" s="191">
        <f>IF(N137="zákl. přenesená",J137,0)</f>
        <v>0</v>
      </c>
      <c r="BH137" s="191">
        <f>IF(N137="sníž. přenesená",J137,0)</f>
        <v>0</v>
      </c>
      <c r="BI137" s="191">
        <f>IF(N137="nulová",J137,0)</f>
        <v>0</v>
      </c>
      <c r="BJ137" s="18" t="s">
        <v>80</v>
      </c>
      <c r="BK137" s="191">
        <f>ROUND(I137*H137,2)</f>
        <v>0</v>
      </c>
      <c r="BL137" s="18" t="s">
        <v>142</v>
      </c>
      <c r="BM137" s="190" t="s">
        <v>663</v>
      </c>
    </row>
    <row r="138" spans="1:47" s="2" customFormat="1" ht="12">
      <c r="A138" s="35"/>
      <c r="B138" s="36"/>
      <c r="C138" s="37"/>
      <c r="D138" s="192" t="s">
        <v>144</v>
      </c>
      <c r="E138" s="37"/>
      <c r="F138" s="193" t="s">
        <v>182</v>
      </c>
      <c r="G138" s="37"/>
      <c r="H138" s="37"/>
      <c r="I138" s="194"/>
      <c r="J138" s="37"/>
      <c r="K138" s="37"/>
      <c r="L138" s="40"/>
      <c r="M138" s="195"/>
      <c r="N138" s="196"/>
      <c r="O138" s="65"/>
      <c r="P138" s="65"/>
      <c r="Q138" s="65"/>
      <c r="R138" s="65"/>
      <c r="S138" s="65"/>
      <c r="T138" s="66"/>
      <c r="U138" s="35"/>
      <c r="V138" s="35"/>
      <c r="W138" s="35"/>
      <c r="X138" s="35"/>
      <c r="Y138" s="35"/>
      <c r="Z138" s="35"/>
      <c r="AA138" s="35"/>
      <c r="AB138" s="35"/>
      <c r="AC138" s="35"/>
      <c r="AD138" s="35"/>
      <c r="AE138" s="35"/>
      <c r="AT138" s="18" t="s">
        <v>144</v>
      </c>
      <c r="AU138" s="18" t="s">
        <v>82</v>
      </c>
    </row>
    <row r="139" spans="2:51" s="13" customFormat="1" ht="12">
      <c r="B139" s="197"/>
      <c r="C139" s="198"/>
      <c r="D139" s="192" t="s">
        <v>145</v>
      </c>
      <c r="E139" s="199" t="s">
        <v>19</v>
      </c>
      <c r="F139" s="200" t="s">
        <v>664</v>
      </c>
      <c r="G139" s="198"/>
      <c r="H139" s="201">
        <v>56</v>
      </c>
      <c r="I139" s="202"/>
      <c r="J139" s="198"/>
      <c r="K139" s="198"/>
      <c r="L139" s="203"/>
      <c r="M139" s="204"/>
      <c r="N139" s="205"/>
      <c r="O139" s="205"/>
      <c r="P139" s="205"/>
      <c r="Q139" s="205"/>
      <c r="R139" s="205"/>
      <c r="S139" s="205"/>
      <c r="T139" s="206"/>
      <c r="AT139" s="207" t="s">
        <v>145</v>
      </c>
      <c r="AU139" s="207" t="s">
        <v>82</v>
      </c>
      <c r="AV139" s="13" t="s">
        <v>82</v>
      </c>
      <c r="AW139" s="13" t="s">
        <v>33</v>
      </c>
      <c r="AX139" s="13" t="s">
        <v>80</v>
      </c>
      <c r="AY139" s="207" t="s">
        <v>134</v>
      </c>
    </row>
    <row r="140" spans="1:65" s="2" customFormat="1" ht="16.5" customHeight="1">
      <c r="A140" s="35"/>
      <c r="B140" s="36"/>
      <c r="C140" s="179" t="s">
        <v>240</v>
      </c>
      <c r="D140" s="179" t="s">
        <v>137</v>
      </c>
      <c r="E140" s="180" t="s">
        <v>225</v>
      </c>
      <c r="F140" s="181" t="s">
        <v>226</v>
      </c>
      <c r="G140" s="182" t="s">
        <v>165</v>
      </c>
      <c r="H140" s="183">
        <v>25</v>
      </c>
      <c r="I140" s="184"/>
      <c r="J140" s="185">
        <f>ROUND(I140*H140,2)</f>
        <v>0</v>
      </c>
      <c r="K140" s="181" t="s">
        <v>141</v>
      </c>
      <c r="L140" s="40"/>
      <c r="M140" s="186" t="s">
        <v>19</v>
      </c>
      <c r="N140" s="187" t="s">
        <v>44</v>
      </c>
      <c r="O140" s="65"/>
      <c r="P140" s="188">
        <f>O140*H140</f>
        <v>0</v>
      </c>
      <c r="Q140" s="188">
        <v>0</v>
      </c>
      <c r="R140" s="188">
        <f>Q140*H140</f>
        <v>0</v>
      </c>
      <c r="S140" s="188">
        <v>0</v>
      </c>
      <c r="T140" s="189">
        <f>S140*H140</f>
        <v>0</v>
      </c>
      <c r="U140" s="35"/>
      <c r="V140" s="35"/>
      <c r="W140" s="35"/>
      <c r="X140" s="35"/>
      <c r="Y140" s="35"/>
      <c r="Z140" s="35"/>
      <c r="AA140" s="35"/>
      <c r="AB140" s="35"/>
      <c r="AC140" s="35"/>
      <c r="AD140" s="35"/>
      <c r="AE140" s="35"/>
      <c r="AR140" s="190" t="s">
        <v>142</v>
      </c>
      <c r="AT140" s="190" t="s">
        <v>137</v>
      </c>
      <c r="AU140" s="190" t="s">
        <v>82</v>
      </c>
      <c r="AY140" s="18" t="s">
        <v>134</v>
      </c>
      <c r="BE140" s="191">
        <f>IF(N140="základní",J140,0)</f>
        <v>0</v>
      </c>
      <c r="BF140" s="191">
        <f>IF(N140="snížená",J140,0)</f>
        <v>0</v>
      </c>
      <c r="BG140" s="191">
        <f>IF(N140="zákl. přenesená",J140,0)</f>
        <v>0</v>
      </c>
      <c r="BH140" s="191">
        <f>IF(N140="sníž. přenesená",J140,0)</f>
        <v>0</v>
      </c>
      <c r="BI140" s="191">
        <f>IF(N140="nulová",J140,0)</f>
        <v>0</v>
      </c>
      <c r="BJ140" s="18" t="s">
        <v>80</v>
      </c>
      <c r="BK140" s="191">
        <f>ROUND(I140*H140,2)</f>
        <v>0</v>
      </c>
      <c r="BL140" s="18" t="s">
        <v>142</v>
      </c>
      <c r="BM140" s="190" t="s">
        <v>665</v>
      </c>
    </row>
    <row r="141" spans="1:47" s="2" customFormat="1" ht="12">
      <c r="A141" s="35"/>
      <c r="B141" s="36"/>
      <c r="C141" s="37"/>
      <c r="D141" s="192" t="s">
        <v>144</v>
      </c>
      <c r="E141" s="37"/>
      <c r="F141" s="193" t="s">
        <v>226</v>
      </c>
      <c r="G141" s="37"/>
      <c r="H141" s="37"/>
      <c r="I141" s="194"/>
      <c r="J141" s="37"/>
      <c r="K141" s="37"/>
      <c r="L141" s="40"/>
      <c r="M141" s="195"/>
      <c r="N141" s="196"/>
      <c r="O141" s="65"/>
      <c r="P141" s="65"/>
      <c r="Q141" s="65"/>
      <c r="R141" s="65"/>
      <c r="S141" s="65"/>
      <c r="T141" s="66"/>
      <c r="U141" s="35"/>
      <c r="V141" s="35"/>
      <c r="W141" s="35"/>
      <c r="X141" s="35"/>
      <c r="Y141" s="35"/>
      <c r="Z141" s="35"/>
      <c r="AA141" s="35"/>
      <c r="AB141" s="35"/>
      <c r="AC141" s="35"/>
      <c r="AD141" s="35"/>
      <c r="AE141" s="35"/>
      <c r="AT141" s="18" t="s">
        <v>144</v>
      </c>
      <c r="AU141" s="18" t="s">
        <v>82</v>
      </c>
    </row>
    <row r="142" spans="1:65" s="2" customFormat="1" ht="21.75" customHeight="1">
      <c r="A142" s="35"/>
      <c r="B142" s="36"/>
      <c r="C142" s="179" t="s">
        <v>7</v>
      </c>
      <c r="D142" s="179" t="s">
        <v>137</v>
      </c>
      <c r="E142" s="180" t="s">
        <v>229</v>
      </c>
      <c r="F142" s="181" t="s">
        <v>230</v>
      </c>
      <c r="G142" s="182" t="s">
        <v>174</v>
      </c>
      <c r="H142" s="183">
        <v>8</v>
      </c>
      <c r="I142" s="184"/>
      <c r="J142" s="185">
        <f>ROUND(I142*H142,2)</f>
        <v>0</v>
      </c>
      <c r="K142" s="181" t="s">
        <v>141</v>
      </c>
      <c r="L142" s="40"/>
      <c r="M142" s="186" t="s">
        <v>19</v>
      </c>
      <c r="N142" s="187" t="s">
        <v>44</v>
      </c>
      <c r="O142" s="65"/>
      <c r="P142" s="188">
        <f>O142*H142</f>
        <v>0</v>
      </c>
      <c r="Q142" s="188">
        <v>0</v>
      </c>
      <c r="R142" s="188">
        <f>Q142*H142</f>
        <v>0</v>
      </c>
      <c r="S142" s="188">
        <v>0</v>
      </c>
      <c r="T142" s="189">
        <f>S142*H142</f>
        <v>0</v>
      </c>
      <c r="U142" s="35"/>
      <c r="V142" s="35"/>
      <c r="W142" s="35"/>
      <c r="X142" s="35"/>
      <c r="Y142" s="35"/>
      <c r="Z142" s="35"/>
      <c r="AA142" s="35"/>
      <c r="AB142" s="35"/>
      <c r="AC142" s="35"/>
      <c r="AD142" s="35"/>
      <c r="AE142" s="35"/>
      <c r="AR142" s="190" t="s">
        <v>142</v>
      </c>
      <c r="AT142" s="190" t="s">
        <v>137</v>
      </c>
      <c r="AU142" s="190" t="s">
        <v>82</v>
      </c>
      <c r="AY142" s="18" t="s">
        <v>134</v>
      </c>
      <c r="BE142" s="191">
        <f>IF(N142="základní",J142,0)</f>
        <v>0</v>
      </c>
      <c r="BF142" s="191">
        <f>IF(N142="snížená",J142,0)</f>
        <v>0</v>
      </c>
      <c r="BG142" s="191">
        <f>IF(N142="zákl. přenesená",J142,0)</f>
        <v>0</v>
      </c>
      <c r="BH142" s="191">
        <f>IF(N142="sníž. přenesená",J142,0)</f>
        <v>0</v>
      </c>
      <c r="BI142" s="191">
        <f>IF(N142="nulová",J142,0)</f>
        <v>0</v>
      </c>
      <c r="BJ142" s="18" t="s">
        <v>80</v>
      </c>
      <c r="BK142" s="191">
        <f>ROUND(I142*H142,2)</f>
        <v>0</v>
      </c>
      <c r="BL142" s="18" t="s">
        <v>142</v>
      </c>
      <c r="BM142" s="190" t="s">
        <v>666</v>
      </c>
    </row>
    <row r="143" spans="1:47" s="2" customFormat="1" ht="12">
      <c r="A143" s="35"/>
      <c r="B143" s="36"/>
      <c r="C143" s="37"/>
      <c r="D143" s="192" t="s">
        <v>144</v>
      </c>
      <c r="E143" s="37"/>
      <c r="F143" s="193" t="s">
        <v>230</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144</v>
      </c>
      <c r="AU143" s="18" t="s">
        <v>82</v>
      </c>
    </row>
    <row r="144" spans="2:51" s="13" customFormat="1" ht="12">
      <c r="B144" s="197"/>
      <c r="C144" s="198"/>
      <c r="D144" s="192" t="s">
        <v>145</v>
      </c>
      <c r="E144" s="199" t="s">
        <v>19</v>
      </c>
      <c r="F144" s="200" t="s">
        <v>667</v>
      </c>
      <c r="G144" s="198"/>
      <c r="H144" s="201">
        <v>8</v>
      </c>
      <c r="I144" s="202"/>
      <c r="J144" s="198"/>
      <c r="K144" s="198"/>
      <c r="L144" s="203"/>
      <c r="M144" s="204"/>
      <c r="N144" s="205"/>
      <c r="O144" s="205"/>
      <c r="P144" s="205"/>
      <c r="Q144" s="205"/>
      <c r="R144" s="205"/>
      <c r="S144" s="205"/>
      <c r="T144" s="206"/>
      <c r="AT144" s="207" t="s">
        <v>145</v>
      </c>
      <c r="AU144" s="207" t="s">
        <v>82</v>
      </c>
      <c r="AV144" s="13" t="s">
        <v>82</v>
      </c>
      <c r="AW144" s="13" t="s">
        <v>33</v>
      </c>
      <c r="AX144" s="13" t="s">
        <v>80</v>
      </c>
      <c r="AY144" s="207" t="s">
        <v>134</v>
      </c>
    </row>
    <row r="145" spans="1:65" s="2" customFormat="1" ht="22.8">
      <c r="A145" s="35"/>
      <c r="B145" s="36"/>
      <c r="C145" s="179" t="s">
        <v>249</v>
      </c>
      <c r="D145" s="179" t="s">
        <v>137</v>
      </c>
      <c r="E145" s="180" t="s">
        <v>233</v>
      </c>
      <c r="F145" s="181" t="s">
        <v>234</v>
      </c>
      <c r="G145" s="182" t="s">
        <v>149</v>
      </c>
      <c r="H145" s="183">
        <v>0.35</v>
      </c>
      <c r="I145" s="184"/>
      <c r="J145" s="185">
        <f>ROUND(I145*H145,2)</f>
        <v>0</v>
      </c>
      <c r="K145" s="181" t="s">
        <v>141</v>
      </c>
      <c r="L145" s="40"/>
      <c r="M145" s="186" t="s">
        <v>19</v>
      </c>
      <c r="N145" s="187" t="s">
        <v>44</v>
      </c>
      <c r="O145" s="65"/>
      <c r="P145" s="188">
        <f>O145*H145</f>
        <v>0</v>
      </c>
      <c r="Q145" s="188">
        <v>0</v>
      </c>
      <c r="R145" s="188">
        <f>Q145*H145</f>
        <v>0</v>
      </c>
      <c r="S145" s="188">
        <v>0</v>
      </c>
      <c r="T145" s="189">
        <f>S145*H145</f>
        <v>0</v>
      </c>
      <c r="U145" s="35"/>
      <c r="V145" s="35"/>
      <c r="W145" s="35"/>
      <c r="X145" s="35"/>
      <c r="Y145" s="35"/>
      <c r="Z145" s="35"/>
      <c r="AA145" s="35"/>
      <c r="AB145" s="35"/>
      <c r="AC145" s="35"/>
      <c r="AD145" s="35"/>
      <c r="AE145" s="35"/>
      <c r="AR145" s="190" t="s">
        <v>142</v>
      </c>
      <c r="AT145" s="190" t="s">
        <v>137</v>
      </c>
      <c r="AU145" s="190" t="s">
        <v>82</v>
      </c>
      <c r="AY145" s="18" t="s">
        <v>134</v>
      </c>
      <c r="BE145" s="191">
        <f>IF(N145="základní",J145,0)</f>
        <v>0</v>
      </c>
      <c r="BF145" s="191">
        <f>IF(N145="snížená",J145,0)</f>
        <v>0</v>
      </c>
      <c r="BG145" s="191">
        <f>IF(N145="zákl. přenesená",J145,0)</f>
        <v>0</v>
      </c>
      <c r="BH145" s="191">
        <f>IF(N145="sníž. přenesená",J145,0)</f>
        <v>0</v>
      </c>
      <c r="BI145" s="191">
        <f>IF(N145="nulová",J145,0)</f>
        <v>0</v>
      </c>
      <c r="BJ145" s="18" t="s">
        <v>80</v>
      </c>
      <c r="BK145" s="191">
        <f>ROUND(I145*H145,2)</f>
        <v>0</v>
      </c>
      <c r="BL145" s="18" t="s">
        <v>142</v>
      </c>
      <c r="BM145" s="190" t="s">
        <v>668</v>
      </c>
    </row>
    <row r="146" spans="1:47" s="2" customFormat="1" ht="19.2">
      <c r="A146" s="35"/>
      <c r="B146" s="36"/>
      <c r="C146" s="37"/>
      <c r="D146" s="192" t="s">
        <v>144</v>
      </c>
      <c r="E146" s="37"/>
      <c r="F146" s="193" t="s">
        <v>234</v>
      </c>
      <c r="G146" s="37"/>
      <c r="H146" s="37"/>
      <c r="I146" s="194"/>
      <c r="J146" s="37"/>
      <c r="K146" s="37"/>
      <c r="L146" s="40"/>
      <c r="M146" s="195"/>
      <c r="N146" s="196"/>
      <c r="O146" s="65"/>
      <c r="P146" s="65"/>
      <c r="Q146" s="65"/>
      <c r="R146" s="65"/>
      <c r="S146" s="65"/>
      <c r="T146" s="66"/>
      <c r="U146" s="35"/>
      <c r="V146" s="35"/>
      <c r="W146" s="35"/>
      <c r="X146" s="35"/>
      <c r="Y146" s="35"/>
      <c r="Z146" s="35"/>
      <c r="AA146" s="35"/>
      <c r="AB146" s="35"/>
      <c r="AC146" s="35"/>
      <c r="AD146" s="35"/>
      <c r="AE146" s="35"/>
      <c r="AT146" s="18" t="s">
        <v>144</v>
      </c>
      <c r="AU146" s="18" t="s">
        <v>82</v>
      </c>
    </row>
    <row r="147" spans="1:65" s="2" customFormat="1" ht="22.8">
      <c r="A147" s="35"/>
      <c r="B147" s="36"/>
      <c r="C147" s="179" t="s">
        <v>253</v>
      </c>
      <c r="D147" s="179" t="s">
        <v>137</v>
      </c>
      <c r="E147" s="180" t="s">
        <v>669</v>
      </c>
      <c r="F147" s="181" t="s">
        <v>670</v>
      </c>
      <c r="G147" s="182" t="s">
        <v>243</v>
      </c>
      <c r="H147" s="183">
        <v>6</v>
      </c>
      <c r="I147" s="184"/>
      <c r="J147" s="185">
        <f>ROUND(I147*H147,2)</f>
        <v>0</v>
      </c>
      <c r="K147" s="181" t="s">
        <v>141</v>
      </c>
      <c r="L147" s="40"/>
      <c r="M147" s="186" t="s">
        <v>19</v>
      </c>
      <c r="N147" s="187" t="s">
        <v>44</v>
      </c>
      <c r="O147" s="65"/>
      <c r="P147" s="188">
        <f>O147*H147</f>
        <v>0</v>
      </c>
      <c r="Q147" s="188">
        <v>0</v>
      </c>
      <c r="R147" s="188">
        <f>Q147*H147</f>
        <v>0</v>
      </c>
      <c r="S147" s="188">
        <v>0</v>
      </c>
      <c r="T147" s="189">
        <f>S147*H147</f>
        <v>0</v>
      </c>
      <c r="U147" s="35"/>
      <c r="V147" s="35"/>
      <c r="W147" s="35"/>
      <c r="X147" s="35"/>
      <c r="Y147" s="35"/>
      <c r="Z147" s="35"/>
      <c r="AA147" s="35"/>
      <c r="AB147" s="35"/>
      <c r="AC147" s="35"/>
      <c r="AD147" s="35"/>
      <c r="AE147" s="35"/>
      <c r="AR147" s="190" t="s">
        <v>142</v>
      </c>
      <c r="AT147" s="190" t="s">
        <v>137</v>
      </c>
      <c r="AU147" s="190" t="s">
        <v>82</v>
      </c>
      <c r="AY147" s="18" t="s">
        <v>134</v>
      </c>
      <c r="BE147" s="191">
        <f>IF(N147="základní",J147,0)</f>
        <v>0</v>
      </c>
      <c r="BF147" s="191">
        <f>IF(N147="snížená",J147,0)</f>
        <v>0</v>
      </c>
      <c r="BG147" s="191">
        <f>IF(N147="zákl. přenesená",J147,0)</f>
        <v>0</v>
      </c>
      <c r="BH147" s="191">
        <f>IF(N147="sníž. přenesená",J147,0)</f>
        <v>0</v>
      </c>
      <c r="BI147" s="191">
        <f>IF(N147="nulová",J147,0)</f>
        <v>0</v>
      </c>
      <c r="BJ147" s="18" t="s">
        <v>80</v>
      </c>
      <c r="BK147" s="191">
        <f>ROUND(I147*H147,2)</f>
        <v>0</v>
      </c>
      <c r="BL147" s="18" t="s">
        <v>142</v>
      </c>
      <c r="BM147" s="190" t="s">
        <v>671</v>
      </c>
    </row>
    <row r="148" spans="1:47" s="2" customFormat="1" ht="19.2">
      <c r="A148" s="35"/>
      <c r="B148" s="36"/>
      <c r="C148" s="37"/>
      <c r="D148" s="192" t="s">
        <v>144</v>
      </c>
      <c r="E148" s="37"/>
      <c r="F148" s="193" t="s">
        <v>670</v>
      </c>
      <c r="G148" s="37"/>
      <c r="H148" s="37"/>
      <c r="I148" s="194"/>
      <c r="J148" s="37"/>
      <c r="K148" s="37"/>
      <c r="L148" s="40"/>
      <c r="M148" s="195"/>
      <c r="N148" s="196"/>
      <c r="O148" s="65"/>
      <c r="P148" s="65"/>
      <c r="Q148" s="65"/>
      <c r="R148" s="65"/>
      <c r="S148" s="65"/>
      <c r="T148" s="66"/>
      <c r="U148" s="35"/>
      <c r="V148" s="35"/>
      <c r="W148" s="35"/>
      <c r="X148" s="35"/>
      <c r="Y148" s="35"/>
      <c r="Z148" s="35"/>
      <c r="AA148" s="35"/>
      <c r="AB148" s="35"/>
      <c r="AC148" s="35"/>
      <c r="AD148" s="35"/>
      <c r="AE148" s="35"/>
      <c r="AT148" s="18" t="s">
        <v>144</v>
      </c>
      <c r="AU148" s="18" t="s">
        <v>82</v>
      </c>
    </row>
    <row r="149" spans="1:65" s="2" customFormat="1" ht="22.8">
      <c r="A149" s="35"/>
      <c r="B149" s="36"/>
      <c r="C149" s="179" t="s">
        <v>257</v>
      </c>
      <c r="D149" s="179" t="s">
        <v>137</v>
      </c>
      <c r="E149" s="180" t="s">
        <v>245</v>
      </c>
      <c r="F149" s="181" t="s">
        <v>246</v>
      </c>
      <c r="G149" s="182" t="s">
        <v>243</v>
      </c>
      <c r="H149" s="183">
        <v>12</v>
      </c>
      <c r="I149" s="184"/>
      <c r="J149" s="185">
        <f>ROUND(I149*H149,2)</f>
        <v>0</v>
      </c>
      <c r="K149" s="181" t="s">
        <v>141</v>
      </c>
      <c r="L149" s="40"/>
      <c r="M149" s="186" t="s">
        <v>19</v>
      </c>
      <c r="N149" s="187" t="s">
        <v>44</v>
      </c>
      <c r="O149" s="65"/>
      <c r="P149" s="188">
        <f>O149*H149</f>
        <v>0</v>
      </c>
      <c r="Q149" s="188">
        <v>0</v>
      </c>
      <c r="R149" s="188">
        <f>Q149*H149</f>
        <v>0</v>
      </c>
      <c r="S149" s="188">
        <v>0</v>
      </c>
      <c r="T149" s="189">
        <f>S149*H149</f>
        <v>0</v>
      </c>
      <c r="U149" s="35"/>
      <c r="V149" s="35"/>
      <c r="W149" s="35"/>
      <c r="X149" s="35"/>
      <c r="Y149" s="35"/>
      <c r="Z149" s="35"/>
      <c r="AA149" s="35"/>
      <c r="AB149" s="35"/>
      <c r="AC149" s="35"/>
      <c r="AD149" s="35"/>
      <c r="AE149" s="35"/>
      <c r="AR149" s="190" t="s">
        <v>142</v>
      </c>
      <c r="AT149" s="190" t="s">
        <v>137</v>
      </c>
      <c r="AU149" s="190" t="s">
        <v>82</v>
      </c>
      <c r="AY149" s="18" t="s">
        <v>134</v>
      </c>
      <c r="BE149" s="191">
        <f>IF(N149="základní",J149,0)</f>
        <v>0</v>
      </c>
      <c r="BF149" s="191">
        <f>IF(N149="snížená",J149,0)</f>
        <v>0</v>
      </c>
      <c r="BG149" s="191">
        <f>IF(N149="zákl. přenesená",J149,0)</f>
        <v>0</v>
      </c>
      <c r="BH149" s="191">
        <f>IF(N149="sníž. přenesená",J149,0)</f>
        <v>0</v>
      </c>
      <c r="BI149" s="191">
        <f>IF(N149="nulová",J149,0)</f>
        <v>0</v>
      </c>
      <c r="BJ149" s="18" t="s">
        <v>80</v>
      </c>
      <c r="BK149" s="191">
        <f>ROUND(I149*H149,2)</f>
        <v>0</v>
      </c>
      <c r="BL149" s="18" t="s">
        <v>142</v>
      </c>
      <c r="BM149" s="190" t="s">
        <v>672</v>
      </c>
    </row>
    <row r="150" spans="1:47" s="2" customFormat="1" ht="19.2">
      <c r="A150" s="35"/>
      <c r="B150" s="36"/>
      <c r="C150" s="37"/>
      <c r="D150" s="192" t="s">
        <v>144</v>
      </c>
      <c r="E150" s="37"/>
      <c r="F150" s="193" t="s">
        <v>246</v>
      </c>
      <c r="G150" s="37"/>
      <c r="H150" s="37"/>
      <c r="I150" s="194"/>
      <c r="J150" s="37"/>
      <c r="K150" s="37"/>
      <c r="L150" s="40"/>
      <c r="M150" s="195"/>
      <c r="N150" s="196"/>
      <c r="O150" s="65"/>
      <c r="P150" s="65"/>
      <c r="Q150" s="65"/>
      <c r="R150" s="65"/>
      <c r="S150" s="65"/>
      <c r="T150" s="66"/>
      <c r="U150" s="35"/>
      <c r="V150" s="35"/>
      <c r="W150" s="35"/>
      <c r="X150" s="35"/>
      <c r="Y150" s="35"/>
      <c r="Z150" s="35"/>
      <c r="AA150" s="35"/>
      <c r="AB150" s="35"/>
      <c r="AC150" s="35"/>
      <c r="AD150" s="35"/>
      <c r="AE150" s="35"/>
      <c r="AT150" s="18" t="s">
        <v>144</v>
      </c>
      <c r="AU150" s="18" t="s">
        <v>82</v>
      </c>
    </row>
    <row r="151" spans="2:51" s="13" customFormat="1" ht="12">
      <c r="B151" s="197"/>
      <c r="C151" s="198"/>
      <c r="D151" s="192" t="s">
        <v>145</v>
      </c>
      <c r="E151" s="199" t="s">
        <v>19</v>
      </c>
      <c r="F151" s="200" t="s">
        <v>673</v>
      </c>
      <c r="G151" s="198"/>
      <c r="H151" s="201">
        <v>12</v>
      </c>
      <c r="I151" s="202"/>
      <c r="J151" s="198"/>
      <c r="K151" s="198"/>
      <c r="L151" s="203"/>
      <c r="M151" s="204"/>
      <c r="N151" s="205"/>
      <c r="O151" s="205"/>
      <c r="P151" s="205"/>
      <c r="Q151" s="205"/>
      <c r="R151" s="205"/>
      <c r="S151" s="205"/>
      <c r="T151" s="206"/>
      <c r="AT151" s="207" t="s">
        <v>145</v>
      </c>
      <c r="AU151" s="207" t="s">
        <v>82</v>
      </c>
      <c r="AV151" s="13" t="s">
        <v>82</v>
      </c>
      <c r="AW151" s="13" t="s">
        <v>33</v>
      </c>
      <c r="AX151" s="13" t="s">
        <v>80</v>
      </c>
      <c r="AY151" s="207" t="s">
        <v>134</v>
      </c>
    </row>
    <row r="152" spans="1:65" s="2" customFormat="1" ht="22.8">
      <c r="A152" s="35"/>
      <c r="B152" s="36"/>
      <c r="C152" s="179" t="s">
        <v>262</v>
      </c>
      <c r="D152" s="179" t="s">
        <v>137</v>
      </c>
      <c r="E152" s="180" t="s">
        <v>254</v>
      </c>
      <c r="F152" s="181" t="s">
        <v>255</v>
      </c>
      <c r="G152" s="182" t="s">
        <v>243</v>
      </c>
      <c r="H152" s="183">
        <v>2</v>
      </c>
      <c r="I152" s="184"/>
      <c r="J152" s="185">
        <f>ROUND(I152*H152,2)</f>
        <v>0</v>
      </c>
      <c r="K152" s="181" t="s">
        <v>141</v>
      </c>
      <c r="L152" s="40"/>
      <c r="M152" s="186" t="s">
        <v>19</v>
      </c>
      <c r="N152" s="187" t="s">
        <v>44</v>
      </c>
      <c r="O152" s="65"/>
      <c r="P152" s="188">
        <f>O152*H152</f>
        <v>0</v>
      </c>
      <c r="Q152" s="188">
        <v>0</v>
      </c>
      <c r="R152" s="188">
        <f>Q152*H152</f>
        <v>0</v>
      </c>
      <c r="S152" s="188">
        <v>0</v>
      </c>
      <c r="T152" s="189">
        <f>S152*H152</f>
        <v>0</v>
      </c>
      <c r="U152" s="35"/>
      <c r="V152" s="35"/>
      <c r="W152" s="35"/>
      <c r="X152" s="35"/>
      <c r="Y152" s="35"/>
      <c r="Z152" s="35"/>
      <c r="AA152" s="35"/>
      <c r="AB152" s="35"/>
      <c r="AC152" s="35"/>
      <c r="AD152" s="35"/>
      <c r="AE152" s="35"/>
      <c r="AR152" s="190" t="s">
        <v>142</v>
      </c>
      <c r="AT152" s="190" t="s">
        <v>137</v>
      </c>
      <c r="AU152" s="190" t="s">
        <v>82</v>
      </c>
      <c r="AY152" s="18" t="s">
        <v>134</v>
      </c>
      <c r="BE152" s="191">
        <f>IF(N152="základní",J152,0)</f>
        <v>0</v>
      </c>
      <c r="BF152" s="191">
        <f>IF(N152="snížená",J152,0)</f>
        <v>0</v>
      </c>
      <c r="BG152" s="191">
        <f>IF(N152="zákl. přenesená",J152,0)</f>
        <v>0</v>
      </c>
      <c r="BH152" s="191">
        <f>IF(N152="sníž. přenesená",J152,0)</f>
        <v>0</v>
      </c>
      <c r="BI152" s="191">
        <f>IF(N152="nulová",J152,0)</f>
        <v>0</v>
      </c>
      <c r="BJ152" s="18" t="s">
        <v>80</v>
      </c>
      <c r="BK152" s="191">
        <f>ROUND(I152*H152,2)</f>
        <v>0</v>
      </c>
      <c r="BL152" s="18" t="s">
        <v>142</v>
      </c>
      <c r="BM152" s="190" t="s">
        <v>674</v>
      </c>
    </row>
    <row r="153" spans="1:47" s="2" customFormat="1" ht="19.2">
      <c r="A153" s="35"/>
      <c r="B153" s="36"/>
      <c r="C153" s="37"/>
      <c r="D153" s="192" t="s">
        <v>144</v>
      </c>
      <c r="E153" s="37"/>
      <c r="F153" s="193" t="s">
        <v>255</v>
      </c>
      <c r="G153" s="37"/>
      <c r="H153" s="37"/>
      <c r="I153" s="194"/>
      <c r="J153" s="37"/>
      <c r="K153" s="37"/>
      <c r="L153" s="40"/>
      <c r="M153" s="195"/>
      <c r="N153" s="196"/>
      <c r="O153" s="65"/>
      <c r="P153" s="65"/>
      <c r="Q153" s="65"/>
      <c r="R153" s="65"/>
      <c r="S153" s="65"/>
      <c r="T153" s="66"/>
      <c r="U153" s="35"/>
      <c r="V153" s="35"/>
      <c r="W153" s="35"/>
      <c r="X153" s="35"/>
      <c r="Y153" s="35"/>
      <c r="Z153" s="35"/>
      <c r="AA153" s="35"/>
      <c r="AB153" s="35"/>
      <c r="AC153" s="35"/>
      <c r="AD153" s="35"/>
      <c r="AE153" s="35"/>
      <c r="AT153" s="18" t="s">
        <v>144</v>
      </c>
      <c r="AU153" s="18" t="s">
        <v>82</v>
      </c>
    </row>
    <row r="154" spans="1:65" s="2" customFormat="1" ht="34.2">
      <c r="A154" s="35"/>
      <c r="B154" s="36"/>
      <c r="C154" s="179" t="s">
        <v>266</v>
      </c>
      <c r="D154" s="179" t="s">
        <v>137</v>
      </c>
      <c r="E154" s="180" t="s">
        <v>675</v>
      </c>
      <c r="F154" s="181" t="s">
        <v>676</v>
      </c>
      <c r="G154" s="182" t="s">
        <v>165</v>
      </c>
      <c r="H154" s="183">
        <v>900</v>
      </c>
      <c r="I154" s="184"/>
      <c r="J154" s="185">
        <f>ROUND(I154*H154,2)</f>
        <v>0</v>
      </c>
      <c r="K154" s="181" t="s">
        <v>141</v>
      </c>
      <c r="L154" s="40"/>
      <c r="M154" s="186" t="s">
        <v>19</v>
      </c>
      <c r="N154" s="187" t="s">
        <v>44</v>
      </c>
      <c r="O154" s="65"/>
      <c r="P154" s="188">
        <f>O154*H154</f>
        <v>0</v>
      </c>
      <c r="Q154" s="188">
        <v>0</v>
      </c>
      <c r="R154" s="188">
        <f>Q154*H154</f>
        <v>0</v>
      </c>
      <c r="S154" s="188">
        <v>0</v>
      </c>
      <c r="T154" s="189">
        <f>S154*H154</f>
        <v>0</v>
      </c>
      <c r="U154" s="35"/>
      <c r="V154" s="35"/>
      <c r="W154" s="35"/>
      <c r="X154" s="35"/>
      <c r="Y154" s="35"/>
      <c r="Z154" s="35"/>
      <c r="AA154" s="35"/>
      <c r="AB154" s="35"/>
      <c r="AC154" s="35"/>
      <c r="AD154" s="35"/>
      <c r="AE154" s="35"/>
      <c r="AR154" s="190" t="s">
        <v>142</v>
      </c>
      <c r="AT154" s="190" t="s">
        <v>137</v>
      </c>
      <c r="AU154" s="190" t="s">
        <v>82</v>
      </c>
      <c r="AY154" s="18" t="s">
        <v>134</v>
      </c>
      <c r="BE154" s="191">
        <f>IF(N154="základní",J154,0)</f>
        <v>0</v>
      </c>
      <c r="BF154" s="191">
        <f>IF(N154="snížená",J154,0)</f>
        <v>0</v>
      </c>
      <c r="BG154" s="191">
        <f>IF(N154="zákl. přenesená",J154,0)</f>
        <v>0</v>
      </c>
      <c r="BH154" s="191">
        <f>IF(N154="sníž. přenesená",J154,0)</f>
        <v>0</v>
      </c>
      <c r="BI154" s="191">
        <f>IF(N154="nulová",J154,0)</f>
        <v>0</v>
      </c>
      <c r="BJ154" s="18" t="s">
        <v>80</v>
      </c>
      <c r="BK154" s="191">
        <f>ROUND(I154*H154,2)</f>
        <v>0</v>
      </c>
      <c r="BL154" s="18" t="s">
        <v>142</v>
      </c>
      <c r="BM154" s="190" t="s">
        <v>677</v>
      </c>
    </row>
    <row r="155" spans="1:47" s="2" customFormat="1" ht="19.2">
      <c r="A155" s="35"/>
      <c r="B155" s="36"/>
      <c r="C155" s="37"/>
      <c r="D155" s="192" t="s">
        <v>144</v>
      </c>
      <c r="E155" s="37"/>
      <c r="F155" s="193" t="s">
        <v>676</v>
      </c>
      <c r="G155" s="37"/>
      <c r="H155" s="37"/>
      <c r="I155" s="194"/>
      <c r="J155" s="37"/>
      <c r="K155" s="37"/>
      <c r="L155" s="40"/>
      <c r="M155" s="195"/>
      <c r="N155" s="196"/>
      <c r="O155" s="65"/>
      <c r="P155" s="65"/>
      <c r="Q155" s="65"/>
      <c r="R155" s="65"/>
      <c r="S155" s="65"/>
      <c r="T155" s="66"/>
      <c r="U155" s="35"/>
      <c r="V155" s="35"/>
      <c r="W155" s="35"/>
      <c r="X155" s="35"/>
      <c r="Y155" s="35"/>
      <c r="Z155" s="35"/>
      <c r="AA155" s="35"/>
      <c r="AB155" s="35"/>
      <c r="AC155" s="35"/>
      <c r="AD155" s="35"/>
      <c r="AE155" s="35"/>
      <c r="AT155" s="18" t="s">
        <v>144</v>
      </c>
      <c r="AU155" s="18" t="s">
        <v>82</v>
      </c>
    </row>
    <row r="156" spans="2:51" s="13" customFormat="1" ht="12">
      <c r="B156" s="197"/>
      <c r="C156" s="198"/>
      <c r="D156" s="192" t="s">
        <v>145</v>
      </c>
      <c r="E156" s="199" t="s">
        <v>19</v>
      </c>
      <c r="F156" s="200" t="s">
        <v>678</v>
      </c>
      <c r="G156" s="198"/>
      <c r="H156" s="201">
        <v>900</v>
      </c>
      <c r="I156" s="202"/>
      <c r="J156" s="198"/>
      <c r="K156" s="198"/>
      <c r="L156" s="203"/>
      <c r="M156" s="204"/>
      <c r="N156" s="205"/>
      <c r="O156" s="205"/>
      <c r="P156" s="205"/>
      <c r="Q156" s="205"/>
      <c r="R156" s="205"/>
      <c r="S156" s="205"/>
      <c r="T156" s="206"/>
      <c r="AT156" s="207" t="s">
        <v>145</v>
      </c>
      <c r="AU156" s="207" t="s">
        <v>82</v>
      </c>
      <c r="AV156" s="13" t="s">
        <v>82</v>
      </c>
      <c r="AW156" s="13" t="s">
        <v>33</v>
      </c>
      <c r="AX156" s="13" t="s">
        <v>80</v>
      </c>
      <c r="AY156" s="207" t="s">
        <v>134</v>
      </c>
    </row>
    <row r="157" spans="1:65" s="2" customFormat="1" ht="34.2">
      <c r="A157" s="35"/>
      <c r="B157" s="36"/>
      <c r="C157" s="179" t="s">
        <v>270</v>
      </c>
      <c r="D157" s="179" t="s">
        <v>137</v>
      </c>
      <c r="E157" s="180" t="s">
        <v>679</v>
      </c>
      <c r="F157" s="181" t="s">
        <v>680</v>
      </c>
      <c r="G157" s="182" t="s">
        <v>165</v>
      </c>
      <c r="H157" s="183">
        <v>900</v>
      </c>
      <c r="I157" s="184"/>
      <c r="J157" s="185">
        <f>ROUND(I157*H157,2)</f>
        <v>0</v>
      </c>
      <c r="K157" s="181" t="s">
        <v>141</v>
      </c>
      <c r="L157" s="40"/>
      <c r="M157" s="186" t="s">
        <v>19</v>
      </c>
      <c r="N157" s="187" t="s">
        <v>44</v>
      </c>
      <c r="O157" s="65"/>
      <c r="P157" s="188">
        <f>O157*H157</f>
        <v>0</v>
      </c>
      <c r="Q157" s="188">
        <v>0</v>
      </c>
      <c r="R157" s="188">
        <f>Q157*H157</f>
        <v>0</v>
      </c>
      <c r="S157" s="188">
        <v>0</v>
      </c>
      <c r="T157" s="189">
        <f>S157*H157</f>
        <v>0</v>
      </c>
      <c r="U157" s="35"/>
      <c r="V157" s="35"/>
      <c r="W157" s="35"/>
      <c r="X157" s="35"/>
      <c r="Y157" s="35"/>
      <c r="Z157" s="35"/>
      <c r="AA157" s="35"/>
      <c r="AB157" s="35"/>
      <c r="AC157" s="35"/>
      <c r="AD157" s="35"/>
      <c r="AE157" s="35"/>
      <c r="AR157" s="190" t="s">
        <v>142</v>
      </c>
      <c r="AT157" s="190" t="s">
        <v>137</v>
      </c>
      <c r="AU157" s="190" t="s">
        <v>82</v>
      </c>
      <c r="AY157" s="18" t="s">
        <v>134</v>
      </c>
      <c r="BE157" s="191">
        <f>IF(N157="základní",J157,0)</f>
        <v>0</v>
      </c>
      <c r="BF157" s="191">
        <f>IF(N157="snížená",J157,0)</f>
        <v>0</v>
      </c>
      <c r="BG157" s="191">
        <f>IF(N157="zákl. přenesená",J157,0)</f>
        <v>0</v>
      </c>
      <c r="BH157" s="191">
        <f>IF(N157="sníž. přenesená",J157,0)</f>
        <v>0</v>
      </c>
      <c r="BI157" s="191">
        <f>IF(N157="nulová",J157,0)</f>
        <v>0</v>
      </c>
      <c r="BJ157" s="18" t="s">
        <v>80</v>
      </c>
      <c r="BK157" s="191">
        <f>ROUND(I157*H157,2)</f>
        <v>0</v>
      </c>
      <c r="BL157" s="18" t="s">
        <v>142</v>
      </c>
      <c r="BM157" s="190" t="s">
        <v>681</v>
      </c>
    </row>
    <row r="158" spans="1:47" s="2" customFormat="1" ht="19.2">
      <c r="A158" s="35"/>
      <c r="B158" s="36"/>
      <c r="C158" s="37"/>
      <c r="D158" s="192" t="s">
        <v>144</v>
      </c>
      <c r="E158" s="37"/>
      <c r="F158" s="193" t="s">
        <v>680</v>
      </c>
      <c r="G158" s="37"/>
      <c r="H158" s="37"/>
      <c r="I158" s="194"/>
      <c r="J158" s="37"/>
      <c r="K158" s="37"/>
      <c r="L158" s="40"/>
      <c r="M158" s="195"/>
      <c r="N158" s="196"/>
      <c r="O158" s="65"/>
      <c r="P158" s="65"/>
      <c r="Q158" s="65"/>
      <c r="R158" s="65"/>
      <c r="S158" s="65"/>
      <c r="T158" s="66"/>
      <c r="U158" s="35"/>
      <c r="V158" s="35"/>
      <c r="W158" s="35"/>
      <c r="X158" s="35"/>
      <c r="Y158" s="35"/>
      <c r="Z158" s="35"/>
      <c r="AA158" s="35"/>
      <c r="AB158" s="35"/>
      <c r="AC158" s="35"/>
      <c r="AD158" s="35"/>
      <c r="AE158" s="35"/>
      <c r="AT158" s="18" t="s">
        <v>144</v>
      </c>
      <c r="AU158" s="18" t="s">
        <v>82</v>
      </c>
    </row>
    <row r="159" spans="1:65" s="2" customFormat="1" ht="22.8">
      <c r="A159" s="35"/>
      <c r="B159" s="36"/>
      <c r="C159" s="179" t="s">
        <v>274</v>
      </c>
      <c r="D159" s="179" t="s">
        <v>137</v>
      </c>
      <c r="E159" s="180" t="s">
        <v>682</v>
      </c>
      <c r="F159" s="181" t="s">
        <v>683</v>
      </c>
      <c r="G159" s="182" t="s">
        <v>165</v>
      </c>
      <c r="H159" s="183">
        <v>18.87</v>
      </c>
      <c r="I159" s="184"/>
      <c r="J159" s="185">
        <f>ROUND(I159*H159,2)</f>
        <v>0</v>
      </c>
      <c r="K159" s="181" t="s">
        <v>141</v>
      </c>
      <c r="L159" s="40"/>
      <c r="M159" s="186" t="s">
        <v>19</v>
      </c>
      <c r="N159" s="187" t="s">
        <v>44</v>
      </c>
      <c r="O159" s="65"/>
      <c r="P159" s="188">
        <f>O159*H159</f>
        <v>0</v>
      </c>
      <c r="Q159" s="188">
        <v>0</v>
      </c>
      <c r="R159" s="188">
        <f>Q159*H159</f>
        <v>0</v>
      </c>
      <c r="S159" s="188">
        <v>0</v>
      </c>
      <c r="T159" s="189">
        <f>S159*H159</f>
        <v>0</v>
      </c>
      <c r="U159" s="35"/>
      <c r="V159" s="35"/>
      <c r="W159" s="35"/>
      <c r="X159" s="35"/>
      <c r="Y159" s="35"/>
      <c r="Z159" s="35"/>
      <c r="AA159" s="35"/>
      <c r="AB159" s="35"/>
      <c r="AC159" s="35"/>
      <c r="AD159" s="35"/>
      <c r="AE159" s="35"/>
      <c r="AR159" s="190" t="s">
        <v>142</v>
      </c>
      <c r="AT159" s="190" t="s">
        <v>137</v>
      </c>
      <c r="AU159" s="190" t="s">
        <v>82</v>
      </c>
      <c r="AY159" s="18" t="s">
        <v>134</v>
      </c>
      <c r="BE159" s="191">
        <f>IF(N159="základní",J159,0)</f>
        <v>0</v>
      </c>
      <c r="BF159" s="191">
        <f>IF(N159="snížená",J159,0)</f>
        <v>0</v>
      </c>
      <c r="BG159" s="191">
        <f>IF(N159="zákl. přenesená",J159,0)</f>
        <v>0</v>
      </c>
      <c r="BH159" s="191">
        <f>IF(N159="sníž. přenesená",J159,0)</f>
        <v>0</v>
      </c>
      <c r="BI159" s="191">
        <f>IF(N159="nulová",J159,0)</f>
        <v>0</v>
      </c>
      <c r="BJ159" s="18" t="s">
        <v>80</v>
      </c>
      <c r="BK159" s="191">
        <f>ROUND(I159*H159,2)</f>
        <v>0</v>
      </c>
      <c r="BL159" s="18" t="s">
        <v>142</v>
      </c>
      <c r="BM159" s="190" t="s">
        <v>684</v>
      </c>
    </row>
    <row r="160" spans="1:47" s="2" customFormat="1" ht="19.2">
      <c r="A160" s="35"/>
      <c r="B160" s="36"/>
      <c r="C160" s="37"/>
      <c r="D160" s="192" t="s">
        <v>144</v>
      </c>
      <c r="E160" s="37"/>
      <c r="F160" s="193" t="s">
        <v>683</v>
      </c>
      <c r="G160" s="37"/>
      <c r="H160" s="37"/>
      <c r="I160" s="194"/>
      <c r="J160" s="37"/>
      <c r="K160" s="37"/>
      <c r="L160" s="40"/>
      <c r="M160" s="195"/>
      <c r="N160" s="196"/>
      <c r="O160" s="65"/>
      <c r="P160" s="65"/>
      <c r="Q160" s="65"/>
      <c r="R160" s="65"/>
      <c r="S160" s="65"/>
      <c r="T160" s="66"/>
      <c r="U160" s="35"/>
      <c r="V160" s="35"/>
      <c r="W160" s="35"/>
      <c r="X160" s="35"/>
      <c r="Y160" s="35"/>
      <c r="Z160" s="35"/>
      <c r="AA160" s="35"/>
      <c r="AB160" s="35"/>
      <c r="AC160" s="35"/>
      <c r="AD160" s="35"/>
      <c r="AE160" s="35"/>
      <c r="AT160" s="18" t="s">
        <v>144</v>
      </c>
      <c r="AU160" s="18" t="s">
        <v>82</v>
      </c>
    </row>
    <row r="161" spans="2:51" s="13" customFormat="1" ht="12">
      <c r="B161" s="197"/>
      <c r="C161" s="198"/>
      <c r="D161" s="192" t="s">
        <v>145</v>
      </c>
      <c r="E161" s="199" t="s">
        <v>19</v>
      </c>
      <c r="F161" s="200" t="s">
        <v>685</v>
      </c>
      <c r="G161" s="198"/>
      <c r="H161" s="201">
        <v>18.87</v>
      </c>
      <c r="I161" s="202"/>
      <c r="J161" s="198"/>
      <c r="K161" s="198"/>
      <c r="L161" s="203"/>
      <c r="M161" s="204"/>
      <c r="N161" s="205"/>
      <c r="O161" s="205"/>
      <c r="P161" s="205"/>
      <c r="Q161" s="205"/>
      <c r="R161" s="205"/>
      <c r="S161" s="205"/>
      <c r="T161" s="206"/>
      <c r="AT161" s="207" t="s">
        <v>145</v>
      </c>
      <c r="AU161" s="207" t="s">
        <v>82</v>
      </c>
      <c r="AV161" s="13" t="s">
        <v>82</v>
      </c>
      <c r="AW161" s="13" t="s">
        <v>33</v>
      </c>
      <c r="AX161" s="13" t="s">
        <v>80</v>
      </c>
      <c r="AY161" s="207" t="s">
        <v>134</v>
      </c>
    </row>
    <row r="162" spans="1:65" s="2" customFormat="1" ht="16.5" customHeight="1">
      <c r="A162" s="35"/>
      <c r="B162" s="36"/>
      <c r="C162" s="179" t="s">
        <v>278</v>
      </c>
      <c r="D162" s="179" t="s">
        <v>137</v>
      </c>
      <c r="E162" s="180" t="s">
        <v>686</v>
      </c>
      <c r="F162" s="181" t="s">
        <v>687</v>
      </c>
      <c r="G162" s="182" t="s">
        <v>174</v>
      </c>
      <c r="H162" s="183">
        <v>2</v>
      </c>
      <c r="I162" s="184"/>
      <c r="J162" s="185">
        <f>ROUND(I162*H162,2)</f>
        <v>0</v>
      </c>
      <c r="K162" s="181" t="s">
        <v>141</v>
      </c>
      <c r="L162" s="40"/>
      <c r="M162" s="186" t="s">
        <v>19</v>
      </c>
      <c r="N162" s="187" t="s">
        <v>44</v>
      </c>
      <c r="O162" s="65"/>
      <c r="P162" s="188">
        <f>O162*H162</f>
        <v>0</v>
      </c>
      <c r="Q162" s="188">
        <v>0</v>
      </c>
      <c r="R162" s="188">
        <f>Q162*H162</f>
        <v>0</v>
      </c>
      <c r="S162" s="188">
        <v>0</v>
      </c>
      <c r="T162" s="189">
        <f>S162*H162</f>
        <v>0</v>
      </c>
      <c r="U162" s="35"/>
      <c r="V162" s="35"/>
      <c r="W162" s="35"/>
      <c r="X162" s="35"/>
      <c r="Y162" s="35"/>
      <c r="Z162" s="35"/>
      <c r="AA162" s="35"/>
      <c r="AB162" s="35"/>
      <c r="AC162" s="35"/>
      <c r="AD162" s="35"/>
      <c r="AE162" s="35"/>
      <c r="AR162" s="190" t="s">
        <v>142</v>
      </c>
      <c r="AT162" s="190" t="s">
        <v>137</v>
      </c>
      <c r="AU162" s="190" t="s">
        <v>82</v>
      </c>
      <c r="AY162" s="18" t="s">
        <v>134</v>
      </c>
      <c r="BE162" s="191">
        <f>IF(N162="základní",J162,0)</f>
        <v>0</v>
      </c>
      <c r="BF162" s="191">
        <f>IF(N162="snížená",J162,0)</f>
        <v>0</v>
      </c>
      <c r="BG162" s="191">
        <f>IF(N162="zákl. přenesená",J162,0)</f>
        <v>0</v>
      </c>
      <c r="BH162" s="191">
        <f>IF(N162="sníž. přenesená",J162,0)</f>
        <v>0</v>
      </c>
      <c r="BI162" s="191">
        <f>IF(N162="nulová",J162,0)</f>
        <v>0</v>
      </c>
      <c r="BJ162" s="18" t="s">
        <v>80</v>
      </c>
      <c r="BK162" s="191">
        <f>ROUND(I162*H162,2)</f>
        <v>0</v>
      </c>
      <c r="BL162" s="18" t="s">
        <v>142</v>
      </c>
      <c r="BM162" s="190" t="s">
        <v>688</v>
      </c>
    </row>
    <row r="163" spans="1:47" s="2" customFormat="1" ht="12">
      <c r="A163" s="35"/>
      <c r="B163" s="36"/>
      <c r="C163" s="37"/>
      <c r="D163" s="192" t="s">
        <v>144</v>
      </c>
      <c r="E163" s="37"/>
      <c r="F163" s="193" t="s">
        <v>687</v>
      </c>
      <c r="G163" s="37"/>
      <c r="H163" s="37"/>
      <c r="I163" s="194"/>
      <c r="J163" s="37"/>
      <c r="K163" s="37"/>
      <c r="L163" s="40"/>
      <c r="M163" s="195"/>
      <c r="N163" s="196"/>
      <c r="O163" s="65"/>
      <c r="P163" s="65"/>
      <c r="Q163" s="65"/>
      <c r="R163" s="65"/>
      <c r="S163" s="65"/>
      <c r="T163" s="66"/>
      <c r="U163" s="35"/>
      <c r="V163" s="35"/>
      <c r="W163" s="35"/>
      <c r="X163" s="35"/>
      <c r="Y163" s="35"/>
      <c r="Z163" s="35"/>
      <c r="AA163" s="35"/>
      <c r="AB163" s="35"/>
      <c r="AC163" s="35"/>
      <c r="AD163" s="35"/>
      <c r="AE163" s="35"/>
      <c r="AT163" s="18" t="s">
        <v>144</v>
      </c>
      <c r="AU163" s="18" t="s">
        <v>82</v>
      </c>
    </row>
    <row r="164" spans="1:65" s="2" customFormat="1" ht="21.75" customHeight="1">
      <c r="A164" s="35"/>
      <c r="B164" s="36"/>
      <c r="C164" s="179" t="s">
        <v>282</v>
      </c>
      <c r="D164" s="179" t="s">
        <v>137</v>
      </c>
      <c r="E164" s="180" t="s">
        <v>689</v>
      </c>
      <c r="F164" s="181" t="s">
        <v>690</v>
      </c>
      <c r="G164" s="182" t="s">
        <v>165</v>
      </c>
      <c r="H164" s="183">
        <v>5.6</v>
      </c>
      <c r="I164" s="184"/>
      <c r="J164" s="185">
        <f>ROUND(I164*H164,2)</f>
        <v>0</v>
      </c>
      <c r="K164" s="181" t="s">
        <v>141</v>
      </c>
      <c r="L164" s="40"/>
      <c r="M164" s="186" t="s">
        <v>19</v>
      </c>
      <c r="N164" s="187" t="s">
        <v>44</v>
      </c>
      <c r="O164" s="65"/>
      <c r="P164" s="188">
        <f>O164*H164</f>
        <v>0</v>
      </c>
      <c r="Q164" s="188">
        <v>0</v>
      </c>
      <c r="R164" s="188">
        <f>Q164*H164</f>
        <v>0</v>
      </c>
      <c r="S164" s="188">
        <v>0</v>
      </c>
      <c r="T164" s="189">
        <f>S164*H164</f>
        <v>0</v>
      </c>
      <c r="U164" s="35"/>
      <c r="V164" s="35"/>
      <c r="W164" s="35"/>
      <c r="X164" s="35"/>
      <c r="Y164" s="35"/>
      <c r="Z164" s="35"/>
      <c r="AA164" s="35"/>
      <c r="AB164" s="35"/>
      <c r="AC164" s="35"/>
      <c r="AD164" s="35"/>
      <c r="AE164" s="35"/>
      <c r="AR164" s="190" t="s">
        <v>142</v>
      </c>
      <c r="AT164" s="190" t="s">
        <v>137</v>
      </c>
      <c r="AU164" s="190" t="s">
        <v>82</v>
      </c>
      <c r="AY164" s="18" t="s">
        <v>134</v>
      </c>
      <c r="BE164" s="191">
        <f>IF(N164="základní",J164,0)</f>
        <v>0</v>
      </c>
      <c r="BF164" s="191">
        <f>IF(N164="snížená",J164,0)</f>
        <v>0</v>
      </c>
      <c r="BG164" s="191">
        <f>IF(N164="zákl. přenesená",J164,0)</f>
        <v>0</v>
      </c>
      <c r="BH164" s="191">
        <f>IF(N164="sníž. přenesená",J164,0)</f>
        <v>0</v>
      </c>
      <c r="BI164" s="191">
        <f>IF(N164="nulová",J164,0)</f>
        <v>0</v>
      </c>
      <c r="BJ164" s="18" t="s">
        <v>80</v>
      </c>
      <c r="BK164" s="191">
        <f>ROUND(I164*H164,2)</f>
        <v>0</v>
      </c>
      <c r="BL164" s="18" t="s">
        <v>142</v>
      </c>
      <c r="BM164" s="190" t="s">
        <v>691</v>
      </c>
    </row>
    <row r="165" spans="1:47" s="2" customFormat="1" ht="12">
      <c r="A165" s="35"/>
      <c r="B165" s="36"/>
      <c r="C165" s="37"/>
      <c r="D165" s="192" t="s">
        <v>144</v>
      </c>
      <c r="E165" s="37"/>
      <c r="F165" s="193" t="s">
        <v>690</v>
      </c>
      <c r="G165" s="37"/>
      <c r="H165" s="37"/>
      <c r="I165" s="194"/>
      <c r="J165" s="37"/>
      <c r="K165" s="37"/>
      <c r="L165" s="40"/>
      <c r="M165" s="195"/>
      <c r="N165" s="196"/>
      <c r="O165" s="65"/>
      <c r="P165" s="65"/>
      <c r="Q165" s="65"/>
      <c r="R165" s="65"/>
      <c r="S165" s="65"/>
      <c r="T165" s="66"/>
      <c r="U165" s="35"/>
      <c r="V165" s="35"/>
      <c r="W165" s="35"/>
      <c r="X165" s="35"/>
      <c r="Y165" s="35"/>
      <c r="Z165" s="35"/>
      <c r="AA165" s="35"/>
      <c r="AB165" s="35"/>
      <c r="AC165" s="35"/>
      <c r="AD165" s="35"/>
      <c r="AE165" s="35"/>
      <c r="AT165" s="18" t="s">
        <v>144</v>
      </c>
      <c r="AU165" s="18" t="s">
        <v>82</v>
      </c>
    </row>
    <row r="166" spans="2:51" s="13" customFormat="1" ht="12">
      <c r="B166" s="197"/>
      <c r="C166" s="198"/>
      <c r="D166" s="192" t="s">
        <v>145</v>
      </c>
      <c r="E166" s="199" t="s">
        <v>19</v>
      </c>
      <c r="F166" s="200" t="s">
        <v>692</v>
      </c>
      <c r="G166" s="198"/>
      <c r="H166" s="201">
        <v>5.6</v>
      </c>
      <c r="I166" s="202"/>
      <c r="J166" s="198"/>
      <c r="K166" s="198"/>
      <c r="L166" s="203"/>
      <c r="M166" s="204"/>
      <c r="N166" s="205"/>
      <c r="O166" s="205"/>
      <c r="P166" s="205"/>
      <c r="Q166" s="205"/>
      <c r="R166" s="205"/>
      <c r="S166" s="205"/>
      <c r="T166" s="206"/>
      <c r="AT166" s="207" t="s">
        <v>145</v>
      </c>
      <c r="AU166" s="207" t="s">
        <v>82</v>
      </c>
      <c r="AV166" s="13" t="s">
        <v>82</v>
      </c>
      <c r="AW166" s="13" t="s">
        <v>33</v>
      </c>
      <c r="AX166" s="13" t="s">
        <v>80</v>
      </c>
      <c r="AY166" s="207" t="s">
        <v>134</v>
      </c>
    </row>
    <row r="167" spans="1:65" s="2" customFormat="1" ht="16.5" customHeight="1">
      <c r="A167" s="35"/>
      <c r="B167" s="36"/>
      <c r="C167" s="208" t="s">
        <v>286</v>
      </c>
      <c r="D167" s="208" t="s">
        <v>157</v>
      </c>
      <c r="E167" s="209" t="s">
        <v>693</v>
      </c>
      <c r="F167" s="210" t="s">
        <v>694</v>
      </c>
      <c r="G167" s="211" t="s">
        <v>154</v>
      </c>
      <c r="H167" s="212">
        <v>0.233</v>
      </c>
      <c r="I167" s="213"/>
      <c r="J167" s="214">
        <f>ROUND(I167*H167,2)</f>
        <v>0</v>
      </c>
      <c r="K167" s="210" t="s">
        <v>141</v>
      </c>
      <c r="L167" s="215"/>
      <c r="M167" s="216" t="s">
        <v>19</v>
      </c>
      <c r="N167" s="217" t="s">
        <v>44</v>
      </c>
      <c r="O167" s="65"/>
      <c r="P167" s="188">
        <f>O167*H167</f>
        <v>0</v>
      </c>
      <c r="Q167" s="188">
        <v>0.955</v>
      </c>
      <c r="R167" s="188">
        <f>Q167*H167</f>
        <v>0.222515</v>
      </c>
      <c r="S167" s="188">
        <v>0</v>
      </c>
      <c r="T167" s="189">
        <f>S167*H167</f>
        <v>0</v>
      </c>
      <c r="U167" s="35"/>
      <c r="V167" s="35"/>
      <c r="W167" s="35"/>
      <c r="X167" s="35"/>
      <c r="Y167" s="35"/>
      <c r="Z167" s="35"/>
      <c r="AA167" s="35"/>
      <c r="AB167" s="35"/>
      <c r="AC167" s="35"/>
      <c r="AD167" s="35"/>
      <c r="AE167" s="35"/>
      <c r="AR167" s="190" t="s">
        <v>161</v>
      </c>
      <c r="AT167" s="190" t="s">
        <v>157</v>
      </c>
      <c r="AU167" s="190" t="s">
        <v>82</v>
      </c>
      <c r="AY167" s="18" t="s">
        <v>134</v>
      </c>
      <c r="BE167" s="191">
        <f>IF(N167="základní",J167,0)</f>
        <v>0</v>
      </c>
      <c r="BF167" s="191">
        <f>IF(N167="snížená",J167,0)</f>
        <v>0</v>
      </c>
      <c r="BG167" s="191">
        <f>IF(N167="zákl. přenesená",J167,0)</f>
        <v>0</v>
      </c>
      <c r="BH167" s="191">
        <f>IF(N167="sníž. přenesená",J167,0)</f>
        <v>0</v>
      </c>
      <c r="BI167" s="191">
        <f>IF(N167="nulová",J167,0)</f>
        <v>0</v>
      </c>
      <c r="BJ167" s="18" t="s">
        <v>80</v>
      </c>
      <c r="BK167" s="191">
        <f>ROUND(I167*H167,2)</f>
        <v>0</v>
      </c>
      <c r="BL167" s="18" t="s">
        <v>142</v>
      </c>
      <c r="BM167" s="190" t="s">
        <v>695</v>
      </c>
    </row>
    <row r="168" spans="1:47" s="2" customFormat="1" ht="12">
      <c r="A168" s="35"/>
      <c r="B168" s="36"/>
      <c r="C168" s="37"/>
      <c r="D168" s="192" t="s">
        <v>144</v>
      </c>
      <c r="E168" s="37"/>
      <c r="F168" s="193" t="s">
        <v>694</v>
      </c>
      <c r="G168" s="37"/>
      <c r="H168" s="37"/>
      <c r="I168" s="194"/>
      <c r="J168" s="37"/>
      <c r="K168" s="37"/>
      <c r="L168" s="40"/>
      <c r="M168" s="195"/>
      <c r="N168" s="196"/>
      <c r="O168" s="65"/>
      <c r="P168" s="65"/>
      <c r="Q168" s="65"/>
      <c r="R168" s="65"/>
      <c r="S168" s="65"/>
      <c r="T168" s="66"/>
      <c r="U168" s="35"/>
      <c r="V168" s="35"/>
      <c r="W168" s="35"/>
      <c r="X168" s="35"/>
      <c r="Y168" s="35"/>
      <c r="Z168" s="35"/>
      <c r="AA168" s="35"/>
      <c r="AB168" s="35"/>
      <c r="AC168" s="35"/>
      <c r="AD168" s="35"/>
      <c r="AE168" s="35"/>
      <c r="AT168" s="18" t="s">
        <v>144</v>
      </c>
      <c r="AU168" s="18" t="s">
        <v>82</v>
      </c>
    </row>
    <row r="169" spans="2:51" s="13" customFormat="1" ht="12">
      <c r="B169" s="197"/>
      <c r="C169" s="198"/>
      <c r="D169" s="192" t="s">
        <v>145</v>
      </c>
      <c r="E169" s="199" t="s">
        <v>19</v>
      </c>
      <c r="F169" s="200" t="s">
        <v>696</v>
      </c>
      <c r="G169" s="198"/>
      <c r="H169" s="201">
        <v>0.233</v>
      </c>
      <c r="I169" s="202"/>
      <c r="J169" s="198"/>
      <c r="K169" s="198"/>
      <c r="L169" s="203"/>
      <c r="M169" s="204"/>
      <c r="N169" s="205"/>
      <c r="O169" s="205"/>
      <c r="P169" s="205"/>
      <c r="Q169" s="205"/>
      <c r="R169" s="205"/>
      <c r="S169" s="205"/>
      <c r="T169" s="206"/>
      <c r="AT169" s="207" t="s">
        <v>145</v>
      </c>
      <c r="AU169" s="207" t="s">
        <v>82</v>
      </c>
      <c r="AV169" s="13" t="s">
        <v>82</v>
      </c>
      <c r="AW169" s="13" t="s">
        <v>33</v>
      </c>
      <c r="AX169" s="13" t="s">
        <v>80</v>
      </c>
      <c r="AY169" s="207" t="s">
        <v>134</v>
      </c>
    </row>
    <row r="170" spans="1:65" s="2" customFormat="1" ht="22.8">
      <c r="A170" s="35"/>
      <c r="B170" s="36"/>
      <c r="C170" s="179" t="s">
        <v>290</v>
      </c>
      <c r="D170" s="179" t="s">
        <v>137</v>
      </c>
      <c r="E170" s="180" t="s">
        <v>590</v>
      </c>
      <c r="F170" s="181" t="s">
        <v>591</v>
      </c>
      <c r="G170" s="182" t="s">
        <v>165</v>
      </c>
      <c r="H170" s="183">
        <v>12</v>
      </c>
      <c r="I170" s="184"/>
      <c r="J170" s="185">
        <f>ROUND(I170*H170,2)</f>
        <v>0</v>
      </c>
      <c r="K170" s="181" t="s">
        <v>141</v>
      </c>
      <c r="L170" s="40"/>
      <c r="M170" s="186" t="s">
        <v>19</v>
      </c>
      <c r="N170" s="187" t="s">
        <v>44</v>
      </c>
      <c r="O170" s="65"/>
      <c r="P170" s="188">
        <f>O170*H170</f>
        <v>0</v>
      </c>
      <c r="Q170" s="188">
        <v>0</v>
      </c>
      <c r="R170" s="188">
        <f>Q170*H170</f>
        <v>0</v>
      </c>
      <c r="S170" s="188">
        <v>0</v>
      </c>
      <c r="T170" s="189">
        <f>S170*H170</f>
        <v>0</v>
      </c>
      <c r="U170" s="35"/>
      <c r="V170" s="35"/>
      <c r="W170" s="35"/>
      <c r="X170" s="35"/>
      <c r="Y170" s="35"/>
      <c r="Z170" s="35"/>
      <c r="AA170" s="35"/>
      <c r="AB170" s="35"/>
      <c r="AC170" s="35"/>
      <c r="AD170" s="35"/>
      <c r="AE170" s="35"/>
      <c r="AR170" s="190" t="s">
        <v>142</v>
      </c>
      <c r="AT170" s="190" t="s">
        <v>137</v>
      </c>
      <c r="AU170" s="190" t="s">
        <v>82</v>
      </c>
      <c r="AY170" s="18" t="s">
        <v>134</v>
      </c>
      <c r="BE170" s="191">
        <f>IF(N170="základní",J170,0)</f>
        <v>0</v>
      </c>
      <c r="BF170" s="191">
        <f>IF(N170="snížená",J170,0)</f>
        <v>0</v>
      </c>
      <c r="BG170" s="191">
        <f>IF(N170="zákl. přenesená",J170,0)</f>
        <v>0</v>
      </c>
      <c r="BH170" s="191">
        <f>IF(N170="sníž. přenesená",J170,0)</f>
        <v>0</v>
      </c>
      <c r="BI170" s="191">
        <f>IF(N170="nulová",J170,0)</f>
        <v>0</v>
      </c>
      <c r="BJ170" s="18" t="s">
        <v>80</v>
      </c>
      <c r="BK170" s="191">
        <f>ROUND(I170*H170,2)</f>
        <v>0</v>
      </c>
      <c r="BL170" s="18" t="s">
        <v>142</v>
      </c>
      <c r="BM170" s="190" t="s">
        <v>697</v>
      </c>
    </row>
    <row r="171" spans="1:47" s="2" customFormat="1" ht="12">
      <c r="A171" s="35"/>
      <c r="B171" s="36"/>
      <c r="C171" s="37"/>
      <c r="D171" s="192" t="s">
        <v>144</v>
      </c>
      <c r="E171" s="37"/>
      <c r="F171" s="193" t="s">
        <v>591</v>
      </c>
      <c r="G171" s="37"/>
      <c r="H171" s="37"/>
      <c r="I171" s="194"/>
      <c r="J171" s="37"/>
      <c r="K171" s="37"/>
      <c r="L171" s="40"/>
      <c r="M171" s="195"/>
      <c r="N171" s="196"/>
      <c r="O171" s="65"/>
      <c r="P171" s="65"/>
      <c r="Q171" s="65"/>
      <c r="R171" s="65"/>
      <c r="S171" s="65"/>
      <c r="T171" s="66"/>
      <c r="U171" s="35"/>
      <c r="V171" s="35"/>
      <c r="W171" s="35"/>
      <c r="X171" s="35"/>
      <c r="Y171" s="35"/>
      <c r="Z171" s="35"/>
      <c r="AA171" s="35"/>
      <c r="AB171" s="35"/>
      <c r="AC171" s="35"/>
      <c r="AD171" s="35"/>
      <c r="AE171" s="35"/>
      <c r="AT171" s="18" t="s">
        <v>144</v>
      </c>
      <c r="AU171" s="18" t="s">
        <v>82</v>
      </c>
    </row>
    <row r="172" spans="2:51" s="13" customFormat="1" ht="12">
      <c r="B172" s="197"/>
      <c r="C172" s="198"/>
      <c r="D172" s="192" t="s">
        <v>145</v>
      </c>
      <c r="E172" s="199" t="s">
        <v>19</v>
      </c>
      <c r="F172" s="200" t="s">
        <v>698</v>
      </c>
      <c r="G172" s="198"/>
      <c r="H172" s="201">
        <v>12</v>
      </c>
      <c r="I172" s="202"/>
      <c r="J172" s="198"/>
      <c r="K172" s="198"/>
      <c r="L172" s="203"/>
      <c r="M172" s="204"/>
      <c r="N172" s="205"/>
      <c r="O172" s="205"/>
      <c r="P172" s="205"/>
      <c r="Q172" s="205"/>
      <c r="R172" s="205"/>
      <c r="S172" s="205"/>
      <c r="T172" s="206"/>
      <c r="AT172" s="207" t="s">
        <v>145</v>
      </c>
      <c r="AU172" s="207" t="s">
        <v>82</v>
      </c>
      <c r="AV172" s="13" t="s">
        <v>82</v>
      </c>
      <c r="AW172" s="13" t="s">
        <v>33</v>
      </c>
      <c r="AX172" s="13" t="s">
        <v>80</v>
      </c>
      <c r="AY172" s="207" t="s">
        <v>134</v>
      </c>
    </row>
    <row r="173" spans="1:65" s="2" customFormat="1" ht="21.75" customHeight="1">
      <c r="A173" s="35"/>
      <c r="B173" s="36"/>
      <c r="C173" s="179" t="s">
        <v>294</v>
      </c>
      <c r="D173" s="179" t="s">
        <v>137</v>
      </c>
      <c r="E173" s="180" t="s">
        <v>699</v>
      </c>
      <c r="F173" s="181" t="s">
        <v>700</v>
      </c>
      <c r="G173" s="182" t="s">
        <v>165</v>
      </c>
      <c r="H173" s="183">
        <v>24</v>
      </c>
      <c r="I173" s="184"/>
      <c r="J173" s="185">
        <f>ROUND(I173*H173,2)</f>
        <v>0</v>
      </c>
      <c r="K173" s="181" t="s">
        <v>141</v>
      </c>
      <c r="L173" s="40"/>
      <c r="M173" s="186" t="s">
        <v>19</v>
      </c>
      <c r="N173" s="187" t="s">
        <v>44</v>
      </c>
      <c r="O173" s="65"/>
      <c r="P173" s="188">
        <f>O173*H173</f>
        <v>0</v>
      </c>
      <c r="Q173" s="188">
        <v>0</v>
      </c>
      <c r="R173" s="188">
        <f>Q173*H173</f>
        <v>0</v>
      </c>
      <c r="S173" s="188">
        <v>0</v>
      </c>
      <c r="T173" s="189">
        <f>S173*H173</f>
        <v>0</v>
      </c>
      <c r="U173" s="35"/>
      <c r="V173" s="35"/>
      <c r="W173" s="35"/>
      <c r="X173" s="35"/>
      <c r="Y173" s="35"/>
      <c r="Z173" s="35"/>
      <c r="AA173" s="35"/>
      <c r="AB173" s="35"/>
      <c r="AC173" s="35"/>
      <c r="AD173" s="35"/>
      <c r="AE173" s="35"/>
      <c r="AR173" s="190" t="s">
        <v>142</v>
      </c>
      <c r="AT173" s="190" t="s">
        <v>137</v>
      </c>
      <c r="AU173" s="190" t="s">
        <v>82</v>
      </c>
      <c r="AY173" s="18" t="s">
        <v>134</v>
      </c>
      <c r="BE173" s="191">
        <f>IF(N173="základní",J173,0)</f>
        <v>0</v>
      </c>
      <c r="BF173" s="191">
        <f>IF(N173="snížená",J173,0)</f>
        <v>0</v>
      </c>
      <c r="BG173" s="191">
        <f>IF(N173="zákl. přenesená",J173,0)</f>
        <v>0</v>
      </c>
      <c r="BH173" s="191">
        <f>IF(N173="sníž. přenesená",J173,0)</f>
        <v>0</v>
      </c>
      <c r="BI173" s="191">
        <f>IF(N173="nulová",J173,0)</f>
        <v>0</v>
      </c>
      <c r="BJ173" s="18" t="s">
        <v>80</v>
      </c>
      <c r="BK173" s="191">
        <f>ROUND(I173*H173,2)</f>
        <v>0</v>
      </c>
      <c r="BL173" s="18" t="s">
        <v>142</v>
      </c>
      <c r="BM173" s="190" t="s">
        <v>701</v>
      </c>
    </row>
    <row r="174" spans="1:47" s="2" customFormat="1" ht="12">
      <c r="A174" s="35"/>
      <c r="B174" s="36"/>
      <c r="C174" s="37"/>
      <c r="D174" s="192" t="s">
        <v>144</v>
      </c>
      <c r="E174" s="37"/>
      <c r="F174" s="193" t="s">
        <v>700</v>
      </c>
      <c r="G174" s="37"/>
      <c r="H174" s="37"/>
      <c r="I174" s="194"/>
      <c r="J174" s="37"/>
      <c r="K174" s="37"/>
      <c r="L174" s="40"/>
      <c r="M174" s="195"/>
      <c r="N174" s="196"/>
      <c r="O174" s="65"/>
      <c r="P174" s="65"/>
      <c r="Q174" s="65"/>
      <c r="R174" s="65"/>
      <c r="S174" s="65"/>
      <c r="T174" s="66"/>
      <c r="U174" s="35"/>
      <c r="V174" s="35"/>
      <c r="W174" s="35"/>
      <c r="X174" s="35"/>
      <c r="Y174" s="35"/>
      <c r="Z174" s="35"/>
      <c r="AA174" s="35"/>
      <c r="AB174" s="35"/>
      <c r="AC174" s="35"/>
      <c r="AD174" s="35"/>
      <c r="AE174" s="35"/>
      <c r="AT174" s="18" t="s">
        <v>144</v>
      </c>
      <c r="AU174" s="18" t="s">
        <v>82</v>
      </c>
    </row>
    <row r="175" spans="1:65" s="2" customFormat="1" ht="22.8">
      <c r="A175" s="35"/>
      <c r="B175" s="36"/>
      <c r="C175" s="208" t="s">
        <v>298</v>
      </c>
      <c r="D175" s="208" t="s">
        <v>157</v>
      </c>
      <c r="E175" s="209" t="s">
        <v>702</v>
      </c>
      <c r="F175" s="210" t="s">
        <v>703</v>
      </c>
      <c r="G175" s="211" t="s">
        <v>160</v>
      </c>
      <c r="H175" s="212">
        <v>0.226</v>
      </c>
      <c r="I175" s="213"/>
      <c r="J175" s="214">
        <f>ROUND(I175*H175,2)</f>
        <v>0</v>
      </c>
      <c r="K175" s="210" t="s">
        <v>19</v>
      </c>
      <c r="L175" s="215"/>
      <c r="M175" s="216" t="s">
        <v>19</v>
      </c>
      <c r="N175" s="217" t="s">
        <v>44</v>
      </c>
      <c r="O175" s="65"/>
      <c r="P175" s="188">
        <f>O175*H175</f>
        <v>0</v>
      </c>
      <c r="Q175" s="188">
        <v>1</v>
      </c>
      <c r="R175" s="188">
        <f>Q175*H175</f>
        <v>0.226</v>
      </c>
      <c r="S175" s="188">
        <v>0</v>
      </c>
      <c r="T175" s="189">
        <f>S175*H175</f>
        <v>0</v>
      </c>
      <c r="U175" s="35"/>
      <c r="V175" s="35"/>
      <c r="W175" s="35"/>
      <c r="X175" s="35"/>
      <c r="Y175" s="35"/>
      <c r="Z175" s="35"/>
      <c r="AA175" s="35"/>
      <c r="AB175" s="35"/>
      <c r="AC175" s="35"/>
      <c r="AD175" s="35"/>
      <c r="AE175" s="35"/>
      <c r="AR175" s="190" t="s">
        <v>161</v>
      </c>
      <c r="AT175" s="190" t="s">
        <v>157</v>
      </c>
      <c r="AU175" s="190" t="s">
        <v>82</v>
      </c>
      <c r="AY175" s="18" t="s">
        <v>134</v>
      </c>
      <c r="BE175" s="191">
        <f>IF(N175="základní",J175,0)</f>
        <v>0</v>
      </c>
      <c r="BF175" s="191">
        <f>IF(N175="snížená",J175,0)</f>
        <v>0</v>
      </c>
      <c r="BG175" s="191">
        <f>IF(N175="zákl. přenesená",J175,0)</f>
        <v>0</v>
      </c>
      <c r="BH175" s="191">
        <f>IF(N175="sníž. přenesená",J175,0)</f>
        <v>0</v>
      </c>
      <c r="BI175" s="191">
        <f>IF(N175="nulová",J175,0)</f>
        <v>0</v>
      </c>
      <c r="BJ175" s="18" t="s">
        <v>80</v>
      </c>
      <c r="BK175" s="191">
        <f>ROUND(I175*H175,2)</f>
        <v>0</v>
      </c>
      <c r="BL175" s="18" t="s">
        <v>142</v>
      </c>
      <c r="BM175" s="190" t="s">
        <v>704</v>
      </c>
    </row>
    <row r="176" spans="1:47" s="2" customFormat="1" ht="12">
      <c r="A176" s="35"/>
      <c r="B176" s="36"/>
      <c r="C176" s="37"/>
      <c r="D176" s="192" t="s">
        <v>144</v>
      </c>
      <c r="E176" s="37"/>
      <c r="F176" s="193" t="s">
        <v>703</v>
      </c>
      <c r="G176" s="37"/>
      <c r="H176" s="37"/>
      <c r="I176" s="194"/>
      <c r="J176" s="37"/>
      <c r="K176" s="37"/>
      <c r="L176" s="40"/>
      <c r="M176" s="195"/>
      <c r="N176" s="196"/>
      <c r="O176" s="65"/>
      <c r="P176" s="65"/>
      <c r="Q176" s="65"/>
      <c r="R176" s="65"/>
      <c r="S176" s="65"/>
      <c r="T176" s="66"/>
      <c r="U176" s="35"/>
      <c r="V176" s="35"/>
      <c r="W176" s="35"/>
      <c r="X176" s="35"/>
      <c r="Y176" s="35"/>
      <c r="Z176" s="35"/>
      <c r="AA176" s="35"/>
      <c r="AB176" s="35"/>
      <c r="AC176" s="35"/>
      <c r="AD176" s="35"/>
      <c r="AE176" s="35"/>
      <c r="AT176" s="18" t="s">
        <v>144</v>
      </c>
      <c r="AU176" s="18" t="s">
        <v>82</v>
      </c>
    </row>
    <row r="177" spans="2:51" s="13" customFormat="1" ht="12">
      <c r="B177" s="197"/>
      <c r="C177" s="198"/>
      <c r="D177" s="192" t="s">
        <v>145</v>
      </c>
      <c r="E177" s="199" t="s">
        <v>19</v>
      </c>
      <c r="F177" s="200" t="s">
        <v>705</v>
      </c>
      <c r="G177" s="198"/>
      <c r="H177" s="201">
        <v>0.226</v>
      </c>
      <c r="I177" s="202"/>
      <c r="J177" s="198"/>
      <c r="K177" s="198"/>
      <c r="L177" s="203"/>
      <c r="M177" s="204"/>
      <c r="N177" s="205"/>
      <c r="O177" s="205"/>
      <c r="P177" s="205"/>
      <c r="Q177" s="205"/>
      <c r="R177" s="205"/>
      <c r="S177" s="205"/>
      <c r="T177" s="206"/>
      <c r="AT177" s="207" t="s">
        <v>145</v>
      </c>
      <c r="AU177" s="207" t="s">
        <v>82</v>
      </c>
      <c r="AV177" s="13" t="s">
        <v>82</v>
      </c>
      <c r="AW177" s="13" t="s">
        <v>33</v>
      </c>
      <c r="AX177" s="13" t="s">
        <v>80</v>
      </c>
      <c r="AY177" s="207" t="s">
        <v>134</v>
      </c>
    </row>
    <row r="178" spans="1:65" s="2" customFormat="1" ht="22.8">
      <c r="A178" s="35"/>
      <c r="B178" s="36"/>
      <c r="C178" s="208" t="s">
        <v>303</v>
      </c>
      <c r="D178" s="208" t="s">
        <v>157</v>
      </c>
      <c r="E178" s="209" t="s">
        <v>706</v>
      </c>
      <c r="F178" s="210" t="s">
        <v>707</v>
      </c>
      <c r="G178" s="211" t="s">
        <v>160</v>
      </c>
      <c r="H178" s="212">
        <v>0.134</v>
      </c>
      <c r="I178" s="213"/>
      <c r="J178" s="214">
        <f>ROUND(I178*H178,2)</f>
        <v>0</v>
      </c>
      <c r="K178" s="210" t="s">
        <v>19</v>
      </c>
      <c r="L178" s="215"/>
      <c r="M178" s="216" t="s">
        <v>19</v>
      </c>
      <c r="N178" s="217" t="s">
        <v>44</v>
      </c>
      <c r="O178" s="65"/>
      <c r="P178" s="188">
        <f>O178*H178</f>
        <v>0</v>
      </c>
      <c r="Q178" s="188">
        <v>1</v>
      </c>
      <c r="R178" s="188">
        <f>Q178*H178</f>
        <v>0.134</v>
      </c>
      <c r="S178" s="188">
        <v>0</v>
      </c>
      <c r="T178" s="189">
        <f>S178*H178</f>
        <v>0</v>
      </c>
      <c r="U178" s="35"/>
      <c r="V178" s="35"/>
      <c r="W178" s="35"/>
      <c r="X178" s="35"/>
      <c r="Y178" s="35"/>
      <c r="Z178" s="35"/>
      <c r="AA178" s="35"/>
      <c r="AB178" s="35"/>
      <c r="AC178" s="35"/>
      <c r="AD178" s="35"/>
      <c r="AE178" s="35"/>
      <c r="AR178" s="190" t="s">
        <v>161</v>
      </c>
      <c r="AT178" s="190" t="s">
        <v>157</v>
      </c>
      <c r="AU178" s="190" t="s">
        <v>82</v>
      </c>
      <c r="AY178" s="18" t="s">
        <v>134</v>
      </c>
      <c r="BE178" s="191">
        <f>IF(N178="základní",J178,0)</f>
        <v>0</v>
      </c>
      <c r="BF178" s="191">
        <f>IF(N178="snížená",J178,0)</f>
        <v>0</v>
      </c>
      <c r="BG178" s="191">
        <f>IF(N178="zákl. přenesená",J178,0)</f>
        <v>0</v>
      </c>
      <c r="BH178" s="191">
        <f>IF(N178="sníž. přenesená",J178,0)</f>
        <v>0</v>
      </c>
      <c r="BI178" s="191">
        <f>IF(N178="nulová",J178,0)</f>
        <v>0</v>
      </c>
      <c r="BJ178" s="18" t="s">
        <v>80</v>
      </c>
      <c r="BK178" s="191">
        <f>ROUND(I178*H178,2)</f>
        <v>0</v>
      </c>
      <c r="BL178" s="18" t="s">
        <v>142</v>
      </c>
      <c r="BM178" s="190" t="s">
        <v>708</v>
      </c>
    </row>
    <row r="179" spans="1:47" s="2" customFormat="1" ht="12">
      <c r="A179" s="35"/>
      <c r="B179" s="36"/>
      <c r="C179" s="37"/>
      <c r="D179" s="192" t="s">
        <v>144</v>
      </c>
      <c r="E179" s="37"/>
      <c r="F179" s="193" t="s">
        <v>707</v>
      </c>
      <c r="G179" s="37"/>
      <c r="H179" s="37"/>
      <c r="I179" s="194"/>
      <c r="J179" s="37"/>
      <c r="K179" s="37"/>
      <c r="L179" s="40"/>
      <c r="M179" s="195"/>
      <c r="N179" s="196"/>
      <c r="O179" s="65"/>
      <c r="P179" s="65"/>
      <c r="Q179" s="65"/>
      <c r="R179" s="65"/>
      <c r="S179" s="65"/>
      <c r="T179" s="66"/>
      <c r="U179" s="35"/>
      <c r="V179" s="35"/>
      <c r="W179" s="35"/>
      <c r="X179" s="35"/>
      <c r="Y179" s="35"/>
      <c r="Z179" s="35"/>
      <c r="AA179" s="35"/>
      <c r="AB179" s="35"/>
      <c r="AC179" s="35"/>
      <c r="AD179" s="35"/>
      <c r="AE179" s="35"/>
      <c r="AT179" s="18" t="s">
        <v>144</v>
      </c>
      <c r="AU179" s="18" t="s">
        <v>82</v>
      </c>
    </row>
    <row r="180" spans="2:51" s="13" customFormat="1" ht="12">
      <c r="B180" s="197"/>
      <c r="C180" s="198"/>
      <c r="D180" s="192" t="s">
        <v>145</v>
      </c>
      <c r="E180" s="199" t="s">
        <v>19</v>
      </c>
      <c r="F180" s="200" t="s">
        <v>709</v>
      </c>
      <c r="G180" s="198"/>
      <c r="H180" s="201">
        <v>0.134</v>
      </c>
      <c r="I180" s="202"/>
      <c r="J180" s="198"/>
      <c r="K180" s="198"/>
      <c r="L180" s="203"/>
      <c r="M180" s="204"/>
      <c r="N180" s="205"/>
      <c r="O180" s="205"/>
      <c r="P180" s="205"/>
      <c r="Q180" s="205"/>
      <c r="R180" s="205"/>
      <c r="S180" s="205"/>
      <c r="T180" s="206"/>
      <c r="AT180" s="207" t="s">
        <v>145</v>
      </c>
      <c r="AU180" s="207" t="s">
        <v>82</v>
      </c>
      <c r="AV180" s="13" t="s">
        <v>82</v>
      </c>
      <c r="AW180" s="13" t="s">
        <v>33</v>
      </c>
      <c r="AX180" s="13" t="s">
        <v>80</v>
      </c>
      <c r="AY180" s="207" t="s">
        <v>134</v>
      </c>
    </row>
    <row r="181" spans="1:65" s="2" customFormat="1" ht="16.5" customHeight="1">
      <c r="A181" s="35"/>
      <c r="B181" s="36"/>
      <c r="C181" s="179" t="s">
        <v>307</v>
      </c>
      <c r="D181" s="179" t="s">
        <v>137</v>
      </c>
      <c r="E181" s="180" t="s">
        <v>710</v>
      </c>
      <c r="F181" s="181" t="s">
        <v>711</v>
      </c>
      <c r="G181" s="182" t="s">
        <v>174</v>
      </c>
      <c r="H181" s="183">
        <v>4</v>
      </c>
      <c r="I181" s="184"/>
      <c r="J181" s="185">
        <f>ROUND(I181*H181,2)</f>
        <v>0</v>
      </c>
      <c r="K181" s="181" t="s">
        <v>141</v>
      </c>
      <c r="L181" s="40"/>
      <c r="M181" s="186" t="s">
        <v>19</v>
      </c>
      <c r="N181" s="187" t="s">
        <v>44</v>
      </c>
      <c r="O181" s="65"/>
      <c r="P181" s="188">
        <f>O181*H181</f>
        <v>0</v>
      </c>
      <c r="Q181" s="188">
        <v>0</v>
      </c>
      <c r="R181" s="188">
        <f>Q181*H181</f>
        <v>0</v>
      </c>
      <c r="S181" s="188">
        <v>0</v>
      </c>
      <c r="T181" s="189">
        <f>S181*H181</f>
        <v>0</v>
      </c>
      <c r="U181" s="35"/>
      <c r="V181" s="35"/>
      <c r="W181" s="35"/>
      <c r="X181" s="35"/>
      <c r="Y181" s="35"/>
      <c r="Z181" s="35"/>
      <c r="AA181" s="35"/>
      <c r="AB181" s="35"/>
      <c r="AC181" s="35"/>
      <c r="AD181" s="35"/>
      <c r="AE181" s="35"/>
      <c r="AR181" s="190" t="s">
        <v>142</v>
      </c>
      <c r="AT181" s="190" t="s">
        <v>137</v>
      </c>
      <c r="AU181" s="190" t="s">
        <v>82</v>
      </c>
      <c r="AY181" s="18" t="s">
        <v>134</v>
      </c>
      <c r="BE181" s="191">
        <f>IF(N181="základní",J181,0)</f>
        <v>0</v>
      </c>
      <c r="BF181" s="191">
        <f>IF(N181="snížená",J181,0)</f>
        <v>0</v>
      </c>
      <c r="BG181" s="191">
        <f>IF(N181="zákl. přenesená",J181,0)</f>
        <v>0</v>
      </c>
      <c r="BH181" s="191">
        <f>IF(N181="sníž. přenesená",J181,0)</f>
        <v>0</v>
      </c>
      <c r="BI181" s="191">
        <f>IF(N181="nulová",J181,0)</f>
        <v>0</v>
      </c>
      <c r="BJ181" s="18" t="s">
        <v>80</v>
      </c>
      <c r="BK181" s="191">
        <f>ROUND(I181*H181,2)</f>
        <v>0</v>
      </c>
      <c r="BL181" s="18" t="s">
        <v>142</v>
      </c>
      <c r="BM181" s="190" t="s">
        <v>712</v>
      </c>
    </row>
    <row r="182" spans="1:47" s="2" customFormat="1" ht="12">
      <c r="A182" s="35"/>
      <c r="B182" s="36"/>
      <c r="C182" s="37"/>
      <c r="D182" s="192" t="s">
        <v>144</v>
      </c>
      <c r="E182" s="37"/>
      <c r="F182" s="193" t="s">
        <v>711</v>
      </c>
      <c r="G182" s="37"/>
      <c r="H182" s="37"/>
      <c r="I182" s="194"/>
      <c r="J182" s="37"/>
      <c r="K182" s="37"/>
      <c r="L182" s="40"/>
      <c r="M182" s="195"/>
      <c r="N182" s="196"/>
      <c r="O182" s="65"/>
      <c r="P182" s="65"/>
      <c r="Q182" s="65"/>
      <c r="R182" s="65"/>
      <c r="S182" s="65"/>
      <c r="T182" s="66"/>
      <c r="U182" s="35"/>
      <c r="V182" s="35"/>
      <c r="W182" s="35"/>
      <c r="X182" s="35"/>
      <c r="Y182" s="35"/>
      <c r="Z182" s="35"/>
      <c r="AA182" s="35"/>
      <c r="AB182" s="35"/>
      <c r="AC182" s="35"/>
      <c r="AD182" s="35"/>
      <c r="AE182" s="35"/>
      <c r="AT182" s="18" t="s">
        <v>144</v>
      </c>
      <c r="AU182" s="18" t="s">
        <v>82</v>
      </c>
    </row>
    <row r="183" spans="1:65" s="2" customFormat="1" ht="21.75" customHeight="1">
      <c r="A183" s="35"/>
      <c r="B183" s="36"/>
      <c r="C183" s="208" t="s">
        <v>313</v>
      </c>
      <c r="D183" s="208" t="s">
        <v>157</v>
      </c>
      <c r="E183" s="209" t="s">
        <v>713</v>
      </c>
      <c r="F183" s="210" t="s">
        <v>714</v>
      </c>
      <c r="G183" s="211" t="s">
        <v>160</v>
      </c>
      <c r="H183" s="212">
        <v>0.063</v>
      </c>
      <c r="I183" s="213"/>
      <c r="J183" s="214">
        <f>ROUND(I183*H183,2)</f>
        <v>0</v>
      </c>
      <c r="K183" s="210" t="s">
        <v>19</v>
      </c>
      <c r="L183" s="215"/>
      <c r="M183" s="216" t="s">
        <v>19</v>
      </c>
      <c r="N183" s="217" t="s">
        <v>44</v>
      </c>
      <c r="O183" s="65"/>
      <c r="P183" s="188">
        <f>O183*H183</f>
        <v>0</v>
      </c>
      <c r="Q183" s="188">
        <v>1</v>
      </c>
      <c r="R183" s="188">
        <f>Q183*H183</f>
        <v>0.063</v>
      </c>
      <c r="S183" s="188">
        <v>0</v>
      </c>
      <c r="T183" s="189">
        <f>S183*H183</f>
        <v>0</v>
      </c>
      <c r="U183" s="35"/>
      <c r="V183" s="35"/>
      <c r="W183" s="35"/>
      <c r="X183" s="35"/>
      <c r="Y183" s="35"/>
      <c r="Z183" s="35"/>
      <c r="AA183" s="35"/>
      <c r="AB183" s="35"/>
      <c r="AC183" s="35"/>
      <c r="AD183" s="35"/>
      <c r="AE183" s="35"/>
      <c r="AR183" s="190" t="s">
        <v>161</v>
      </c>
      <c r="AT183" s="190" t="s">
        <v>157</v>
      </c>
      <c r="AU183" s="190" t="s">
        <v>82</v>
      </c>
      <c r="AY183" s="18" t="s">
        <v>134</v>
      </c>
      <c r="BE183" s="191">
        <f>IF(N183="základní",J183,0)</f>
        <v>0</v>
      </c>
      <c r="BF183" s="191">
        <f>IF(N183="snížená",J183,0)</f>
        <v>0</v>
      </c>
      <c r="BG183" s="191">
        <f>IF(N183="zákl. přenesená",J183,0)</f>
        <v>0</v>
      </c>
      <c r="BH183" s="191">
        <f>IF(N183="sníž. přenesená",J183,0)</f>
        <v>0</v>
      </c>
      <c r="BI183" s="191">
        <f>IF(N183="nulová",J183,0)</f>
        <v>0</v>
      </c>
      <c r="BJ183" s="18" t="s">
        <v>80</v>
      </c>
      <c r="BK183" s="191">
        <f>ROUND(I183*H183,2)</f>
        <v>0</v>
      </c>
      <c r="BL183" s="18" t="s">
        <v>142</v>
      </c>
      <c r="BM183" s="190" t="s">
        <v>715</v>
      </c>
    </row>
    <row r="184" spans="1:47" s="2" customFormat="1" ht="12">
      <c r="A184" s="35"/>
      <c r="B184" s="36"/>
      <c r="C184" s="37"/>
      <c r="D184" s="192" t="s">
        <v>144</v>
      </c>
      <c r="E184" s="37"/>
      <c r="F184" s="193" t="s">
        <v>714</v>
      </c>
      <c r="G184" s="37"/>
      <c r="H184" s="37"/>
      <c r="I184" s="194"/>
      <c r="J184" s="37"/>
      <c r="K184" s="37"/>
      <c r="L184" s="40"/>
      <c r="M184" s="195"/>
      <c r="N184" s="196"/>
      <c r="O184" s="65"/>
      <c r="P184" s="65"/>
      <c r="Q184" s="65"/>
      <c r="R184" s="65"/>
      <c r="S184" s="65"/>
      <c r="T184" s="66"/>
      <c r="U184" s="35"/>
      <c r="V184" s="35"/>
      <c r="W184" s="35"/>
      <c r="X184" s="35"/>
      <c r="Y184" s="35"/>
      <c r="Z184" s="35"/>
      <c r="AA184" s="35"/>
      <c r="AB184" s="35"/>
      <c r="AC184" s="35"/>
      <c r="AD184" s="35"/>
      <c r="AE184" s="35"/>
      <c r="AT184" s="18" t="s">
        <v>144</v>
      </c>
      <c r="AU184" s="18" t="s">
        <v>82</v>
      </c>
    </row>
    <row r="185" spans="2:51" s="13" customFormat="1" ht="12">
      <c r="B185" s="197"/>
      <c r="C185" s="198"/>
      <c r="D185" s="192" t="s">
        <v>145</v>
      </c>
      <c r="E185" s="199" t="s">
        <v>19</v>
      </c>
      <c r="F185" s="200" t="s">
        <v>716</v>
      </c>
      <c r="G185" s="198"/>
      <c r="H185" s="201">
        <v>0.063</v>
      </c>
      <c r="I185" s="202"/>
      <c r="J185" s="198"/>
      <c r="K185" s="198"/>
      <c r="L185" s="203"/>
      <c r="M185" s="204"/>
      <c r="N185" s="205"/>
      <c r="O185" s="205"/>
      <c r="P185" s="205"/>
      <c r="Q185" s="205"/>
      <c r="R185" s="205"/>
      <c r="S185" s="205"/>
      <c r="T185" s="206"/>
      <c r="AT185" s="207" t="s">
        <v>145</v>
      </c>
      <c r="AU185" s="207" t="s">
        <v>82</v>
      </c>
      <c r="AV185" s="13" t="s">
        <v>82</v>
      </c>
      <c r="AW185" s="13" t="s">
        <v>33</v>
      </c>
      <c r="AX185" s="13" t="s">
        <v>80</v>
      </c>
      <c r="AY185" s="207" t="s">
        <v>134</v>
      </c>
    </row>
    <row r="186" spans="1:65" s="2" customFormat="1" ht="21.75" customHeight="1">
      <c r="A186" s="35"/>
      <c r="B186" s="36"/>
      <c r="C186" s="179" t="s">
        <v>317</v>
      </c>
      <c r="D186" s="179" t="s">
        <v>137</v>
      </c>
      <c r="E186" s="180" t="s">
        <v>717</v>
      </c>
      <c r="F186" s="181" t="s">
        <v>718</v>
      </c>
      <c r="G186" s="182" t="s">
        <v>165</v>
      </c>
      <c r="H186" s="183">
        <v>42</v>
      </c>
      <c r="I186" s="184"/>
      <c r="J186" s="185">
        <f>ROUND(I186*H186,2)</f>
        <v>0</v>
      </c>
      <c r="K186" s="181" t="s">
        <v>141</v>
      </c>
      <c r="L186" s="40"/>
      <c r="M186" s="186" t="s">
        <v>19</v>
      </c>
      <c r="N186" s="187" t="s">
        <v>44</v>
      </c>
      <c r="O186" s="65"/>
      <c r="P186" s="188">
        <f>O186*H186</f>
        <v>0</v>
      </c>
      <c r="Q186" s="188">
        <v>0</v>
      </c>
      <c r="R186" s="188">
        <f>Q186*H186</f>
        <v>0</v>
      </c>
      <c r="S186" s="188">
        <v>0</v>
      </c>
      <c r="T186" s="189">
        <f>S186*H186</f>
        <v>0</v>
      </c>
      <c r="U186" s="35"/>
      <c r="V186" s="35"/>
      <c r="W186" s="35"/>
      <c r="X186" s="35"/>
      <c r="Y186" s="35"/>
      <c r="Z186" s="35"/>
      <c r="AA186" s="35"/>
      <c r="AB186" s="35"/>
      <c r="AC186" s="35"/>
      <c r="AD186" s="35"/>
      <c r="AE186" s="35"/>
      <c r="AR186" s="190" t="s">
        <v>142</v>
      </c>
      <c r="AT186" s="190" t="s">
        <v>137</v>
      </c>
      <c r="AU186" s="190" t="s">
        <v>82</v>
      </c>
      <c r="AY186" s="18" t="s">
        <v>134</v>
      </c>
      <c r="BE186" s="191">
        <f>IF(N186="základní",J186,0)</f>
        <v>0</v>
      </c>
      <c r="BF186" s="191">
        <f>IF(N186="snížená",J186,0)</f>
        <v>0</v>
      </c>
      <c r="BG186" s="191">
        <f>IF(N186="zákl. přenesená",J186,0)</f>
        <v>0</v>
      </c>
      <c r="BH186" s="191">
        <f>IF(N186="sníž. přenesená",J186,0)</f>
        <v>0</v>
      </c>
      <c r="BI186" s="191">
        <f>IF(N186="nulová",J186,0)</f>
        <v>0</v>
      </c>
      <c r="BJ186" s="18" t="s">
        <v>80</v>
      </c>
      <c r="BK186" s="191">
        <f>ROUND(I186*H186,2)</f>
        <v>0</v>
      </c>
      <c r="BL186" s="18" t="s">
        <v>142</v>
      </c>
      <c r="BM186" s="190" t="s">
        <v>719</v>
      </c>
    </row>
    <row r="187" spans="1:47" s="2" customFormat="1" ht="12">
      <c r="A187" s="35"/>
      <c r="B187" s="36"/>
      <c r="C187" s="37"/>
      <c r="D187" s="192" t="s">
        <v>144</v>
      </c>
      <c r="E187" s="37"/>
      <c r="F187" s="193" t="s">
        <v>718</v>
      </c>
      <c r="G187" s="37"/>
      <c r="H187" s="37"/>
      <c r="I187" s="194"/>
      <c r="J187" s="37"/>
      <c r="K187" s="37"/>
      <c r="L187" s="40"/>
      <c r="M187" s="195"/>
      <c r="N187" s="196"/>
      <c r="O187" s="65"/>
      <c r="P187" s="65"/>
      <c r="Q187" s="65"/>
      <c r="R187" s="65"/>
      <c r="S187" s="65"/>
      <c r="T187" s="66"/>
      <c r="U187" s="35"/>
      <c r="V187" s="35"/>
      <c r="W187" s="35"/>
      <c r="X187" s="35"/>
      <c r="Y187" s="35"/>
      <c r="Z187" s="35"/>
      <c r="AA187" s="35"/>
      <c r="AB187" s="35"/>
      <c r="AC187" s="35"/>
      <c r="AD187" s="35"/>
      <c r="AE187" s="35"/>
      <c r="AT187" s="18" t="s">
        <v>144</v>
      </c>
      <c r="AU187" s="18" t="s">
        <v>82</v>
      </c>
    </row>
    <row r="188" spans="1:65" s="2" customFormat="1" ht="21.75" customHeight="1">
      <c r="A188" s="35"/>
      <c r="B188" s="36"/>
      <c r="C188" s="179" t="s">
        <v>321</v>
      </c>
      <c r="D188" s="179" t="s">
        <v>137</v>
      </c>
      <c r="E188" s="180" t="s">
        <v>720</v>
      </c>
      <c r="F188" s="181" t="s">
        <v>721</v>
      </c>
      <c r="G188" s="182" t="s">
        <v>165</v>
      </c>
      <c r="H188" s="183">
        <v>20</v>
      </c>
      <c r="I188" s="184"/>
      <c r="J188" s="185">
        <f>ROUND(I188*H188,2)</f>
        <v>0</v>
      </c>
      <c r="K188" s="181" t="s">
        <v>141</v>
      </c>
      <c r="L188" s="40"/>
      <c r="M188" s="186" t="s">
        <v>19</v>
      </c>
      <c r="N188" s="187" t="s">
        <v>44</v>
      </c>
      <c r="O188" s="65"/>
      <c r="P188" s="188">
        <f>O188*H188</f>
        <v>0</v>
      </c>
      <c r="Q188" s="188">
        <v>0</v>
      </c>
      <c r="R188" s="188">
        <f>Q188*H188</f>
        <v>0</v>
      </c>
      <c r="S188" s="188">
        <v>0</v>
      </c>
      <c r="T188" s="189">
        <f>S188*H188</f>
        <v>0</v>
      </c>
      <c r="U188" s="35"/>
      <c r="V188" s="35"/>
      <c r="W188" s="35"/>
      <c r="X188" s="35"/>
      <c r="Y188" s="35"/>
      <c r="Z188" s="35"/>
      <c r="AA188" s="35"/>
      <c r="AB188" s="35"/>
      <c r="AC188" s="35"/>
      <c r="AD188" s="35"/>
      <c r="AE188" s="35"/>
      <c r="AR188" s="190" t="s">
        <v>142</v>
      </c>
      <c r="AT188" s="190" t="s">
        <v>137</v>
      </c>
      <c r="AU188" s="190" t="s">
        <v>82</v>
      </c>
      <c r="AY188" s="18" t="s">
        <v>134</v>
      </c>
      <c r="BE188" s="191">
        <f>IF(N188="základní",J188,0)</f>
        <v>0</v>
      </c>
      <c r="BF188" s="191">
        <f>IF(N188="snížená",J188,0)</f>
        <v>0</v>
      </c>
      <c r="BG188" s="191">
        <f>IF(N188="zákl. přenesená",J188,0)</f>
        <v>0</v>
      </c>
      <c r="BH188" s="191">
        <f>IF(N188="sníž. přenesená",J188,0)</f>
        <v>0</v>
      </c>
      <c r="BI188" s="191">
        <f>IF(N188="nulová",J188,0)</f>
        <v>0</v>
      </c>
      <c r="BJ188" s="18" t="s">
        <v>80</v>
      </c>
      <c r="BK188" s="191">
        <f>ROUND(I188*H188,2)</f>
        <v>0</v>
      </c>
      <c r="BL188" s="18" t="s">
        <v>142</v>
      </c>
      <c r="BM188" s="190" t="s">
        <v>722</v>
      </c>
    </row>
    <row r="189" spans="1:47" s="2" customFormat="1" ht="12">
      <c r="A189" s="35"/>
      <c r="B189" s="36"/>
      <c r="C189" s="37"/>
      <c r="D189" s="192" t="s">
        <v>144</v>
      </c>
      <c r="E189" s="37"/>
      <c r="F189" s="193" t="s">
        <v>721</v>
      </c>
      <c r="G189" s="37"/>
      <c r="H189" s="37"/>
      <c r="I189" s="194"/>
      <c r="J189" s="37"/>
      <c r="K189" s="37"/>
      <c r="L189" s="40"/>
      <c r="M189" s="195"/>
      <c r="N189" s="196"/>
      <c r="O189" s="65"/>
      <c r="P189" s="65"/>
      <c r="Q189" s="65"/>
      <c r="R189" s="65"/>
      <c r="S189" s="65"/>
      <c r="T189" s="66"/>
      <c r="U189" s="35"/>
      <c r="V189" s="35"/>
      <c r="W189" s="35"/>
      <c r="X189" s="35"/>
      <c r="Y189" s="35"/>
      <c r="Z189" s="35"/>
      <c r="AA189" s="35"/>
      <c r="AB189" s="35"/>
      <c r="AC189" s="35"/>
      <c r="AD189" s="35"/>
      <c r="AE189" s="35"/>
      <c r="AT189" s="18" t="s">
        <v>144</v>
      </c>
      <c r="AU189" s="18" t="s">
        <v>82</v>
      </c>
    </row>
    <row r="190" spans="1:65" s="2" customFormat="1" ht="22.8">
      <c r="A190" s="35"/>
      <c r="B190" s="36"/>
      <c r="C190" s="179" t="s">
        <v>325</v>
      </c>
      <c r="D190" s="179" t="s">
        <v>137</v>
      </c>
      <c r="E190" s="180" t="s">
        <v>723</v>
      </c>
      <c r="F190" s="181" t="s">
        <v>724</v>
      </c>
      <c r="G190" s="182" t="s">
        <v>140</v>
      </c>
      <c r="H190" s="183">
        <v>119</v>
      </c>
      <c r="I190" s="184"/>
      <c r="J190" s="185">
        <f>ROUND(I190*H190,2)</f>
        <v>0</v>
      </c>
      <c r="K190" s="181" t="s">
        <v>141</v>
      </c>
      <c r="L190" s="40"/>
      <c r="M190" s="186" t="s">
        <v>19</v>
      </c>
      <c r="N190" s="187" t="s">
        <v>44</v>
      </c>
      <c r="O190" s="65"/>
      <c r="P190" s="188">
        <f>O190*H190</f>
        <v>0</v>
      </c>
      <c r="Q190" s="188">
        <v>0</v>
      </c>
      <c r="R190" s="188">
        <f>Q190*H190</f>
        <v>0</v>
      </c>
      <c r="S190" s="188">
        <v>0</v>
      </c>
      <c r="T190" s="189">
        <f>S190*H190</f>
        <v>0</v>
      </c>
      <c r="U190" s="35"/>
      <c r="V190" s="35"/>
      <c r="W190" s="35"/>
      <c r="X190" s="35"/>
      <c r="Y190" s="35"/>
      <c r="Z190" s="35"/>
      <c r="AA190" s="35"/>
      <c r="AB190" s="35"/>
      <c r="AC190" s="35"/>
      <c r="AD190" s="35"/>
      <c r="AE190" s="35"/>
      <c r="AR190" s="190" t="s">
        <v>142</v>
      </c>
      <c r="AT190" s="190" t="s">
        <v>137</v>
      </c>
      <c r="AU190" s="190" t="s">
        <v>82</v>
      </c>
      <c r="AY190" s="18" t="s">
        <v>134</v>
      </c>
      <c r="BE190" s="191">
        <f>IF(N190="základní",J190,0)</f>
        <v>0</v>
      </c>
      <c r="BF190" s="191">
        <f>IF(N190="snížená",J190,0)</f>
        <v>0</v>
      </c>
      <c r="BG190" s="191">
        <f>IF(N190="zákl. přenesená",J190,0)</f>
        <v>0</v>
      </c>
      <c r="BH190" s="191">
        <f>IF(N190="sníž. přenesená",J190,0)</f>
        <v>0</v>
      </c>
      <c r="BI190" s="191">
        <f>IF(N190="nulová",J190,0)</f>
        <v>0</v>
      </c>
      <c r="BJ190" s="18" t="s">
        <v>80</v>
      </c>
      <c r="BK190" s="191">
        <f>ROUND(I190*H190,2)</f>
        <v>0</v>
      </c>
      <c r="BL190" s="18" t="s">
        <v>142</v>
      </c>
      <c r="BM190" s="190" t="s">
        <v>725</v>
      </c>
    </row>
    <row r="191" spans="1:47" s="2" customFormat="1" ht="19.2">
      <c r="A191" s="35"/>
      <c r="B191" s="36"/>
      <c r="C191" s="37"/>
      <c r="D191" s="192" t="s">
        <v>144</v>
      </c>
      <c r="E191" s="37"/>
      <c r="F191" s="193" t="s">
        <v>724</v>
      </c>
      <c r="G191" s="37"/>
      <c r="H191" s="37"/>
      <c r="I191" s="194"/>
      <c r="J191" s="37"/>
      <c r="K191" s="37"/>
      <c r="L191" s="40"/>
      <c r="M191" s="195"/>
      <c r="N191" s="196"/>
      <c r="O191" s="65"/>
      <c r="P191" s="65"/>
      <c r="Q191" s="65"/>
      <c r="R191" s="65"/>
      <c r="S191" s="65"/>
      <c r="T191" s="66"/>
      <c r="U191" s="35"/>
      <c r="V191" s="35"/>
      <c r="W191" s="35"/>
      <c r="X191" s="35"/>
      <c r="Y191" s="35"/>
      <c r="Z191" s="35"/>
      <c r="AA191" s="35"/>
      <c r="AB191" s="35"/>
      <c r="AC191" s="35"/>
      <c r="AD191" s="35"/>
      <c r="AE191" s="35"/>
      <c r="AT191" s="18" t="s">
        <v>144</v>
      </c>
      <c r="AU191" s="18" t="s">
        <v>82</v>
      </c>
    </row>
    <row r="192" spans="2:51" s="13" customFormat="1" ht="12">
      <c r="B192" s="197"/>
      <c r="C192" s="198"/>
      <c r="D192" s="192" t="s">
        <v>145</v>
      </c>
      <c r="E192" s="199" t="s">
        <v>19</v>
      </c>
      <c r="F192" s="200" t="s">
        <v>726</v>
      </c>
      <c r="G192" s="198"/>
      <c r="H192" s="201">
        <v>119</v>
      </c>
      <c r="I192" s="202"/>
      <c r="J192" s="198"/>
      <c r="K192" s="198"/>
      <c r="L192" s="203"/>
      <c r="M192" s="204"/>
      <c r="N192" s="205"/>
      <c r="O192" s="205"/>
      <c r="P192" s="205"/>
      <c r="Q192" s="205"/>
      <c r="R192" s="205"/>
      <c r="S192" s="205"/>
      <c r="T192" s="206"/>
      <c r="AT192" s="207" t="s">
        <v>145</v>
      </c>
      <c r="AU192" s="207" t="s">
        <v>82</v>
      </c>
      <c r="AV192" s="13" t="s">
        <v>82</v>
      </c>
      <c r="AW192" s="13" t="s">
        <v>33</v>
      </c>
      <c r="AX192" s="13" t="s">
        <v>80</v>
      </c>
      <c r="AY192" s="207" t="s">
        <v>134</v>
      </c>
    </row>
    <row r="193" spans="1:65" s="2" customFormat="1" ht="22.8">
      <c r="A193" s="35"/>
      <c r="B193" s="36"/>
      <c r="C193" s="179" t="s">
        <v>329</v>
      </c>
      <c r="D193" s="179" t="s">
        <v>137</v>
      </c>
      <c r="E193" s="180" t="s">
        <v>727</v>
      </c>
      <c r="F193" s="181" t="s">
        <v>728</v>
      </c>
      <c r="G193" s="182" t="s">
        <v>165</v>
      </c>
      <c r="H193" s="183">
        <v>42</v>
      </c>
      <c r="I193" s="184"/>
      <c r="J193" s="185">
        <f>ROUND(I193*H193,2)</f>
        <v>0</v>
      </c>
      <c r="K193" s="181" t="s">
        <v>141</v>
      </c>
      <c r="L193" s="40"/>
      <c r="M193" s="186" t="s">
        <v>19</v>
      </c>
      <c r="N193" s="187" t="s">
        <v>44</v>
      </c>
      <c r="O193" s="65"/>
      <c r="P193" s="188">
        <f>O193*H193</f>
        <v>0</v>
      </c>
      <c r="Q193" s="188">
        <v>0</v>
      </c>
      <c r="R193" s="188">
        <f>Q193*H193</f>
        <v>0</v>
      </c>
      <c r="S193" s="188">
        <v>0</v>
      </c>
      <c r="T193" s="189">
        <f>S193*H193</f>
        <v>0</v>
      </c>
      <c r="U193" s="35"/>
      <c r="V193" s="35"/>
      <c r="W193" s="35"/>
      <c r="X193" s="35"/>
      <c r="Y193" s="35"/>
      <c r="Z193" s="35"/>
      <c r="AA193" s="35"/>
      <c r="AB193" s="35"/>
      <c r="AC193" s="35"/>
      <c r="AD193" s="35"/>
      <c r="AE193" s="35"/>
      <c r="AR193" s="190" t="s">
        <v>142</v>
      </c>
      <c r="AT193" s="190" t="s">
        <v>137</v>
      </c>
      <c r="AU193" s="190" t="s">
        <v>82</v>
      </c>
      <c r="AY193" s="18" t="s">
        <v>134</v>
      </c>
      <c r="BE193" s="191">
        <f>IF(N193="základní",J193,0)</f>
        <v>0</v>
      </c>
      <c r="BF193" s="191">
        <f>IF(N193="snížená",J193,0)</f>
        <v>0</v>
      </c>
      <c r="BG193" s="191">
        <f>IF(N193="zákl. přenesená",J193,0)</f>
        <v>0</v>
      </c>
      <c r="BH193" s="191">
        <f>IF(N193="sníž. přenesená",J193,0)</f>
        <v>0</v>
      </c>
      <c r="BI193" s="191">
        <f>IF(N193="nulová",J193,0)</f>
        <v>0</v>
      </c>
      <c r="BJ193" s="18" t="s">
        <v>80</v>
      </c>
      <c r="BK193" s="191">
        <f>ROUND(I193*H193,2)</f>
        <v>0</v>
      </c>
      <c r="BL193" s="18" t="s">
        <v>142</v>
      </c>
      <c r="BM193" s="190" t="s">
        <v>729</v>
      </c>
    </row>
    <row r="194" spans="1:47" s="2" customFormat="1" ht="12">
      <c r="A194" s="35"/>
      <c r="B194" s="36"/>
      <c r="C194" s="37"/>
      <c r="D194" s="192" t="s">
        <v>144</v>
      </c>
      <c r="E194" s="37"/>
      <c r="F194" s="193" t="s">
        <v>728</v>
      </c>
      <c r="G194" s="37"/>
      <c r="H194" s="37"/>
      <c r="I194" s="194"/>
      <c r="J194" s="37"/>
      <c r="K194" s="37"/>
      <c r="L194" s="40"/>
      <c r="M194" s="195"/>
      <c r="N194" s="196"/>
      <c r="O194" s="65"/>
      <c r="P194" s="65"/>
      <c r="Q194" s="65"/>
      <c r="R194" s="65"/>
      <c r="S194" s="65"/>
      <c r="T194" s="66"/>
      <c r="U194" s="35"/>
      <c r="V194" s="35"/>
      <c r="W194" s="35"/>
      <c r="X194" s="35"/>
      <c r="Y194" s="35"/>
      <c r="Z194" s="35"/>
      <c r="AA194" s="35"/>
      <c r="AB194" s="35"/>
      <c r="AC194" s="35"/>
      <c r="AD194" s="35"/>
      <c r="AE194" s="35"/>
      <c r="AT194" s="18" t="s">
        <v>144</v>
      </c>
      <c r="AU194" s="18" t="s">
        <v>82</v>
      </c>
    </row>
    <row r="195" spans="1:65" s="2" customFormat="1" ht="16.5" customHeight="1">
      <c r="A195" s="35"/>
      <c r="B195" s="36"/>
      <c r="C195" s="208" t="s">
        <v>333</v>
      </c>
      <c r="D195" s="208" t="s">
        <v>157</v>
      </c>
      <c r="E195" s="209" t="s">
        <v>730</v>
      </c>
      <c r="F195" s="210" t="s">
        <v>731</v>
      </c>
      <c r="G195" s="211" t="s">
        <v>732</v>
      </c>
      <c r="H195" s="212">
        <v>16.17</v>
      </c>
      <c r="I195" s="213"/>
      <c r="J195" s="214">
        <f>ROUND(I195*H195,2)</f>
        <v>0</v>
      </c>
      <c r="K195" s="210" t="s">
        <v>141</v>
      </c>
      <c r="L195" s="215"/>
      <c r="M195" s="216" t="s">
        <v>19</v>
      </c>
      <c r="N195" s="217" t="s">
        <v>44</v>
      </c>
      <c r="O195" s="65"/>
      <c r="P195" s="188">
        <f>O195*H195</f>
        <v>0</v>
      </c>
      <c r="Q195" s="188">
        <v>0</v>
      </c>
      <c r="R195" s="188">
        <f>Q195*H195</f>
        <v>0</v>
      </c>
      <c r="S195" s="188">
        <v>0</v>
      </c>
      <c r="T195" s="189">
        <f>S195*H195</f>
        <v>0</v>
      </c>
      <c r="U195" s="35"/>
      <c r="V195" s="35"/>
      <c r="W195" s="35"/>
      <c r="X195" s="35"/>
      <c r="Y195" s="35"/>
      <c r="Z195" s="35"/>
      <c r="AA195" s="35"/>
      <c r="AB195" s="35"/>
      <c r="AC195" s="35"/>
      <c r="AD195" s="35"/>
      <c r="AE195" s="35"/>
      <c r="AR195" s="190" t="s">
        <v>161</v>
      </c>
      <c r="AT195" s="190" t="s">
        <v>157</v>
      </c>
      <c r="AU195" s="190" t="s">
        <v>82</v>
      </c>
      <c r="AY195" s="18" t="s">
        <v>134</v>
      </c>
      <c r="BE195" s="191">
        <f>IF(N195="základní",J195,0)</f>
        <v>0</v>
      </c>
      <c r="BF195" s="191">
        <f>IF(N195="snížená",J195,0)</f>
        <v>0</v>
      </c>
      <c r="BG195" s="191">
        <f>IF(N195="zákl. přenesená",J195,0)</f>
        <v>0</v>
      </c>
      <c r="BH195" s="191">
        <f>IF(N195="sníž. přenesená",J195,0)</f>
        <v>0</v>
      </c>
      <c r="BI195" s="191">
        <f>IF(N195="nulová",J195,0)</f>
        <v>0</v>
      </c>
      <c r="BJ195" s="18" t="s">
        <v>80</v>
      </c>
      <c r="BK195" s="191">
        <f>ROUND(I195*H195,2)</f>
        <v>0</v>
      </c>
      <c r="BL195" s="18" t="s">
        <v>142</v>
      </c>
      <c r="BM195" s="190" t="s">
        <v>733</v>
      </c>
    </row>
    <row r="196" spans="1:47" s="2" customFormat="1" ht="12">
      <c r="A196" s="35"/>
      <c r="B196" s="36"/>
      <c r="C196" s="37"/>
      <c r="D196" s="192" t="s">
        <v>144</v>
      </c>
      <c r="E196" s="37"/>
      <c r="F196" s="193" t="s">
        <v>731</v>
      </c>
      <c r="G196" s="37"/>
      <c r="H196" s="37"/>
      <c r="I196" s="194"/>
      <c r="J196" s="37"/>
      <c r="K196" s="37"/>
      <c r="L196" s="40"/>
      <c r="M196" s="195"/>
      <c r="N196" s="196"/>
      <c r="O196" s="65"/>
      <c r="P196" s="65"/>
      <c r="Q196" s="65"/>
      <c r="R196" s="65"/>
      <c r="S196" s="65"/>
      <c r="T196" s="66"/>
      <c r="U196" s="35"/>
      <c r="V196" s="35"/>
      <c r="W196" s="35"/>
      <c r="X196" s="35"/>
      <c r="Y196" s="35"/>
      <c r="Z196" s="35"/>
      <c r="AA196" s="35"/>
      <c r="AB196" s="35"/>
      <c r="AC196" s="35"/>
      <c r="AD196" s="35"/>
      <c r="AE196" s="35"/>
      <c r="AT196" s="18" t="s">
        <v>144</v>
      </c>
      <c r="AU196" s="18" t="s">
        <v>82</v>
      </c>
    </row>
    <row r="197" spans="1:65" s="2" customFormat="1" ht="33" customHeight="1">
      <c r="A197" s="35"/>
      <c r="B197" s="36"/>
      <c r="C197" s="179" t="s">
        <v>337</v>
      </c>
      <c r="D197" s="179" t="s">
        <v>137</v>
      </c>
      <c r="E197" s="180" t="s">
        <v>734</v>
      </c>
      <c r="F197" s="181" t="s">
        <v>735</v>
      </c>
      <c r="G197" s="182" t="s">
        <v>140</v>
      </c>
      <c r="H197" s="183">
        <v>102</v>
      </c>
      <c r="I197" s="184"/>
      <c r="J197" s="185">
        <f>ROUND(I197*H197,2)</f>
        <v>0</v>
      </c>
      <c r="K197" s="181" t="s">
        <v>141</v>
      </c>
      <c r="L197" s="40"/>
      <c r="M197" s="186" t="s">
        <v>19</v>
      </c>
      <c r="N197" s="187" t="s">
        <v>44</v>
      </c>
      <c r="O197" s="65"/>
      <c r="P197" s="188">
        <f>O197*H197</f>
        <v>0</v>
      </c>
      <c r="Q197" s="188">
        <v>0</v>
      </c>
      <c r="R197" s="188">
        <f>Q197*H197</f>
        <v>0</v>
      </c>
      <c r="S197" s="188">
        <v>0</v>
      </c>
      <c r="T197" s="189">
        <f>S197*H197</f>
        <v>0</v>
      </c>
      <c r="U197" s="35"/>
      <c r="V197" s="35"/>
      <c r="W197" s="35"/>
      <c r="X197" s="35"/>
      <c r="Y197" s="35"/>
      <c r="Z197" s="35"/>
      <c r="AA197" s="35"/>
      <c r="AB197" s="35"/>
      <c r="AC197" s="35"/>
      <c r="AD197" s="35"/>
      <c r="AE197" s="35"/>
      <c r="AR197" s="190" t="s">
        <v>142</v>
      </c>
      <c r="AT197" s="190" t="s">
        <v>137</v>
      </c>
      <c r="AU197" s="190" t="s">
        <v>82</v>
      </c>
      <c r="AY197" s="18" t="s">
        <v>134</v>
      </c>
      <c r="BE197" s="191">
        <f>IF(N197="základní",J197,0)</f>
        <v>0</v>
      </c>
      <c r="BF197" s="191">
        <f>IF(N197="snížená",J197,0)</f>
        <v>0</v>
      </c>
      <c r="BG197" s="191">
        <f>IF(N197="zákl. přenesená",J197,0)</f>
        <v>0</v>
      </c>
      <c r="BH197" s="191">
        <f>IF(N197="sníž. přenesená",J197,0)</f>
        <v>0</v>
      </c>
      <c r="BI197" s="191">
        <f>IF(N197="nulová",J197,0)</f>
        <v>0</v>
      </c>
      <c r="BJ197" s="18" t="s">
        <v>80</v>
      </c>
      <c r="BK197" s="191">
        <f>ROUND(I197*H197,2)</f>
        <v>0</v>
      </c>
      <c r="BL197" s="18" t="s">
        <v>142</v>
      </c>
      <c r="BM197" s="190" t="s">
        <v>736</v>
      </c>
    </row>
    <row r="198" spans="1:47" s="2" customFormat="1" ht="19.2">
      <c r="A198" s="35"/>
      <c r="B198" s="36"/>
      <c r="C198" s="37"/>
      <c r="D198" s="192" t="s">
        <v>144</v>
      </c>
      <c r="E198" s="37"/>
      <c r="F198" s="193" t="s">
        <v>735</v>
      </c>
      <c r="G198" s="37"/>
      <c r="H198" s="37"/>
      <c r="I198" s="194"/>
      <c r="J198" s="37"/>
      <c r="K198" s="37"/>
      <c r="L198" s="40"/>
      <c r="M198" s="195"/>
      <c r="N198" s="196"/>
      <c r="O198" s="65"/>
      <c r="P198" s="65"/>
      <c r="Q198" s="65"/>
      <c r="R198" s="65"/>
      <c r="S198" s="65"/>
      <c r="T198" s="66"/>
      <c r="U198" s="35"/>
      <c r="V198" s="35"/>
      <c r="W198" s="35"/>
      <c r="X198" s="35"/>
      <c r="Y198" s="35"/>
      <c r="Z198" s="35"/>
      <c r="AA198" s="35"/>
      <c r="AB198" s="35"/>
      <c r="AC198" s="35"/>
      <c r="AD198" s="35"/>
      <c r="AE198" s="35"/>
      <c r="AT198" s="18" t="s">
        <v>144</v>
      </c>
      <c r="AU198" s="18" t="s">
        <v>82</v>
      </c>
    </row>
    <row r="199" spans="1:65" s="2" customFormat="1" ht="22.8">
      <c r="A199" s="35"/>
      <c r="B199" s="36"/>
      <c r="C199" s="208" t="s">
        <v>341</v>
      </c>
      <c r="D199" s="208" t="s">
        <v>157</v>
      </c>
      <c r="E199" s="209" t="s">
        <v>737</v>
      </c>
      <c r="F199" s="210" t="s">
        <v>738</v>
      </c>
      <c r="G199" s="211" t="s">
        <v>160</v>
      </c>
      <c r="H199" s="212">
        <v>10.2</v>
      </c>
      <c r="I199" s="213"/>
      <c r="J199" s="214">
        <f>ROUND(I199*H199,2)</f>
        <v>0</v>
      </c>
      <c r="K199" s="210" t="s">
        <v>141</v>
      </c>
      <c r="L199" s="215"/>
      <c r="M199" s="216" t="s">
        <v>19</v>
      </c>
      <c r="N199" s="217" t="s">
        <v>44</v>
      </c>
      <c r="O199" s="65"/>
      <c r="P199" s="188">
        <f>O199*H199</f>
        <v>0</v>
      </c>
      <c r="Q199" s="188">
        <v>1</v>
      </c>
      <c r="R199" s="188">
        <f>Q199*H199</f>
        <v>10.2</v>
      </c>
      <c r="S199" s="188">
        <v>0</v>
      </c>
      <c r="T199" s="189">
        <f>S199*H199</f>
        <v>0</v>
      </c>
      <c r="U199" s="35"/>
      <c r="V199" s="35"/>
      <c r="W199" s="35"/>
      <c r="X199" s="35"/>
      <c r="Y199" s="35"/>
      <c r="Z199" s="35"/>
      <c r="AA199" s="35"/>
      <c r="AB199" s="35"/>
      <c r="AC199" s="35"/>
      <c r="AD199" s="35"/>
      <c r="AE199" s="35"/>
      <c r="AR199" s="190" t="s">
        <v>161</v>
      </c>
      <c r="AT199" s="190" t="s">
        <v>157</v>
      </c>
      <c r="AU199" s="190" t="s">
        <v>82</v>
      </c>
      <c r="AY199" s="18" t="s">
        <v>134</v>
      </c>
      <c r="BE199" s="191">
        <f>IF(N199="základní",J199,0)</f>
        <v>0</v>
      </c>
      <c r="BF199" s="191">
        <f>IF(N199="snížená",J199,0)</f>
        <v>0</v>
      </c>
      <c r="BG199" s="191">
        <f>IF(N199="zákl. přenesená",J199,0)</f>
        <v>0</v>
      </c>
      <c r="BH199" s="191">
        <f>IF(N199="sníž. přenesená",J199,0)</f>
        <v>0</v>
      </c>
      <c r="BI199" s="191">
        <f>IF(N199="nulová",J199,0)</f>
        <v>0</v>
      </c>
      <c r="BJ199" s="18" t="s">
        <v>80</v>
      </c>
      <c r="BK199" s="191">
        <f>ROUND(I199*H199,2)</f>
        <v>0</v>
      </c>
      <c r="BL199" s="18" t="s">
        <v>142</v>
      </c>
      <c r="BM199" s="190" t="s">
        <v>739</v>
      </c>
    </row>
    <row r="200" spans="1:47" s="2" customFormat="1" ht="12">
      <c r="A200" s="35"/>
      <c r="B200" s="36"/>
      <c r="C200" s="37"/>
      <c r="D200" s="192" t="s">
        <v>144</v>
      </c>
      <c r="E200" s="37"/>
      <c r="F200" s="193" t="s">
        <v>738</v>
      </c>
      <c r="G200" s="37"/>
      <c r="H200" s="37"/>
      <c r="I200" s="194"/>
      <c r="J200" s="37"/>
      <c r="K200" s="37"/>
      <c r="L200" s="40"/>
      <c r="M200" s="195"/>
      <c r="N200" s="196"/>
      <c r="O200" s="65"/>
      <c r="P200" s="65"/>
      <c r="Q200" s="65"/>
      <c r="R200" s="65"/>
      <c r="S200" s="65"/>
      <c r="T200" s="66"/>
      <c r="U200" s="35"/>
      <c r="V200" s="35"/>
      <c r="W200" s="35"/>
      <c r="X200" s="35"/>
      <c r="Y200" s="35"/>
      <c r="Z200" s="35"/>
      <c r="AA200" s="35"/>
      <c r="AB200" s="35"/>
      <c r="AC200" s="35"/>
      <c r="AD200" s="35"/>
      <c r="AE200" s="35"/>
      <c r="AT200" s="18" t="s">
        <v>144</v>
      </c>
      <c r="AU200" s="18" t="s">
        <v>82</v>
      </c>
    </row>
    <row r="201" spans="2:51" s="13" customFormat="1" ht="12">
      <c r="B201" s="197"/>
      <c r="C201" s="198"/>
      <c r="D201" s="192" t="s">
        <v>145</v>
      </c>
      <c r="E201" s="199" t="s">
        <v>19</v>
      </c>
      <c r="F201" s="200" t="s">
        <v>740</v>
      </c>
      <c r="G201" s="198"/>
      <c r="H201" s="201">
        <v>10.2</v>
      </c>
      <c r="I201" s="202"/>
      <c r="J201" s="198"/>
      <c r="K201" s="198"/>
      <c r="L201" s="203"/>
      <c r="M201" s="204"/>
      <c r="N201" s="205"/>
      <c r="O201" s="205"/>
      <c r="P201" s="205"/>
      <c r="Q201" s="205"/>
      <c r="R201" s="205"/>
      <c r="S201" s="205"/>
      <c r="T201" s="206"/>
      <c r="AT201" s="207" t="s">
        <v>145</v>
      </c>
      <c r="AU201" s="207" t="s">
        <v>82</v>
      </c>
      <c r="AV201" s="13" t="s">
        <v>82</v>
      </c>
      <c r="AW201" s="13" t="s">
        <v>33</v>
      </c>
      <c r="AX201" s="13" t="s">
        <v>80</v>
      </c>
      <c r="AY201" s="207" t="s">
        <v>134</v>
      </c>
    </row>
    <row r="202" spans="1:65" s="2" customFormat="1" ht="21.75" customHeight="1">
      <c r="A202" s="35"/>
      <c r="B202" s="36"/>
      <c r="C202" s="208" t="s">
        <v>345</v>
      </c>
      <c r="D202" s="208" t="s">
        <v>157</v>
      </c>
      <c r="E202" s="209" t="s">
        <v>741</v>
      </c>
      <c r="F202" s="210" t="s">
        <v>742</v>
      </c>
      <c r="G202" s="211" t="s">
        <v>160</v>
      </c>
      <c r="H202" s="212">
        <v>12.75</v>
      </c>
      <c r="I202" s="213"/>
      <c r="J202" s="214">
        <f>ROUND(I202*H202,2)</f>
        <v>0</v>
      </c>
      <c r="K202" s="210" t="s">
        <v>141</v>
      </c>
      <c r="L202" s="215"/>
      <c r="M202" s="216" t="s">
        <v>19</v>
      </c>
      <c r="N202" s="217" t="s">
        <v>44</v>
      </c>
      <c r="O202" s="65"/>
      <c r="P202" s="188">
        <f>O202*H202</f>
        <v>0</v>
      </c>
      <c r="Q202" s="188">
        <v>1</v>
      </c>
      <c r="R202" s="188">
        <f>Q202*H202</f>
        <v>12.75</v>
      </c>
      <c r="S202" s="188">
        <v>0</v>
      </c>
      <c r="T202" s="189">
        <f>S202*H202</f>
        <v>0</v>
      </c>
      <c r="U202" s="35"/>
      <c r="V202" s="35"/>
      <c r="W202" s="35"/>
      <c r="X202" s="35"/>
      <c r="Y202" s="35"/>
      <c r="Z202" s="35"/>
      <c r="AA202" s="35"/>
      <c r="AB202" s="35"/>
      <c r="AC202" s="35"/>
      <c r="AD202" s="35"/>
      <c r="AE202" s="35"/>
      <c r="AR202" s="190" t="s">
        <v>161</v>
      </c>
      <c r="AT202" s="190" t="s">
        <v>157</v>
      </c>
      <c r="AU202" s="190" t="s">
        <v>82</v>
      </c>
      <c r="AY202" s="18" t="s">
        <v>134</v>
      </c>
      <c r="BE202" s="191">
        <f>IF(N202="základní",J202,0)</f>
        <v>0</v>
      </c>
      <c r="BF202" s="191">
        <f>IF(N202="snížená",J202,0)</f>
        <v>0</v>
      </c>
      <c r="BG202" s="191">
        <f>IF(N202="zákl. přenesená",J202,0)</f>
        <v>0</v>
      </c>
      <c r="BH202" s="191">
        <f>IF(N202="sníž. přenesená",J202,0)</f>
        <v>0</v>
      </c>
      <c r="BI202" s="191">
        <f>IF(N202="nulová",J202,0)</f>
        <v>0</v>
      </c>
      <c r="BJ202" s="18" t="s">
        <v>80</v>
      </c>
      <c r="BK202" s="191">
        <f>ROUND(I202*H202,2)</f>
        <v>0</v>
      </c>
      <c r="BL202" s="18" t="s">
        <v>142</v>
      </c>
      <c r="BM202" s="190" t="s">
        <v>743</v>
      </c>
    </row>
    <row r="203" spans="1:47" s="2" customFormat="1" ht="12">
      <c r="A203" s="35"/>
      <c r="B203" s="36"/>
      <c r="C203" s="37"/>
      <c r="D203" s="192" t="s">
        <v>144</v>
      </c>
      <c r="E203" s="37"/>
      <c r="F203" s="193" t="s">
        <v>742</v>
      </c>
      <c r="G203" s="37"/>
      <c r="H203" s="37"/>
      <c r="I203" s="194"/>
      <c r="J203" s="37"/>
      <c r="K203" s="37"/>
      <c r="L203" s="40"/>
      <c r="M203" s="195"/>
      <c r="N203" s="196"/>
      <c r="O203" s="65"/>
      <c r="P203" s="65"/>
      <c r="Q203" s="65"/>
      <c r="R203" s="65"/>
      <c r="S203" s="65"/>
      <c r="T203" s="66"/>
      <c r="U203" s="35"/>
      <c r="V203" s="35"/>
      <c r="W203" s="35"/>
      <c r="X203" s="35"/>
      <c r="Y203" s="35"/>
      <c r="Z203" s="35"/>
      <c r="AA203" s="35"/>
      <c r="AB203" s="35"/>
      <c r="AC203" s="35"/>
      <c r="AD203" s="35"/>
      <c r="AE203" s="35"/>
      <c r="AT203" s="18" t="s">
        <v>144</v>
      </c>
      <c r="AU203" s="18" t="s">
        <v>82</v>
      </c>
    </row>
    <row r="204" spans="2:51" s="13" customFormat="1" ht="12">
      <c r="B204" s="197"/>
      <c r="C204" s="198"/>
      <c r="D204" s="192" t="s">
        <v>145</v>
      </c>
      <c r="E204" s="199" t="s">
        <v>19</v>
      </c>
      <c r="F204" s="200" t="s">
        <v>744</v>
      </c>
      <c r="G204" s="198"/>
      <c r="H204" s="201">
        <v>12.75</v>
      </c>
      <c r="I204" s="202"/>
      <c r="J204" s="198"/>
      <c r="K204" s="198"/>
      <c r="L204" s="203"/>
      <c r="M204" s="204"/>
      <c r="N204" s="205"/>
      <c r="O204" s="205"/>
      <c r="P204" s="205"/>
      <c r="Q204" s="205"/>
      <c r="R204" s="205"/>
      <c r="S204" s="205"/>
      <c r="T204" s="206"/>
      <c r="AT204" s="207" t="s">
        <v>145</v>
      </c>
      <c r="AU204" s="207" t="s">
        <v>82</v>
      </c>
      <c r="AV204" s="13" t="s">
        <v>82</v>
      </c>
      <c r="AW204" s="13" t="s">
        <v>33</v>
      </c>
      <c r="AX204" s="13" t="s">
        <v>80</v>
      </c>
      <c r="AY204" s="207" t="s">
        <v>134</v>
      </c>
    </row>
    <row r="205" spans="1:65" s="2" customFormat="1" ht="22.8">
      <c r="A205" s="35"/>
      <c r="B205" s="36"/>
      <c r="C205" s="208" t="s">
        <v>349</v>
      </c>
      <c r="D205" s="208" t="s">
        <v>157</v>
      </c>
      <c r="E205" s="209" t="s">
        <v>745</v>
      </c>
      <c r="F205" s="210" t="s">
        <v>746</v>
      </c>
      <c r="G205" s="211" t="s">
        <v>160</v>
      </c>
      <c r="H205" s="212">
        <v>15.3</v>
      </c>
      <c r="I205" s="213"/>
      <c r="J205" s="214">
        <f>ROUND(I205*H205,2)</f>
        <v>0</v>
      </c>
      <c r="K205" s="210" t="s">
        <v>141</v>
      </c>
      <c r="L205" s="215"/>
      <c r="M205" s="216" t="s">
        <v>19</v>
      </c>
      <c r="N205" s="217" t="s">
        <v>44</v>
      </c>
      <c r="O205" s="65"/>
      <c r="P205" s="188">
        <f>O205*H205</f>
        <v>0</v>
      </c>
      <c r="Q205" s="188">
        <v>1</v>
      </c>
      <c r="R205" s="188">
        <f>Q205*H205</f>
        <v>15.3</v>
      </c>
      <c r="S205" s="188">
        <v>0</v>
      </c>
      <c r="T205" s="189">
        <f>S205*H205</f>
        <v>0</v>
      </c>
      <c r="U205" s="35"/>
      <c r="V205" s="35"/>
      <c r="W205" s="35"/>
      <c r="X205" s="35"/>
      <c r="Y205" s="35"/>
      <c r="Z205" s="35"/>
      <c r="AA205" s="35"/>
      <c r="AB205" s="35"/>
      <c r="AC205" s="35"/>
      <c r="AD205" s="35"/>
      <c r="AE205" s="35"/>
      <c r="AR205" s="190" t="s">
        <v>161</v>
      </c>
      <c r="AT205" s="190" t="s">
        <v>157</v>
      </c>
      <c r="AU205" s="190" t="s">
        <v>82</v>
      </c>
      <c r="AY205" s="18" t="s">
        <v>134</v>
      </c>
      <c r="BE205" s="191">
        <f>IF(N205="základní",J205,0)</f>
        <v>0</v>
      </c>
      <c r="BF205" s="191">
        <f>IF(N205="snížená",J205,0)</f>
        <v>0</v>
      </c>
      <c r="BG205" s="191">
        <f>IF(N205="zákl. přenesená",J205,0)</f>
        <v>0</v>
      </c>
      <c r="BH205" s="191">
        <f>IF(N205="sníž. přenesená",J205,0)</f>
        <v>0</v>
      </c>
      <c r="BI205" s="191">
        <f>IF(N205="nulová",J205,0)</f>
        <v>0</v>
      </c>
      <c r="BJ205" s="18" t="s">
        <v>80</v>
      </c>
      <c r="BK205" s="191">
        <f>ROUND(I205*H205,2)</f>
        <v>0</v>
      </c>
      <c r="BL205" s="18" t="s">
        <v>142</v>
      </c>
      <c r="BM205" s="190" t="s">
        <v>747</v>
      </c>
    </row>
    <row r="206" spans="1:47" s="2" customFormat="1" ht="12">
      <c r="A206" s="35"/>
      <c r="B206" s="36"/>
      <c r="C206" s="37"/>
      <c r="D206" s="192" t="s">
        <v>144</v>
      </c>
      <c r="E206" s="37"/>
      <c r="F206" s="193" t="s">
        <v>746</v>
      </c>
      <c r="G206" s="37"/>
      <c r="H206" s="37"/>
      <c r="I206" s="194"/>
      <c r="J206" s="37"/>
      <c r="K206" s="37"/>
      <c r="L206" s="40"/>
      <c r="M206" s="195"/>
      <c r="N206" s="196"/>
      <c r="O206" s="65"/>
      <c r="P206" s="65"/>
      <c r="Q206" s="65"/>
      <c r="R206" s="65"/>
      <c r="S206" s="65"/>
      <c r="T206" s="66"/>
      <c r="U206" s="35"/>
      <c r="V206" s="35"/>
      <c r="W206" s="35"/>
      <c r="X206" s="35"/>
      <c r="Y206" s="35"/>
      <c r="Z206" s="35"/>
      <c r="AA206" s="35"/>
      <c r="AB206" s="35"/>
      <c r="AC206" s="35"/>
      <c r="AD206" s="35"/>
      <c r="AE206" s="35"/>
      <c r="AT206" s="18" t="s">
        <v>144</v>
      </c>
      <c r="AU206" s="18" t="s">
        <v>82</v>
      </c>
    </row>
    <row r="207" spans="2:51" s="13" customFormat="1" ht="12">
      <c r="B207" s="197"/>
      <c r="C207" s="198"/>
      <c r="D207" s="192" t="s">
        <v>145</v>
      </c>
      <c r="E207" s="199" t="s">
        <v>19</v>
      </c>
      <c r="F207" s="200" t="s">
        <v>748</v>
      </c>
      <c r="G207" s="198"/>
      <c r="H207" s="201">
        <v>15.3</v>
      </c>
      <c r="I207" s="202"/>
      <c r="J207" s="198"/>
      <c r="K207" s="198"/>
      <c r="L207" s="203"/>
      <c r="M207" s="204"/>
      <c r="N207" s="205"/>
      <c r="O207" s="205"/>
      <c r="P207" s="205"/>
      <c r="Q207" s="205"/>
      <c r="R207" s="205"/>
      <c r="S207" s="205"/>
      <c r="T207" s="206"/>
      <c r="AT207" s="207" t="s">
        <v>145</v>
      </c>
      <c r="AU207" s="207" t="s">
        <v>82</v>
      </c>
      <c r="AV207" s="13" t="s">
        <v>82</v>
      </c>
      <c r="AW207" s="13" t="s">
        <v>33</v>
      </c>
      <c r="AX207" s="13" t="s">
        <v>80</v>
      </c>
      <c r="AY207" s="207" t="s">
        <v>134</v>
      </c>
    </row>
    <row r="208" spans="1:65" s="2" customFormat="1" ht="21.75" customHeight="1">
      <c r="A208" s="35"/>
      <c r="B208" s="36"/>
      <c r="C208" s="179" t="s">
        <v>353</v>
      </c>
      <c r="D208" s="179" t="s">
        <v>137</v>
      </c>
      <c r="E208" s="180" t="s">
        <v>749</v>
      </c>
      <c r="F208" s="181" t="s">
        <v>750</v>
      </c>
      <c r="G208" s="182" t="s">
        <v>154</v>
      </c>
      <c r="H208" s="183">
        <v>3</v>
      </c>
      <c r="I208" s="184"/>
      <c r="J208" s="185">
        <f>ROUND(I208*H208,2)</f>
        <v>0</v>
      </c>
      <c r="K208" s="181" t="s">
        <v>141</v>
      </c>
      <c r="L208" s="40"/>
      <c r="M208" s="186" t="s">
        <v>19</v>
      </c>
      <c r="N208" s="187" t="s">
        <v>44</v>
      </c>
      <c r="O208" s="65"/>
      <c r="P208" s="188">
        <f>O208*H208</f>
        <v>0</v>
      </c>
      <c r="Q208" s="188">
        <v>0</v>
      </c>
      <c r="R208" s="188">
        <f>Q208*H208</f>
        <v>0</v>
      </c>
      <c r="S208" s="188">
        <v>0</v>
      </c>
      <c r="T208" s="189">
        <f>S208*H208</f>
        <v>0</v>
      </c>
      <c r="U208" s="35"/>
      <c r="V208" s="35"/>
      <c r="W208" s="35"/>
      <c r="X208" s="35"/>
      <c r="Y208" s="35"/>
      <c r="Z208" s="35"/>
      <c r="AA208" s="35"/>
      <c r="AB208" s="35"/>
      <c r="AC208" s="35"/>
      <c r="AD208" s="35"/>
      <c r="AE208" s="35"/>
      <c r="AR208" s="190" t="s">
        <v>142</v>
      </c>
      <c r="AT208" s="190" t="s">
        <v>137</v>
      </c>
      <c r="AU208" s="190" t="s">
        <v>82</v>
      </c>
      <c r="AY208" s="18" t="s">
        <v>134</v>
      </c>
      <c r="BE208" s="191">
        <f>IF(N208="základní",J208,0)</f>
        <v>0</v>
      </c>
      <c r="BF208" s="191">
        <f>IF(N208="snížená",J208,0)</f>
        <v>0</v>
      </c>
      <c r="BG208" s="191">
        <f>IF(N208="zákl. přenesená",J208,0)</f>
        <v>0</v>
      </c>
      <c r="BH208" s="191">
        <f>IF(N208="sníž. přenesená",J208,0)</f>
        <v>0</v>
      </c>
      <c r="BI208" s="191">
        <f>IF(N208="nulová",J208,0)</f>
        <v>0</v>
      </c>
      <c r="BJ208" s="18" t="s">
        <v>80</v>
      </c>
      <c r="BK208" s="191">
        <f>ROUND(I208*H208,2)</f>
        <v>0</v>
      </c>
      <c r="BL208" s="18" t="s">
        <v>142</v>
      </c>
      <c r="BM208" s="190" t="s">
        <v>751</v>
      </c>
    </row>
    <row r="209" spans="1:47" s="2" customFormat="1" ht="12">
      <c r="A209" s="35"/>
      <c r="B209" s="36"/>
      <c r="C209" s="37"/>
      <c r="D209" s="192" t="s">
        <v>144</v>
      </c>
      <c r="E209" s="37"/>
      <c r="F209" s="193" t="s">
        <v>750</v>
      </c>
      <c r="G209" s="37"/>
      <c r="H209" s="37"/>
      <c r="I209" s="194"/>
      <c r="J209" s="37"/>
      <c r="K209" s="37"/>
      <c r="L209" s="40"/>
      <c r="M209" s="195"/>
      <c r="N209" s="196"/>
      <c r="O209" s="65"/>
      <c r="P209" s="65"/>
      <c r="Q209" s="65"/>
      <c r="R209" s="65"/>
      <c r="S209" s="65"/>
      <c r="T209" s="66"/>
      <c r="U209" s="35"/>
      <c r="V209" s="35"/>
      <c r="W209" s="35"/>
      <c r="X209" s="35"/>
      <c r="Y209" s="35"/>
      <c r="Z209" s="35"/>
      <c r="AA209" s="35"/>
      <c r="AB209" s="35"/>
      <c r="AC209" s="35"/>
      <c r="AD209" s="35"/>
      <c r="AE209" s="35"/>
      <c r="AT209" s="18" t="s">
        <v>144</v>
      </c>
      <c r="AU209" s="18" t="s">
        <v>82</v>
      </c>
    </row>
    <row r="210" spans="2:51" s="13" customFormat="1" ht="12">
      <c r="B210" s="197"/>
      <c r="C210" s="198"/>
      <c r="D210" s="192" t="s">
        <v>145</v>
      </c>
      <c r="E210" s="199" t="s">
        <v>19</v>
      </c>
      <c r="F210" s="200" t="s">
        <v>752</v>
      </c>
      <c r="G210" s="198"/>
      <c r="H210" s="201">
        <v>3</v>
      </c>
      <c r="I210" s="202"/>
      <c r="J210" s="198"/>
      <c r="K210" s="198"/>
      <c r="L210" s="203"/>
      <c r="M210" s="204"/>
      <c r="N210" s="205"/>
      <c r="O210" s="205"/>
      <c r="P210" s="205"/>
      <c r="Q210" s="205"/>
      <c r="R210" s="205"/>
      <c r="S210" s="205"/>
      <c r="T210" s="206"/>
      <c r="AT210" s="207" t="s">
        <v>145</v>
      </c>
      <c r="AU210" s="207" t="s">
        <v>82</v>
      </c>
      <c r="AV210" s="13" t="s">
        <v>82</v>
      </c>
      <c r="AW210" s="13" t="s">
        <v>33</v>
      </c>
      <c r="AX210" s="13" t="s">
        <v>80</v>
      </c>
      <c r="AY210" s="207" t="s">
        <v>134</v>
      </c>
    </row>
    <row r="211" spans="1:65" s="2" customFormat="1" ht="22.8">
      <c r="A211" s="35"/>
      <c r="B211" s="36"/>
      <c r="C211" s="179" t="s">
        <v>357</v>
      </c>
      <c r="D211" s="179" t="s">
        <v>137</v>
      </c>
      <c r="E211" s="180" t="s">
        <v>753</v>
      </c>
      <c r="F211" s="181" t="s">
        <v>754</v>
      </c>
      <c r="G211" s="182" t="s">
        <v>165</v>
      </c>
      <c r="H211" s="183">
        <v>17</v>
      </c>
      <c r="I211" s="184"/>
      <c r="J211" s="185">
        <f>ROUND(I211*H211,2)</f>
        <v>0</v>
      </c>
      <c r="K211" s="181" t="s">
        <v>141</v>
      </c>
      <c r="L211" s="40"/>
      <c r="M211" s="186" t="s">
        <v>19</v>
      </c>
      <c r="N211" s="187" t="s">
        <v>44</v>
      </c>
      <c r="O211" s="65"/>
      <c r="P211" s="188">
        <f>O211*H211</f>
        <v>0</v>
      </c>
      <c r="Q211" s="188">
        <v>0</v>
      </c>
      <c r="R211" s="188">
        <f>Q211*H211</f>
        <v>0</v>
      </c>
      <c r="S211" s="188">
        <v>0</v>
      </c>
      <c r="T211" s="189">
        <f>S211*H211</f>
        <v>0</v>
      </c>
      <c r="U211" s="35"/>
      <c r="V211" s="35"/>
      <c r="W211" s="35"/>
      <c r="X211" s="35"/>
      <c r="Y211" s="35"/>
      <c r="Z211" s="35"/>
      <c r="AA211" s="35"/>
      <c r="AB211" s="35"/>
      <c r="AC211" s="35"/>
      <c r="AD211" s="35"/>
      <c r="AE211" s="35"/>
      <c r="AR211" s="190" t="s">
        <v>142</v>
      </c>
      <c r="AT211" s="190" t="s">
        <v>137</v>
      </c>
      <c r="AU211" s="190" t="s">
        <v>82</v>
      </c>
      <c r="AY211" s="18" t="s">
        <v>134</v>
      </c>
      <c r="BE211" s="191">
        <f>IF(N211="základní",J211,0)</f>
        <v>0</v>
      </c>
      <c r="BF211" s="191">
        <f>IF(N211="snížená",J211,0)</f>
        <v>0</v>
      </c>
      <c r="BG211" s="191">
        <f>IF(N211="zákl. přenesená",J211,0)</f>
        <v>0</v>
      </c>
      <c r="BH211" s="191">
        <f>IF(N211="sníž. přenesená",J211,0)</f>
        <v>0</v>
      </c>
      <c r="BI211" s="191">
        <f>IF(N211="nulová",J211,0)</f>
        <v>0</v>
      </c>
      <c r="BJ211" s="18" t="s">
        <v>80</v>
      </c>
      <c r="BK211" s="191">
        <f>ROUND(I211*H211,2)</f>
        <v>0</v>
      </c>
      <c r="BL211" s="18" t="s">
        <v>142</v>
      </c>
      <c r="BM211" s="190" t="s">
        <v>755</v>
      </c>
    </row>
    <row r="212" spans="1:47" s="2" customFormat="1" ht="12">
      <c r="A212" s="35"/>
      <c r="B212" s="36"/>
      <c r="C212" s="37"/>
      <c r="D212" s="192" t="s">
        <v>144</v>
      </c>
      <c r="E212" s="37"/>
      <c r="F212" s="193" t="s">
        <v>754</v>
      </c>
      <c r="G212" s="37"/>
      <c r="H212" s="37"/>
      <c r="I212" s="194"/>
      <c r="J212" s="37"/>
      <c r="K212" s="37"/>
      <c r="L212" s="40"/>
      <c r="M212" s="195"/>
      <c r="N212" s="196"/>
      <c r="O212" s="65"/>
      <c r="P212" s="65"/>
      <c r="Q212" s="65"/>
      <c r="R212" s="65"/>
      <c r="S212" s="65"/>
      <c r="T212" s="66"/>
      <c r="U212" s="35"/>
      <c r="V212" s="35"/>
      <c r="W212" s="35"/>
      <c r="X212" s="35"/>
      <c r="Y212" s="35"/>
      <c r="Z212" s="35"/>
      <c r="AA212" s="35"/>
      <c r="AB212" s="35"/>
      <c r="AC212" s="35"/>
      <c r="AD212" s="35"/>
      <c r="AE212" s="35"/>
      <c r="AT212" s="18" t="s">
        <v>144</v>
      </c>
      <c r="AU212" s="18" t="s">
        <v>82</v>
      </c>
    </row>
    <row r="213" spans="1:65" s="2" customFormat="1" ht="22.8">
      <c r="A213" s="35"/>
      <c r="B213" s="36"/>
      <c r="C213" s="179" t="s">
        <v>362</v>
      </c>
      <c r="D213" s="179" t="s">
        <v>137</v>
      </c>
      <c r="E213" s="180" t="s">
        <v>756</v>
      </c>
      <c r="F213" s="181" t="s">
        <v>757</v>
      </c>
      <c r="G213" s="182" t="s">
        <v>154</v>
      </c>
      <c r="H213" s="183">
        <v>66</v>
      </c>
      <c r="I213" s="184"/>
      <c r="J213" s="185">
        <f>ROUND(I213*H213,2)</f>
        <v>0</v>
      </c>
      <c r="K213" s="181" t="s">
        <v>141</v>
      </c>
      <c r="L213" s="40"/>
      <c r="M213" s="186" t="s">
        <v>19</v>
      </c>
      <c r="N213" s="187" t="s">
        <v>44</v>
      </c>
      <c r="O213" s="65"/>
      <c r="P213" s="188">
        <f>O213*H213</f>
        <v>0</v>
      </c>
      <c r="Q213" s="188">
        <v>0</v>
      </c>
      <c r="R213" s="188">
        <f>Q213*H213</f>
        <v>0</v>
      </c>
      <c r="S213" s="188">
        <v>0</v>
      </c>
      <c r="T213" s="189">
        <f>S213*H213</f>
        <v>0</v>
      </c>
      <c r="U213" s="35"/>
      <c r="V213" s="35"/>
      <c r="W213" s="35"/>
      <c r="X213" s="35"/>
      <c r="Y213" s="35"/>
      <c r="Z213" s="35"/>
      <c r="AA213" s="35"/>
      <c r="AB213" s="35"/>
      <c r="AC213" s="35"/>
      <c r="AD213" s="35"/>
      <c r="AE213" s="35"/>
      <c r="AR213" s="190" t="s">
        <v>142</v>
      </c>
      <c r="AT213" s="190" t="s">
        <v>137</v>
      </c>
      <c r="AU213" s="190" t="s">
        <v>82</v>
      </c>
      <c r="AY213" s="18" t="s">
        <v>134</v>
      </c>
      <c r="BE213" s="191">
        <f>IF(N213="základní",J213,0)</f>
        <v>0</v>
      </c>
      <c r="BF213" s="191">
        <f>IF(N213="snížená",J213,0)</f>
        <v>0</v>
      </c>
      <c r="BG213" s="191">
        <f>IF(N213="zákl. přenesená",J213,0)</f>
        <v>0</v>
      </c>
      <c r="BH213" s="191">
        <f>IF(N213="sníž. přenesená",J213,0)</f>
        <v>0</v>
      </c>
      <c r="BI213" s="191">
        <f>IF(N213="nulová",J213,0)</f>
        <v>0</v>
      </c>
      <c r="BJ213" s="18" t="s">
        <v>80</v>
      </c>
      <c r="BK213" s="191">
        <f>ROUND(I213*H213,2)</f>
        <v>0</v>
      </c>
      <c r="BL213" s="18" t="s">
        <v>142</v>
      </c>
      <c r="BM213" s="190" t="s">
        <v>758</v>
      </c>
    </row>
    <row r="214" spans="1:47" s="2" customFormat="1" ht="19.2">
      <c r="A214" s="35"/>
      <c r="B214" s="36"/>
      <c r="C214" s="37"/>
      <c r="D214" s="192" t="s">
        <v>144</v>
      </c>
      <c r="E214" s="37"/>
      <c r="F214" s="193" t="s">
        <v>757</v>
      </c>
      <c r="G214" s="37"/>
      <c r="H214" s="37"/>
      <c r="I214" s="194"/>
      <c r="J214" s="37"/>
      <c r="K214" s="37"/>
      <c r="L214" s="40"/>
      <c r="M214" s="195"/>
      <c r="N214" s="196"/>
      <c r="O214" s="65"/>
      <c r="P214" s="65"/>
      <c r="Q214" s="65"/>
      <c r="R214" s="65"/>
      <c r="S214" s="65"/>
      <c r="T214" s="66"/>
      <c r="U214" s="35"/>
      <c r="V214" s="35"/>
      <c r="W214" s="35"/>
      <c r="X214" s="35"/>
      <c r="Y214" s="35"/>
      <c r="Z214" s="35"/>
      <c r="AA214" s="35"/>
      <c r="AB214" s="35"/>
      <c r="AC214" s="35"/>
      <c r="AD214" s="35"/>
      <c r="AE214" s="35"/>
      <c r="AT214" s="18" t="s">
        <v>144</v>
      </c>
      <c r="AU214" s="18" t="s">
        <v>82</v>
      </c>
    </row>
    <row r="215" spans="1:65" s="2" customFormat="1" ht="22.8">
      <c r="A215" s="35"/>
      <c r="B215" s="36"/>
      <c r="C215" s="179" t="s">
        <v>369</v>
      </c>
      <c r="D215" s="179" t="s">
        <v>137</v>
      </c>
      <c r="E215" s="180" t="s">
        <v>759</v>
      </c>
      <c r="F215" s="181" t="s">
        <v>760</v>
      </c>
      <c r="G215" s="182" t="s">
        <v>165</v>
      </c>
      <c r="H215" s="183">
        <v>7.5</v>
      </c>
      <c r="I215" s="184"/>
      <c r="J215" s="185">
        <f>ROUND(I215*H215,2)</f>
        <v>0</v>
      </c>
      <c r="K215" s="181" t="s">
        <v>141</v>
      </c>
      <c r="L215" s="40"/>
      <c r="M215" s="186" t="s">
        <v>19</v>
      </c>
      <c r="N215" s="187" t="s">
        <v>44</v>
      </c>
      <c r="O215" s="65"/>
      <c r="P215" s="188">
        <f>O215*H215</f>
        <v>0</v>
      </c>
      <c r="Q215" s="188">
        <v>0</v>
      </c>
      <c r="R215" s="188">
        <f>Q215*H215</f>
        <v>0</v>
      </c>
      <c r="S215" s="188">
        <v>0</v>
      </c>
      <c r="T215" s="189">
        <f>S215*H215</f>
        <v>0</v>
      </c>
      <c r="U215" s="35"/>
      <c r="V215" s="35"/>
      <c r="W215" s="35"/>
      <c r="X215" s="35"/>
      <c r="Y215" s="35"/>
      <c r="Z215" s="35"/>
      <c r="AA215" s="35"/>
      <c r="AB215" s="35"/>
      <c r="AC215" s="35"/>
      <c r="AD215" s="35"/>
      <c r="AE215" s="35"/>
      <c r="AR215" s="190" t="s">
        <v>142</v>
      </c>
      <c r="AT215" s="190" t="s">
        <v>137</v>
      </c>
      <c r="AU215" s="190" t="s">
        <v>82</v>
      </c>
      <c r="AY215" s="18" t="s">
        <v>134</v>
      </c>
      <c r="BE215" s="191">
        <f>IF(N215="základní",J215,0)</f>
        <v>0</v>
      </c>
      <c r="BF215" s="191">
        <f>IF(N215="snížená",J215,0)</f>
        <v>0</v>
      </c>
      <c r="BG215" s="191">
        <f>IF(N215="zákl. přenesená",J215,0)</f>
        <v>0</v>
      </c>
      <c r="BH215" s="191">
        <f>IF(N215="sníž. přenesená",J215,0)</f>
        <v>0</v>
      </c>
      <c r="BI215" s="191">
        <f>IF(N215="nulová",J215,0)</f>
        <v>0</v>
      </c>
      <c r="BJ215" s="18" t="s">
        <v>80</v>
      </c>
      <c r="BK215" s="191">
        <f>ROUND(I215*H215,2)</f>
        <v>0</v>
      </c>
      <c r="BL215" s="18" t="s">
        <v>142</v>
      </c>
      <c r="BM215" s="190" t="s">
        <v>761</v>
      </c>
    </row>
    <row r="216" spans="1:47" s="2" customFormat="1" ht="12">
      <c r="A216" s="35"/>
      <c r="B216" s="36"/>
      <c r="C216" s="37"/>
      <c r="D216" s="192" t="s">
        <v>144</v>
      </c>
      <c r="E216" s="37"/>
      <c r="F216" s="193" t="s">
        <v>760</v>
      </c>
      <c r="G216" s="37"/>
      <c r="H216" s="37"/>
      <c r="I216" s="194"/>
      <c r="J216" s="37"/>
      <c r="K216" s="37"/>
      <c r="L216" s="40"/>
      <c r="M216" s="195"/>
      <c r="N216" s="196"/>
      <c r="O216" s="65"/>
      <c r="P216" s="65"/>
      <c r="Q216" s="65"/>
      <c r="R216" s="65"/>
      <c r="S216" s="65"/>
      <c r="T216" s="66"/>
      <c r="U216" s="35"/>
      <c r="V216" s="35"/>
      <c r="W216" s="35"/>
      <c r="X216" s="35"/>
      <c r="Y216" s="35"/>
      <c r="Z216" s="35"/>
      <c r="AA216" s="35"/>
      <c r="AB216" s="35"/>
      <c r="AC216" s="35"/>
      <c r="AD216" s="35"/>
      <c r="AE216" s="35"/>
      <c r="AT216" s="18" t="s">
        <v>144</v>
      </c>
      <c r="AU216" s="18" t="s">
        <v>82</v>
      </c>
    </row>
    <row r="217" spans="1:65" s="2" customFormat="1" ht="16.5" customHeight="1">
      <c r="A217" s="35"/>
      <c r="B217" s="36"/>
      <c r="C217" s="208" t="s">
        <v>374</v>
      </c>
      <c r="D217" s="208" t="s">
        <v>157</v>
      </c>
      <c r="E217" s="209" t="s">
        <v>762</v>
      </c>
      <c r="F217" s="210" t="s">
        <v>763</v>
      </c>
      <c r="G217" s="211" t="s">
        <v>160</v>
      </c>
      <c r="H217" s="212">
        <v>8</v>
      </c>
      <c r="I217" s="213"/>
      <c r="J217" s="214">
        <f>ROUND(I217*H217,2)</f>
        <v>0</v>
      </c>
      <c r="K217" s="210" t="s">
        <v>141</v>
      </c>
      <c r="L217" s="215"/>
      <c r="M217" s="216" t="s">
        <v>19</v>
      </c>
      <c r="N217" s="217" t="s">
        <v>44</v>
      </c>
      <c r="O217" s="65"/>
      <c r="P217" s="188">
        <f>O217*H217</f>
        <v>0</v>
      </c>
      <c r="Q217" s="188">
        <v>1</v>
      </c>
      <c r="R217" s="188">
        <f>Q217*H217</f>
        <v>8</v>
      </c>
      <c r="S217" s="188">
        <v>0</v>
      </c>
      <c r="T217" s="189">
        <f>S217*H217</f>
        <v>0</v>
      </c>
      <c r="U217" s="35"/>
      <c r="V217" s="35"/>
      <c r="W217" s="35"/>
      <c r="X217" s="35"/>
      <c r="Y217" s="35"/>
      <c r="Z217" s="35"/>
      <c r="AA217" s="35"/>
      <c r="AB217" s="35"/>
      <c r="AC217" s="35"/>
      <c r="AD217" s="35"/>
      <c r="AE217" s="35"/>
      <c r="AR217" s="190" t="s">
        <v>161</v>
      </c>
      <c r="AT217" s="190" t="s">
        <v>157</v>
      </c>
      <c r="AU217" s="190" t="s">
        <v>82</v>
      </c>
      <c r="AY217" s="18" t="s">
        <v>134</v>
      </c>
      <c r="BE217" s="191">
        <f>IF(N217="základní",J217,0)</f>
        <v>0</v>
      </c>
      <c r="BF217" s="191">
        <f>IF(N217="snížená",J217,0)</f>
        <v>0</v>
      </c>
      <c r="BG217" s="191">
        <f>IF(N217="zákl. přenesená",J217,0)</f>
        <v>0</v>
      </c>
      <c r="BH217" s="191">
        <f>IF(N217="sníž. přenesená",J217,0)</f>
        <v>0</v>
      </c>
      <c r="BI217" s="191">
        <f>IF(N217="nulová",J217,0)</f>
        <v>0</v>
      </c>
      <c r="BJ217" s="18" t="s">
        <v>80</v>
      </c>
      <c r="BK217" s="191">
        <f>ROUND(I217*H217,2)</f>
        <v>0</v>
      </c>
      <c r="BL217" s="18" t="s">
        <v>142</v>
      </c>
      <c r="BM217" s="190" t="s">
        <v>764</v>
      </c>
    </row>
    <row r="218" spans="1:47" s="2" customFormat="1" ht="12">
      <c r="A218" s="35"/>
      <c r="B218" s="36"/>
      <c r="C218" s="37"/>
      <c r="D218" s="192" t="s">
        <v>144</v>
      </c>
      <c r="E218" s="37"/>
      <c r="F218" s="193" t="s">
        <v>763</v>
      </c>
      <c r="G218" s="37"/>
      <c r="H218" s="37"/>
      <c r="I218" s="194"/>
      <c r="J218" s="37"/>
      <c r="K218" s="37"/>
      <c r="L218" s="40"/>
      <c r="M218" s="195"/>
      <c r="N218" s="196"/>
      <c r="O218" s="65"/>
      <c r="P218" s="65"/>
      <c r="Q218" s="65"/>
      <c r="R218" s="65"/>
      <c r="S218" s="65"/>
      <c r="T218" s="66"/>
      <c r="U218" s="35"/>
      <c r="V218" s="35"/>
      <c r="W218" s="35"/>
      <c r="X218" s="35"/>
      <c r="Y218" s="35"/>
      <c r="Z218" s="35"/>
      <c r="AA218" s="35"/>
      <c r="AB218" s="35"/>
      <c r="AC218" s="35"/>
      <c r="AD218" s="35"/>
      <c r="AE218" s="35"/>
      <c r="AT218" s="18" t="s">
        <v>144</v>
      </c>
      <c r="AU218" s="18" t="s">
        <v>82</v>
      </c>
    </row>
    <row r="219" spans="2:51" s="13" customFormat="1" ht="12">
      <c r="B219" s="197"/>
      <c r="C219" s="198"/>
      <c r="D219" s="192" t="s">
        <v>145</v>
      </c>
      <c r="E219" s="199" t="s">
        <v>19</v>
      </c>
      <c r="F219" s="200" t="s">
        <v>765</v>
      </c>
      <c r="G219" s="198"/>
      <c r="H219" s="201">
        <v>8</v>
      </c>
      <c r="I219" s="202"/>
      <c r="J219" s="198"/>
      <c r="K219" s="198"/>
      <c r="L219" s="203"/>
      <c r="M219" s="204"/>
      <c r="N219" s="205"/>
      <c r="O219" s="205"/>
      <c r="P219" s="205"/>
      <c r="Q219" s="205"/>
      <c r="R219" s="205"/>
      <c r="S219" s="205"/>
      <c r="T219" s="206"/>
      <c r="AT219" s="207" t="s">
        <v>145</v>
      </c>
      <c r="AU219" s="207" t="s">
        <v>82</v>
      </c>
      <c r="AV219" s="13" t="s">
        <v>82</v>
      </c>
      <c r="AW219" s="13" t="s">
        <v>33</v>
      </c>
      <c r="AX219" s="13" t="s">
        <v>80</v>
      </c>
      <c r="AY219" s="207" t="s">
        <v>134</v>
      </c>
    </row>
    <row r="220" spans="1:65" s="2" customFormat="1" ht="16.5" customHeight="1">
      <c r="A220" s="35"/>
      <c r="B220" s="36"/>
      <c r="C220" s="208" t="s">
        <v>378</v>
      </c>
      <c r="D220" s="208" t="s">
        <v>157</v>
      </c>
      <c r="E220" s="209" t="s">
        <v>766</v>
      </c>
      <c r="F220" s="210" t="s">
        <v>767</v>
      </c>
      <c r="G220" s="211" t="s">
        <v>140</v>
      </c>
      <c r="H220" s="212">
        <v>15</v>
      </c>
      <c r="I220" s="213"/>
      <c r="J220" s="214">
        <f>ROUND(I220*H220,2)</f>
        <v>0</v>
      </c>
      <c r="K220" s="210" t="s">
        <v>141</v>
      </c>
      <c r="L220" s="215"/>
      <c r="M220" s="216" t="s">
        <v>19</v>
      </c>
      <c r="N220" s="217" t="s">
        <v>44</v>
      </c>
      <c r="O220" s="65"/>
      <c r="P220" s="188">
        <f>O220*H220</f>
        <v>0</v>
      </c>
      <c r="Q220" s="188">
        <v>0</v>
      </c>
      <c r="R220" s="188">
        <f>Q220*H220</f>
        <v>0</v>
      </c>
      <c r="S220" s="188">
        <v>0</v>
      </c>
      <c r="T220" s="189">
        <f>S220*H220</f>
        <v>0</v>
      </c>
      <c r="U220" s="35"/>
      <c r="V220" s="35"/>
      <c r="W220" s="35"/>
      <c r="X220" s="35"/>
      <c r="Y220" s="35"/>
      <c r="Z220" s="35"/>
      <c r="AA220" s="35"/>
      <c r="AB220" s="35"/>
      <c r="AC220" s="35"/>
      <c r="AD220" s="35"/>
      <c r="AE220" s="35"/>
      <c r="AR220" s="190" t="s">
        <v>161</v>
      </c>
      <c r="AT220" s="190" t="s">
        <v>157</v>
      </c>
      <c r="AU220" s="190" t="s">
        <v>82</v>
      </c>
      <c r="AY220" s="18" t="s">
        <v>134</v>
      </c>
      <c r="BE220" s="191">
        <f>IF(N220="základní",J220,0)</f>
        <v>0</v>
      </c>
      <c r="BF220" s="191">
        <f>IF(N220="snížená",J220,0)</f>
        <v>0</v>
      </c>
      <c r="BG220" s="191">
        <f>IF(N220="zákl. přenesená",J220,0)</f>
        <v>0</v>
      </c>
      <c r="BH220" s="191">
        <f>IF(N220="sníž. přenesená",J220,0)</f>
        <v>0</v>
      </c>
      <c r="BI220" s="191">
        <f>IF(N220="nulová",J220,0)</f>
        <v>0</v>
      </c>
      <c r="BJ220" s="18" t="s">
        <v>80</v>
      </c>
      <c r="BK220" s="191">
        <f>ROUND(I220*H220,2)</f>
        <v>0</v>
      </c>
      <c r="BL220" s="18" t="s">
        <v>142</v>
      </c>
      <c r="BM220" s="190" t="s">
        <v>768</v>
      </c>
    </row>
    <row r="221" spans="1:47" s="2" customFormat="1" ht="12">
      <c r="A221" s="35"/>
      <c r="B221" s="36"/>
      <c r="C221" s="37"/>
      <c r="D221" s="192" t="s">
        <v>144</v>
      </c>
      <c r="E221" s="37"/>
      <c r="F221" s="193" t="s">
        <v>767</v>
      </c>
      <c r="G221" s="37"/>
      <c r="H221" s="37"/>
      <c r="I221" s="194"/>
      <c r="J221" s="37"/>
      <c r="K221" s="37"/>
      <c r="L221" s="40"/>
      <c r="M221" s="195"/>
      <c r="N221" s="196"/>
      <c r="O221" s="65"/>
      <c r="P221" s="65"/>
      <c r="Q221" s="65"/>
      <c r="R221" s="65"/>
      <c r="S221" s="65"/>
      <c r="T221" s="66"/>
      <c r="U221" s="35"/>
      <c r="V221" s="35"/>
      <c r="W221" s="35"/>
      <c r="X221" s="35"/>
      <c r="Y221" s="35"/>
      <c r="Z221" s="35"/>
      <c r="AA221" s="35"/>
      <c r="AB221" s="35"/>
      <c r="AC221" s="35"/>
      <c r="AD221" s="35"/>
      <c r="AE221" s="35"/>
      <c r="AT221" s="18" t="s">
        <v>144</v>
      </c>
      <c r="AU221" s="18" t="s">
        <v>82</v>
      </c>
    </row>
    <row r="222" spans="1:65" s="2" customFormat="1" ht="22.8">
      <c r="A222" s="35"/>
      <c r="B222" s="36"/>
      <c r="C222" s="179" t="s">
        <v>208</v>
      </c>
      <c r="D222" s="179" t="s">
        <v>137</v>
      </c>
      <c r="E222" s="180" t="s">
        <v>769</v>
      </c>
      <c r="F222" s="181" t="s">
        <v>770</v>
      </c>
      <c r="G222" s="182" t="s">
        <v>140</v>
      </c>
      <c r="H222" s="183">
        <v>171.8</v>
      </c>
      <c r="I222" s="184"/>
      <c r="J222" s="185">
        <f>ROUND(I222*H222,2)</f>
        <v>0</v>
      </c>
      <c r="K222" s="181" t="s">
        <v>141</v>
      </c>
      <c r="L222" s="40"/>
      <c r="M222" s="186" t="s">
        <v>19</v>
      </c>
      <c r="N222" s="187" t="s">
        <v>44</v>
      </c>
      <c r="O222" s="65"/>
      <c r="P222" s="188">
        <f>O222*H222</f>
        <v>0</v>
      </c>
      <c r="Q222" s="188">
        <v>0</v>
      </c>
      <c r="R222" s="188">
        <f>Q222*H222</f>
        <v>0</v>
      </c>
      <c r="S222" s="188">
        <v>0</v>
      </c>
      <c r="T222" s="189">
        <f>S222*H222</f>
        <v>0</v>
      </c>
      <c r="U222" s="35"/>
      <c r="V222" s="35"/>
      <c r="W222" s="35"/>
      <c r="X222" s="35"/>
      <c r="Y222" s="35"/>
      <c r="Z222" s="35"/>
      <c r="AA222" s="35"/>
      <c r="AB222" s="35"/>
      <c r="AC222" s="35"/>
      <c r="AD222" s="35"/>
      <c r="AE222" s="35"/>
      <c r="AR222" s="190" t="s">
        <v>142</v>
      </c>
      <c r="AT222" s="190" t="s">
        <v>137</v>
      </c>
      <c r="AU222" s="190" t="s">
        <v>82</v>
      </c>
      <c r="AY222" s="18" t="s">
        <v>134</v>
      </c>
      <c r="BE222" s="191">
        <f>IF(N222="základní",J222,0)</f>
        <v>0</v>
      </c>
      <c r="BF222" s="191">
        <f>IF(N222="snížená",J222,0)</f>
        <v>0</v>
      </c>
      <c r="BG222" s="191">
        <f>IF(N222="zákl. přenesená",J222,0)</f>
        <v>0</v>
      </c>
      <c r="BH222" s="191">
        <f>IF(N222="sníž. přenesená",J222,0)</f>
        <v>0</v>
      </c>
      <c r="BI222" s="191">
        <f>IF(N222="nulová",J222,0)</f>
        <v>0</v>
      </c>
      <c r="BJ222" s="18" t="s">
        <v>80</v>
      </c>
      <c r="BK222" s="191">
        <f>ROUND(I222*H222,2)</f>
        <v>0</v>
      </c>
      <c r="BL222" s="18" t="s">
        <v>142</v>
      </c>
      <c r="BM222" s="190" t="s">
        <v>771</v>
      </c>
    </row>
    <row r="223" spans="1:47" s="2" customFormat="1" ht="19.2">
      <c r="A223" s="35"/>
      <c r="B223" s="36"/>
      <c r="C223" s="37"/>
      <c r="D223" s="192" t="s">
        <v>144</v>
      </c>
      <c r="E223" s="37"/>
      <c r="F223" s="193" t="s">
        <v>770</v>
      </c>
      <c r="G223" s="37"/>
      <c r="H223" s="37"/>
      <c r="I223" s="194"/>
      <c r="J223" s="37"/>
      <c r="K223" s="37"/>
      <c r="L223" s="40"/>
      <c r="M223" s="195"/>
      <c r="N223" s="196"/>
      <c r="O223" s="65"/>
      <c r="P223" s="65"/>
      <c r="Q223" s="65"/>
      <c r="R223" s="65"/>
      <c r="S223" s="65"/>
      <c r="T223" s="66"/>
      <c r="U223" s="35"/>
      <c r="V223" s="35"/>
      <c r="W223" s="35"/>
      <c r="X223" s="35"/>
      <c r="Y223" s="35"/>
      <c r="Z223" s="35"/>
      <c r="AA223" s="35"/>
      <c r="AB223" s="35"/>
      <c r="AC223" s="35"/>
      <c r="AD223" s="35"/>
      <c r="AE223" s="35"/>
      <c r="AT223" s="18" t="s">
        <v>144</v>
      </c>
      <c r="AU223" s="18" t="s">
        <v>82</v>
      </c>
    </row>
    <row r="224" spans="2:51" s="13" customFormat="1" ht="12">
      <c r="B224" s="197"/>
      <c r="C224" s="198"/>
      <c r="D224" s="192" t="s">
        <v>145</v>
      </c>
      <c r="E224" s="199" t="s">
        <v>19</v>
      </c>
      <c r="F224" s="200" t="s">
        <v>772</v>
      </c>
      <c r="G224" s="198"/>
      <c r="H224" s="201">
        <v>171.8</v>
      </c>
      <c r="I224" s="202"/>
      <c r="J224" s="198"/>
      <c r="K224" s="198"/>
      <c r="L224" s="203"/>
      <c r="M224" s="204"/>
      <c r="N224" s="205"/>
      <c r="O224" s="205"/>
      <c r="P224" s="205"/>
      <c r="Q224" s="205"/>
      <c r="R224" s="205"/>
      <c r="S224" s="205"/>
      <c r="T224" s="206"/>
      <c r="AT224" s="207" t="s">
        <v>145</v>
      </c>
      <c r="AU224" s="207" t="s">
        <v>82</v>
      </c>
      <c r="AV224" s="13" t="s">
        <v>82</v>
      </c>
      <c r="AW224" s="13" t="s">
        <v>33</v>
      </c>
      <c r="AX224" s="13" t="s">
        <v>80</v>
      </c>
      <c r="AY224" s="207" t="s">
        <v>134</v>
      </c>
    </row>
    <row r="225" spans="1:65" s="2" customFormat="1" ht="16.5" customHeight="1">
      <c r="A225" s="35"/>
      <c r="B225" s="36"/>
      <c r="C225" s="208" t="s">
        <v>385</v>
      </c>
      <c r="D225" s="208" t="s">
        <v>157</v>
      </c>
      <c r="E225" s="209" t="s">
        <v>773</v>
      </c>
      <c r="F225" s="210" t="s">
        <v>774</v>
      </c>
      <c r="G225" s="211" t="s">
        <v>160</v>
      </c>
      <c r="H225" s="212">
        <v>51.54</v>
      </c>
      <c r="I225" s="213"/>
      <c r="J225" s="214">
        <f>ROUND(I225*H225,2)</f>
        <v>0</v>
      </c>
      <c r="K225" s="210" t="s">
        <v>141</v>
      </c>
      <c r="L225" s="215"/>
      <c r="M225" s="216" t="s">
        <v>19</v>
      </c>
      <c r="N225" s="217" t="s">
        <v>44</v>
      </c>
      <c r="O225" s="65"/>
      <c r="P225" s="188">
        <f>O225*H225</f>
        <v>0</v>
      </c>
      <c r="Q225" s="188">
        <v>1</v>
      </c>
      <c r="R225" s="188">
        <f>Q225*H225</f>
        <v>51.54</v>
      </c>
      <c r="S225" s="188">
        <v>0</v>
      </c>
      <c r="T225" s="189">
        <f>S225*H225</f>
        <v>0</v>
      </c>
      <c r="U225" s="35"/>
      <c r="V225" s="35"/>
      <c r="W225" s="35"/>
      <c r="X225" s="35"/>
      <c r="Y225" s="35"/>
      <c r="Z225" s="35"/>
      <c r="AA225" s="35"/>
      <c r="AB225" s="35"/>
      <c r="AC225" s="35"/>
      <c r="AD225" s="35"/>
      <c r="AE225" s="35"/>
      <c r="AR225" s="190" t="s">
        <v>161</v>
      </c>
      <c r="AT225" s="190" t="s">
        <v>157</v>
      </c>
      <c r="AU225" s="190" t="s">
        <v>82</v>
      </c>
      <c r="AY225" s="18" t="s">
        <v>134</v>
      </c>
      <c r="BE225" s="191">
        <f>IF(N225="základní",J225,0)</f>
        <v>0</v>
      </c>
      <c r="BF225" s="191">
        <f>IF(N225="snížená",J225,0)</f>
        <v>0</v>
      </c>
      <c r="BG225" s="191">
        <f>IF(N225="zákl. přenesená",J225,0)</f>
        <v>0</v>
      </c>
      <c r="BH225" s="191">
        <f>IF(N225="sníž. přenesená",J225,0)</f>
        <v>0</v>
      </c>
      <c r="BI225" s="191">
        <f>IF(N225="nulová",J225,0)</f>
        <v>0</v>
      </c>
      <c r="BJ225" s="18" t="s">
        <v>80</v>
      </c>
      <c r="BK225" s="191">
        <f>ROUND(I225*H225,2)</f>
        <v>0</v>
      </c>
      <c r="BL225" s="18" t="s">
        <v>142</v>
      </c>
      <c r="BM225" s="190" t="s">
        <v>775</v>
      </c>
    </row>
    <row r="226" spans="1:47" s="2" customFormat="1" ht="12">
      <c r="A226" s="35"/>
      <c r="B226" s="36"/>
      <c r="C226" s="37"/>
      <c r="D226" s="192" t="s">
        <v>144</v>
      </c>
      <c r="E226" s="37"/>
      <c r="F226" s="193" t="s">
        <v>774</v>
      </c>
      <c r="G226" s="37"/>
      <c r="H226" s="37"/>
      <c r="I226" s="194"/>
      <c r="J226" s="37"/>
      <c r="K226" s="37"/>
      <c r="L226" s="40"/>
      <c r="M226" s="195"/>
      <c r="N226" s="196"/>
      <c r="O226" s="65"/>
      <c r="P226" s="65"/>
      <c r="Q226" s="65"/>
      <c r="R226" s="65"/>
      <c r="S226" s="65"/>
      <c r="T226" s="66"/>
      <c r="U226" s="35"/>
      <c r="V226" s="35"/>
      <c r="W226" s="35"/>
      <c r="X226" s="35"/>
      <c r="Y226" s="35"/>
      <c r="Z226" s="35"/>
      <c r="AA226" s="35"/>
      <c r="AB226" s="35"/>
      <c r="AC226" s="35"/>
      <c r="AD226" s="35"/>
      <c r="AE226" s="35"/>
      <c r="AT226" s="18" t="s">
        <v>144</v>
      </c>
      <c r="AU226" s="18" t="s">
        <v>82</v>
      </c>
    </row>
    <row r="227" spans="2:51" s="13" customFormat="1" ht="12">
      <c r="B227" s="197"/>
      <c r="C227" s="198"/>
      <c r="D227" s="192" t="s">
        <v>145</v>
      </c>
      <c r="E227" s="199" t="s">
        <v>19</v>
      </c>
      <c r="F227" s="200" t="s">
        <v>776</v>
      </c>
      <c r="G227" s="198"/>
      <c r="H227" s="201">
        <v>51.54</v>
      </c>
      <c r="I227" s="202"/>
      <c r="J227" s="198"/>
      <c r="K227" s="198"/>
      <c r="L227" s="203"/>
      <c r="M227" s="204"/>
      <c r="N227" s="205"/>
      <c r="O227" s="205"/>
      <c r="P227" s="205"/>
      <c r="Q227" s="205"/>
      <c r="R227" s="205"/>
      <c r="S227" s="205"/>
      <c r="T227" s="206"/>
      <c r="AT227" s="207" t="s">
        <v>145</v>
      </c>
      <c r="AU227" s="207" t="s">
        <v>82</v>
      </c>
      <c r="AV227" s="13" t="s">
        <v>82</v>
      </c>
      <c r="AW227" s="13" t="s">
        <v>33</v>
      </c>
      <c r="AX227" s="13" t="s">
        <v>80</v>
      </c>
      <c r="AY227" s="207" t="s">
        <v>134</v>
      </c>
    </row>
    <row r="228" spans="1:65" s="2" customFormat="1" ht="21.75" customHeight="1">
      <c r="A228" s="35"/>
      <c r="B228" s="36"/>
      <c r="C228" s="179" t="s">
        <v>390</v>
      </c>
      <c r="D228" s="179" t="s">
        <v>137</v>
      </c>
      <c r="E228" s="180" t="s">
        <v>777</v>
      </c>
      <c r="F228" s="181" t="s">
        <v>778</v>
      </c>
      <c r="G228" s="182" t="s">
        <v>174</v>
      </c>
      <c r="H228" s="183">
        <v>82</v>
      </c>
      <c r="I228" s="184"/>
      <c r="J228" s="185">
        <f>ROUND(I228*H228,2)</f>
        <v>0</v>
      </c>
      <c r="K228" s="181" t="s">
        <v>141</v>
      </c>
      <c r="L228" s="40"/>
      <c r="M228" s="186" t="s">
        <v>19</v>
      </c>
      <c r="N228" s="187" t="s">
        <v>44</v>
      </c>
      <c r="O228" s="65"/>
      <c r="P228" s="188">
        <f>O228*H228</f>
        <v>0</v>
      </c>
      <c r="Q228" s="188">
        <v>0</v>
      </c>
      <c r="R228" s="188">
        <f>Q228*H228</f>
        <v>0</v>
      </c>
      <c r="S228" s="188">
        <v>0</v>
      </c>
      <c r="T228" s="189">
        <f>S228*H228</f>
        <v>0</v>
      </c>
      <c r="U228" s="35"/>
      <c r="V228" s="35"/>
      <c r="W228" s="35"/>
      <c r="X228" s="35"/>
      <c r="Y228" s="35"/>
      <c r="Z228" s="35"/>
      <c r="AA228" s="35"/>
      <c r="AB228" s="35"/>
      <c r="AC228" s="35"/>
      <c r="AD228" s="35"/>
      <c r="AE228" s="35"/>
      <c r="AR228" s="190" t="s">
        <v>142</v>
      </c>
      <c r="AT228" s="190" t="s">
        <v>137</v>
      </c>
      <c r="AU228" s="190" t="s">
        <v>82</v>
      </c>
      <c r="AY228" s="18" t="s">
        <v>134</v>
      </c>
      <c r="BE228" s="191">
        <f>IF(N228="základní",J228,0)</f>
        <v>0</v>
      </c>
      <c r="BF228" s="191">
        <f>IF(N228="snížená",J228,0)</f>
        <v>0</v>
      </c>
      <c r="BG228" s="191">
        <f>IF(N228="zákl. přenesená",J228,0)</f>
        <v>0</v>
      </c>
      <c r="BH228" s="191">
        <f>IF(N228="sníž. přenesená",J228,0)</f>
        <v>0</v>
      </c>
      <c r="BI228" s="191">
        <f>IF(N228="nulová",J228,0)</f>
        <v>0</v>
      </c>
      <c r="BJ228" s="18" t="s">
        <v>80</v>
      </c>
      <c r="BK228" s="191">
        <f>ROUND(I228*H228,2)</f>
        <v>0</v>
      </c>
      <c r="BL228" s="18" t="s">
        <v>142</v>
      </c>
      <c r="BM228" s="190" t="s">
        <v>779</v>
      </c>
    </row>
    <row r="229" spans="1:47" s="2" customFormat="1" ht="12">
      <c r="A229" s="35"/>
      <c r="B229" s="36"/>
      <c r="C229" s="37"/>
      <c r="D229" s="192" t="s">
        <v>144</v>
      </c>
      <c r="E229" s="37"/>
      <c r="F229" s="193" t="s">
        <v>778</v>
      </c>
      <c r="G229" s="37"/>
      <c r="H229" s="37"/>
      <c r="I229" s="194"/>
      <c r="J229" s="37"/>
      <c r="K229" s="37"/>
      <c r="L229" s="40"/>
      <c r="M229" s="195"/>
      <c r="N229" s="196"/>
      <c r="O229" s="65"/>
      <c r="P229" s="65"/>
      <c r="Q229" s="65"/>
      <c r="R229" s="65"/>
      <c r="S229" s="65"/>
      <c r="T229" s="66"/>
      <c r="U229" s="35"/>
      <c r="V229" s="35"/>
      <c r="W229" s="35"/>
      <c r="X229" s="35"/>
      <c r="Y229" s="35"/>
      <c r="Z229" s="35"/>
      <c r="AA229" s="35"/>
      <c r="AB229" s="35"/>
      <c r="AC229" s="35"/>
      <c r="AD229" s="35"/>
      <c r="AE229" s="35"/>
      <c r="AT229" s="18" t="s">
        <v>144</v>
      </c>
      <c r="AU229" s="18" t="s">
        <v>82</v>
      </c>
    </row>
    <row r="230" spans="1:65" s="2" customFormat="1" ht="21.75" customHeight="1">
      <c r="A230" s="35"/>
      <c r="B230" s="36"/>
      <c r="C230" s="179" t="s">
        <v>396</v>
      </c>
      <c r="D230" s="179" t="s">
        <v>137</v>
      </c>
      <c r="E230" s="180" t="s">
        <v>780</v>
      </c>
      <c r="F230" s="181" t="s">
        <v>781</v>
      </c>
      <c r="G230" s="182" t="s">
        <v>165</v>
      </c>
      <c r="H230" s="183">
        <v>82</v>
      </c>
      <c r="I230" s="184"/>
      <c r="J230" s="185">
        <f>ROUND(I230*H230,2)</f>
        <v>0</v>
      </c>
      <c r="K230" s="181" t="s">
        <v>141</v>
      </c>
      <c r="L230" s="40"/>
      <c r="M230" s="186" t="s">
        <v>19</v>
      </c>
      <c r="N230" s="187" t="s">
        <v>44</v>
      </c>
      <c r="O230" s="65"/>
      <c r="P230" s="188">
        <f>O230*H230</f>
        <v>0</v>
      </c>
      <c r="Q230" s="188">
        <v>0</v>
      </c>
      <c r="R230" s="188">
        <f>Q230*H230</f>
        <v>0</v>
      </c>
      <c r="S230" s="188">
        <v>0</v>
      </c>
      <c r="T230" s="189">
        <f>S230*H230</f>
        <v>0</v>
      </c>
      <c r="U230" s="35"/>
      <c r="V230" s="35"/>
      <c r="W230" s="35"/>
      <c r="X230" s="35"/>
      <c r="Y230" s="35"/>
      <c r="Z230" s="35"/>
      <c r="AA230" s="35"/>
      <c r="AB230" s="35"/>
      <c r="AC230" s="35"/>
      <c r="AD230" s="35"/>
      <c r="AE230" s="35"/>
      <c r="AR230" s="190" t="s">
        <v>142</v>
      </c>
      <c r="AT230" s="190" t="s">
        <v>137</v>
      </c>
      <c r="AU230" s="190" t="s">
        <v>82</v>
      </c>
      <c r="AY230" s="18" t="s">
        <v>134</v>
      </c>
      <c r="BE230" s="191">
        <f>IF(N230="základní",J230,0)</f>
        <v>0</v>
      </c>
      <c r="BF230" s="191">
        <f>IF(N230="snížená",J230,0)</f>
        <v>0</v>
      </c>
      <c r="BG230" s="191">
        <f>IF(N230="zákl. přenesená",J230,0)</f>
        <v>0</v>
      </c>
      <c r="BH230" s="191">
        <f>IF(N230="sníž. přenesená",J230,0)</f>
        <v>0</v>
      </c>
      <c r="BI230" s="191">
        <f>IF(N230="nulová",J230,0)</f>
        <v>0</v>
      </c>
      <c r="BJ230" s="18" t="s">
        <v>80</v>
      </c>
      <c r="BK230" s="191">
        <f>ROUND(I230*H230,2)</f>
        <v>0</v>
      </c>
      <c r="BL230" s="18" t="s">
        <v>142</v>
      </c>
      <c r="BM230" s="190" t="s">
        <v>782</v>
      </c>
    </row>
    <row r="231" spans="1:47" s="2" customFormat="1" ht="12">
      <c r="A231" s="35"/>
      <c r="B231" s="36"/>
      <c r="C231" s="37"/>
      <c r="D231" s="192" t="s">
        <v>144</v>
      </c>
      <c r="E231" s="37"/>
      <c r="F231" s="193" t="s">
        <v>781</v>
      </c>
      <c r="G231" s="37"/>
      <c r="H231" s="37"/>
      <c r="I231" s="194"/>
      <c r="J231" s="37"/>
      <c r="K231" s="37"/>
      <c r="L231" s="40"/>
      <c r="M231" s="195"/>
      <c r="N231" s="196"/>
      <c r="O231" s="65"/>
      <c r="P231" s="65"/>
      <c r="Q231" s="65"/>
      <c r="R231" s="65"/>
      <c r="S231" s="65"/>
      <c r="T231" s="66"/>
      <c r="U231" s="35"/>
      <c r="V231" s="35"/>
      <c r="W231" s="35"/>
      <c r="X231" s="35"/>
      <c r="Y231" s="35"/>
      <c r="Z231" s="35"/>
      <c r="AA231" s="35"/>
      <c r="AB231" s="35"/>
      <c r="AC231" s="35"/>
      <c r="AD231" s="35"/>
      <c r="AE231" s="35"/>
      <c r="AT231" s="18" t="s">
        <v>144</v>
      </c>
      <c r="AU231" s="18" t="s">
        <v>82</v>
      </c>
    </row>
    <row r="232" spans="1:65" s="2" customFormat="1" ht="21.75" customHeight="1">
      <c r="A232" s="35"/>
      <c r="B232" s="36"/>
      <c r="C232" s="179" t="s">
        <v>401</v>
      </c>
      <c r="D232" s="179" t="s">
        <v>137</v>
      </c>
      <c r="E232" s="180" t="s">
        <v>783</v>
      </c>
      <c r="F232" s="181" t="s">
        <v>784</v>
      </c>
      <c r="G232" s="182" t="s">
        <v>154</v>
      </c>
      <c r="H232" s="183">
        <v>2</v>
      </c>
      <c r="I232" s="184"/>
      <c r="J232" s="185">
        <f>ROUND(I232*H232,2)</f>
        <v>0</v>
      </c>
      <c r="K232" s="181" t="s">
        <v>141</v>
      </c>
      <c r="L232" s="40"/>
      <c r="M232" s="186" t="s">
        <v>19</v>
      </c>
      <c r="N232" s="187" t="s">
        <v>44</v>
      </c>
      <c r="O232" s="65"/>
      <c r="P232" s="188">
        <f>O232*H232</f>
        <v>0</v>
      </c>
      <c r="Q232" s="188">
        <v>0</v>
      </c>
      <c r="R232" s="188">
        <f>Q232*H232</f>
        <v>0</v>
      </c>
      <c r="S232" s="188">
        <v>0</v>
      </c>
      <c r="T232" s="189">
        <f>S232*H232</f>
        <v>0</v>
      </c>
      <c r="U232" s="35"/>
      <c r="V232" s="35"/>
      <c r="W232" s="35"/>
      <c r="X232" s="35"/>
      <c r="Y232" s="35"/>
      <c r="Z232" s="35"/>
      <c r="AA232" s="35"/>
      <c r="AB232" s="35"/>
      <c r="AC232" s="35"/>
      <c r="AD232" s="35"/>
      <c r="AE232" s="35"/>
      <c r="AR232" s="190" t="s">
        <v>142</v>
      </c>
      <c r="AT232" s="190" t="s">
        <v>137</v>
      </c>
      <c r="AU232" s="190" t="s">
        <v>82</v>
      </c>
      <c r="AY232" s="18" t="s">
        <v>134</v>
      </c>
      <c r="BE232" s="191">
        <f>IF(N232="základní",J232,0)</f>
        <v>0</v>
      </c>
      <c r="BF232" s="191">
        <f>IF(N232="snížená",J232,0)</f>
        <v>0</v>
      </c>
      <c r="BG232" s="191">
        <f>IF(N232="zákl. přenesená",J232,0)</f>
        <v>0</v>
      </c>
      <c r="BH232" s="191">
        <f>IF(N232="sníž. přenesená",J232,0)</f>
        <v>0</v>
      </c>
      <c r="BI232" s="191">
        <f>IF(N232="nulová",J232,0)</f>
        <v>0</v>
      </c>
      <c r="BJ232" s="18" t="s">
        <v>80</v>
      </c>
      <c r="BK232" s="191">
        <f>ROUND(I232*H232,2)</f>
        <v>0</v>
      </c>
      <c r="BL232" s="18" t="s">
        <v>142</v>
      </c>
      <c r="BM232" s="190" t="s">
        <v>785</v>
      </c>
    </row>
    <row r="233" spans="1:47" s="2" customFormat="1" ht="12">
      <c r="A233" s="35"/>
      <c r="B233" s="36"/>
      <c r="C233" s="37"/>
      <c r="D233" s="192" t="s">
        <v>144</v>
      </c>
      <c r="E233" s="37"/>
      <c r="F233" s="193" t="s">
        <v>784</v>
      </c>
      <c r="G233" s="37"/>
      <c r="H233" s="37"/>
      <c r="I233" s="194"/>
      <c r="J233" s="37"/>
      <c r="K233" s="37"/>
      <c r="L233" s="40"/>
      <c r="M233" s="195"/>
      <c r="N233" s="196"/>
      <c r="O233" s="65"/>
      <c r="P233" s="65"/>
      <c r="Q233" s="65"/>
      <c r="R233" s="65"/>
      <c r="S233" s="65"/>
      <c r="T233" s="66"/>
      <c r="U233" s="35"/>
      <c r="V233" s="35"/>
      <c r="W233" s="35"/>
      <c r="X233" s="35"/>
      <c r="Y233" s="35"/>
      <c r="Z233" s="35"/>
      <c r="AA233" s="35"/>
      <c r="AB233" s="35"/>
      <c r="AC233" s="35"/>
      <c r="AD233" s="35"/>
      <c r="AE233" s="35"/>
      <c r="AT233" s="18" t="s">
        <v>144</v>
      </c>
      <c r="AU233" s="18" t="s">
        <v>82</v>
      </c>
    </row>
    <row r="234" spans="1:65" s="2" customFormat="1" ht="22.8">
      <c r="A234" s="35"/>
      <c r="B234" s="36"/>
      <c r="C234" s="179" t="s">
        <v>407</v>
      </c>
      <c r="D234" s="179" t="s">
        <v>137</v>
      </c>
      <c r="E234" s="180" t="s">
        <v>593</v>
      </c>
      <c r="F234" s="181" t="s">
        <v>594</v>
      </c>
      <c r="G234" s="182" t="s">
        <v>154</v>
      </c>
      <c r="H234" s="183">
        <v>48.2</v>
      </c>
      <c r="I234" s="184"/>
      <c r="J234" s="185">
        <f>ROUND(I234*H234,2)</f>
        <v>0</v>
      </c>
      <c r="K234" s="181" t="s">
        <v>141</v>
      </c>
      <c r="L234" s="40"/>
      <c r="M234" s="186" t="s">
        <v>19</v>
      </c>
      <c r="N234" s="187" t="s">
        <v>44</v>
      </c>
      <c r="O234" s="65"/>
      <c r="P234" s="188">
        <f>O234*H234</f>
        <v>0</v>
      </c>
      <c r="Q234" s="188">
        <v>0</v>
      </c>
      <c r="R234" s="188">
        <f>Q234*H234</f>
        <v>0</v>
      </c>
      <c r="S234" s="188">
        <v>0</v>
      </c>
      <c r="T234" s="189">
        <f>S234*H234</f>
        <v>0</v>
      </c>
      <c r="U234" s="35"/>
      <c r="V234" s="35"/>
      <c r="W234" s="35"/>
      <c r="X234" s="35"/>
      <c r="Y234" s="35"/>
      <c r="Z234" s="35"/>
      <c r="AA234" s="35"/>
      <c r="AB234" s="35"/>
      <c r="AC234" s="35"/>
      <c r="AD234" s="35"/>
      <c r="AE234" s="35"/>
      <c r="AR234" s="190" t="s">
        <v>142</v>
      </c>
      <c r="AT234" s="190" t="s">
        <v>137</v>
      </c>
      <c r="AU234" s="190" t="s">
        <v>82</v>
      </c>
      <c r="AY234" s="18" t="s">
        <v>134</v>
      </c>
      <c r="BE234" s="191">
        <f>IF(N234="základní",J234,0)</f>
        <v>0</v>
      </c>
      <c r="BF234" s="191">
        <f>IF(N234="snížená",J234,0)</f>
        <v>0</v>
      </c>
      <c r="BG234" s="191">
        <f>IF(N234="zákl. přenesená",J234,0)</f>
        <v>0</v>
      </c>
      <c r="BH234" s="191">
        <f>IF(N234="sníž. přenesená",J234,0)</f>
        <v>0</v>
      </c>
      <c r="BI234" s="191">
        <f>IF(N234="nulová",J234,0)</f>
        <v>0</v>
      </c>
      <c r="BJ234" s="18" t="s">
        <v>80</v>
      </c>
      <c r="BK234" s="191">
        <f>ROUND(I234*H234,2)</f>
        <v>0</v>
      </c>
      <c r="BL234" s="18" t="s">
        <v>142</v>
      </c>
      <c r="BM234" s="190" t="s">
        <v>786</v>
      </c>
    </row>
    <row r="235" spans="1:47" s="2" customFormat="1" ht="12">
      <c r="A235" s="35"/>
      <c r="B235" s="36"/>
      <c r="C235" s="37"/>
      <c r="D235" s="192" t="s">
        <v>144</v>
      </c>
      <c r="E235" s="37"/>
      <c r="F235" s="193" t="s">
        <v>594</v>
      </c>
      <c r="G235" s="37"/>
      <c r="H235" s="37"/>
      <c r="I235" s="194"/>
      <c r="J235" s="37"/>
      <c r="K235" s="37"/>
      <c r="L235" s="40"/>
      <c r="M235" s="195"/>
      <c r="N235" s="196"/>
      <c r="O235" s="65"/>
      <c r="P235" s="65"/>
      <c r="Q235" s="65"/>
      <c r="R235" s="65"/>
      <c r="S235" s="65"/>
      <c r="T235" s="66"/>
      <c r="U235" s="35"/>
      <c r="V235" s="35"/>
      <c r="W235" s="35"/>
      <c r="X235" s="35"/>
      <c r="Y235" s="35"/>
      <c r="Z235" s="35"/>
      <c r="AA235" s="35"/>
      <c r="AB235" s="35"/>
      <c r="AC235" s="35"/>
      <c r="AD235" s="35"/>
      <c r="AE235" s="35"/>
      <c r="AT235" s="18" t="s">
        <v>144</v>
      </c>
      <c r="AU235" s="18" t="s">
        <v>82</v>
      </c>
    </row>
    <row r="236" spans="2:51" s="13" customFormat="1" ht="12">
      <c r="B236" s="197"/>
      <c r="C236" s="198"/>
      <c r="D236" s="192" t="s">
        <v>145</v>
      </c>
      <c r="E236" s="199" t="s">
        <v>19</v>
      </c>
      <c r="F236" s="200" t="s">
        <v>787</v>
      </c>
      <c r="G236" s="198"/>
      <c r="H236" s="201">
        <v>48.2</v>
      </c>
      <c r="I236" s="202"/>
      <c r="J236" s="198"/>
      <c r="K236" s="198"/>
      <c r="L236" s="203"/>
      <c r="M236" s="204"/>
      <c r="N236" s="205"/>
      <c r="O236" s="205"/>
      <c r="P236" s="205"/>
      <c r="Q236" s="205"/>
      <c r="R236" s="205"/>
      <c r="S236" s="205"/>
      <c r="T236" s="206"/>
      <c r="AT236" s="207" t="s">
        <v>145</v>
      </c>
      <c r="AU236" s="207" t="s">
        <v>82</v>
      </c>
      <c r="AV236" s="13" t="s">
        <v>82</v>
      </c>
      <c r="AW236" s="13" t="s">
        <v>33</v>
      </c>
      <c r="AX236" s="13" t="s">
        <v>80</v>
      </c>
      <c r="AY236" s="207" t="s">
        <v>134</v>
      </c>
    </row>
    <row r="237" spans="2:63" s="12" customFormat="1" ht="22.8" customHeight="1">
      <c r="B237" s="163"/>
      <c r="C237" s="164"/>
      <c r="D237" s="165" t="s">
        <v>72</v>
      </c>
      <c r="E237" s="177" t="s">
        <v>367</v>
      </c>
      <c r="F237" s="177" t="s">
        <v>368</v>
      </c>
      <c r="G237" s="164"/>
      <c r="H237" s="164"/>
      <c r="I237" s="167"/>
      <c r="J237" s="178">
        <f>BK237</f>
        <v>0</v>
      </c>
      <c r="K237" s="164"/>
      <c r="L237" s="169"/>
      <c r="M237" s="170"/>
      <c r="N237" s="171"/>
      <c r="O237" s="171"/>
      <c r="P237" s="172">
        <f>SUM(P238:P279)</f>
        <v>0</v>
      </c>
      <c r="Q237" s="171"/>
      <c r="R237" s="172">
        <f>SUM(R238:R279)</f>
        <v>0</v>
      </c>
      <c r="S237" s="171"/>
      <c r="T237" s="173">
        <f>SUM(T238:T279)</f>
        <v>0</v>
      </c>
      <c r="AR237" s="174" t="s">
        <v>142</v>
      </c>
      <c r="AT237" s="175" t="s">
        <v>72</v>
      </c>
      <c r="AU237" s="175" t="s">
        <v>80</v>
      </c>
      <c r="AY237" s="174" t="s">
        <v>134</v>
      </c>
      <c r="BK237" s="176">
        <f>SUM(BK238:BK279)</f>
        <v>0</v>
      </c>
    </row>
    <row r="238" spans="1:65" s="2" customFormat="1" ht="55.5" customHeight="1">
      <c r="A238" s="35"/>
      <c r="B238" s="36"/>
      <c r="C238" s="179" t="s">
        <v>412</v>
      </c>
      <c r="D238" s="179" t="s">
        <v>137</v>
      </c>
      <c r="E238" s="180" t="s">
        <v>788</v>
      </c>
      <c r="F238" s="181" t="s">
        <v>789</v>
      </c>
      <c r="G238" s="182" t="s">
        <v>160</v>
      </c>
      <c r="H238" s="183">
        <v>38.25</v>
      </c>
      <c r="I238" s="184"/>
      <c r="J238" s="185">
        <f>ROUND(I238*H238,2)</f>
        <v>0</v>
      </c>
      <c r="K238" s="181" t="s">
        <v>141</v>
      </c>
      <c r="L238" s="40"/>
      <c r="M238" s="186" t="s">
        <v>19</v>
      </c>
      <c r="N238" s="187" t="s">
        <v>44</v>
      </c>
      <c r="O238" s="65"/>
      <c r="P238" s="188">
        <f>O238*H238</f>
        <v>0</v>
      </c>
      <c r="Q238" s="188">
        <v>0</v>
      </c>
      <c r="R238" s="188">
        <f>Q238*H238</f>
        <v>0</v>
      </c>
      <c r="S238" s="188">
        <v>0</v>
      </c>
      <c r="T238" s="189">
        <f>S238*H238</f>
        <v>0</v>
      </c>
      <c r="U238" s="35"/>
      <c r="V238" s="35"/>
      <c r="W238" s="35"/>
      <c r="X238" s="35"/>
      <c r="Y238" s="35"/>
      <c r="Z238" s="35"/>
      <c r="AA238" s="35"/>
      <c r="AB238" s="35"/>
      <c r="AC238" s="35"/>
      <c r="AD238" s="35"/>
      <c r="AE238" s="35"/>
      <c r="AR238" s="190" t="s">
        <v>372</v>
      </c>
      <c r="AT238" s="190" t="s">
        <v>137</v>
      </c>
      <c r="AU238" s="190" t="s">
        <v>82</v>
      </c>
      <c r="AY238" s="18" t="s">
        <v>134</v>
      </c>
      <c r="BE238" s="191">
        <f>IF(N238="základní",J238,0)</f>
        <v>0</v>
      </c>
      <c r="BF238" s="191">
        <f>IF(N238="snížená",J238,0)</f>
        <v>0</v>
      </c>
      <c r="BG238" s="191">
        <f>IF(N238="zákl. přenesená",J238,0)</f>
        <v>0</v>
      </c>
      <c r="BH238" s="191">
        <f>IF(N238="sníž. přenesená",J238,0)</f>
        <v>0</v>
      </c>
      <c r="BI238" s="191">
        <f>IF(N238="nulová",J238,0)</f>
        <v>0</v>
      </c>
      <c r="BJ238" s="18" t="s">
        <v>80</v>
      </c>
      <c r="BK238" s="191">
        <f>ROUND(I238*H238,2)</f>
        <v>0</v>
      </c>
      <c r="BL238" s="18" t="s">
        <v>372</v>
      </c>
      <c r="BM238" s="190" t="s">
        <v>790</v>
      </c>
    </row>
    <row r="239" spans="1:47" s="2" customFormat="1" ht="38.4">
      <c r="A239" s="35"/>
      <c r="B239" s="36"/>
      <c r="C239" s="37"/>
      <c r="D239" s="192" t="s">
        <v>144</v>
      </c>
      <c r="E239" s="37"/>
      <c r="F239" s="193" t="s">
        <v>789</v>
      </c>
      <c r="G239" s="37"/>
      <c r="H239" s="37"/>
      <c r="I239" s="194"/>
      <c r="J239" s="37"/>
      <c r="K239" s="37"/>
      <c r="L239" s="40"/>
      <c r="M239" s="195"/>
      <c r="N239" s="196"/>
      <c r="O239" s="65"/>
      <c r="P239" s="65"/>
      <c r="Q239" s="65"/>
      <c r="R239" s="65"/>
      <c r="S239" s="65"/>
      <c r="T239" s="66"/>
      <c r="U239" s="35"/>
      <c r="V239" s="35"/>
      <c r="W239" s="35"/>
      <c r="X239" s="35"/>
      <c r="Y239" s="35"/>
      <c r="Z239" s="35"/>
      <c r="AA239" s="35"/>
      <c r="AB239" s="35"/>
      <c r="AC239" s="35"/>
      <c r="AD239" s="35"/>
      <c r="AE239" s="35"/>
      <c r="AT239" s="18" t="s">
        <v>144</v>
      </c>
      <c r="AU239" s="18" t="s">
        <v>82</v>
      </c>
    </row>
    <row r="240" spans="2:51" s="13" customFormat="1" ht="12">
      <c r="B240" s="197"/>
      <c r="C240" s="198"/>
      <c r="D240" s="192" t="s">
        <v>145</v>
      </c>
      <c r="E240" s="199" t="s">
        <v>19</v>
      </c>
      <c r="F240" s="200" t="s">
        <v>791</v>
      </c>
      <c r="G240" s="198"/>
      <c r="H240" s="201">
        <v>38.25</v>
      </c>
      <c r="I240" s="202"/>
      <c r="J240" s="198"/>
      <c r="K240" s="198"/>
      <c r="L240" s="203"/>
      <c r="M240" s="204"/>
      <c r="N240" s="205"/>
      <c r="O240" s="205"/>
      <c r="P240" s="205"/>
      <c r="Q240" s="205"/>
      <c r="R240" s="205"/>
      <c r="S240" s="205"/>
      <c r="T240" s="206"/>
      <c r="AT240" s="207" t="s">
        <v>145</v>
      </c>
      <c r="AU240" s="207" t="s">
        <v>82</v>
      </c>
      <c r="AV240" s="13" t="s">
        <v>82</v>
      </c>
      <c r="AW240" s="13" t="s">
        <v>33</v>
      </c>
      <c r="AX240" s="13" t="s">
        <v>80</v>
      </c>
      <c r="AY240" s="207" t="s">
        <v>134</v>
      </c>
    </row>
    <row r="241" spans="1:65" s="2" customFormat="1" ht="55.5" customHeight="1">
      <c r="A241" s="35"/>
      <c r="B241" s="36"/>
      <c r="C241" s="179" t="s">
        <v>422</v>
      </c>
      <c r="D241" s="179" t="s">
        <v>137</v>
      </c>
      <c r="E241" s="180" t="s">
        <v>391</v>
      </c>
      <c r="F241" s="181" t="s">
        <v>392</v>
      </c>
      <c r="G241" s="182" t="s">
        <v>160</v>
      </c>
      <c r="H241" s="183">
        <v>452.678</v>
      </c>
      <c r="I241" s="184"/>
      <c r="J241" s="185">
        <f>ROUND(I241*H241,2)</f>
        <v>0</v>
      </c>
      <c r="K241" s="181" t="s">
        <v>141</v>
      </c>
      <c r="L241" s="40"/>
      <c r="M241" s="186" t="s">
        <v>19</v>
      </c>
      <c r="N241" s="187" t="s">
        <v>44</v>
      </c>
      <c r="O241" s="65"/>
      <c r="P241" s="188">
        <f>O241*H241</f>
        <v>0</v>
      </c>
      <c r="Q241" s="188">
        <v>0</v>
      </c>
      <c r="R241" s="188">
        <f>Q241*H241</f>
        <v>0</v>
      </c>
      <c r="S241" s="188">
        <v>0</v>
      </c>
      <c r="T241" s="189">
        <f>S241*H241</f>
        <v>0</v>
      </c>
      <c r="U241" s="35"/>
      <c r="V241" s="35"/>
      <c r="W241" s="35"/>
      <c r="X241" s="35"/>
      <c r="Y241" s="35"/>
      <c r="Z241" s="35"/>
      <c r="AA241" s="35"/>
      <c r="AB241" s="35"/>
      <c r="AC241" s="35"/>
      <c r="AD241" s="35"/>
      <c r="AE241" s="35"/>
      <c r="AR241" s="190" t="s">
        <v>372</v>
      </c>
      <c r="AT241" s="190" t="s">
        <v>137</v>
      </c>
      <c r="AU241" s="190" t="s">
        <v>82</v>
      </c>
      <c r="AY241" s="18" t="s">
        <v>134</v>
      </c>
      <c r="BE241" s="191">
        <f>IF(N241="základní",J241,0)</f>
        <v>0</v>
      </c>
      <c r="BF241" s="191">
        <f>IF(N241="snížená",J241,0)</f>
        <v>0</v>
      </c>
      <c r="BG241" s="191">
        <f>IF(N241="zákl. přenesená",J241,0)</f>
        <v>0</v>
      </c>
      <c r="BH241" s="191">
        <f>IF(N241="sníž. přenesená",J241,0)</f>
        <v>0</v>
      </c>
      <c r="BI241" s="191">
        <f>IF(N241="nulová",J241,0)</f>
        <v>0</v>
      </c>
      <c r="BJ241" s="18" t="s">
        <v>80</v>
      </c>
      <c r="BK241" s="191">
        <f>ROUND(I241*H241,2)</f>
        <v>0</v>
      </c>
      <c r="BL241" s="18" t="s">
        <v>372</v>
      </c>
      <c r="BM241" s="190" t="s">
        <v>792</v>
      </c>
    </row>
    <row r="242" spans="1:47" s="2" customFormat="1" ht="38.4">
      <c r="A242" s="35"/>
      <c r="B242" s="36"/>
      <c r="C242" s="37"/>
      <c r="D242" s="192" t="s">
        <v>144</v>
      </c>
      <c r="E242" s="37"/>
      <c r="F242" s="193" t="s">
        <v>392</v>
      </c>
      <c r="G242" s="37"/>
      <c r="H242" s="37"/>
      <c r="I242" s="194"/>
      <c r="J242" s="37"/>
      <c r="K242" s="37"/>
      <c r="L242" s="40"/>
      <c r="M242" s="195"/>
      <c r="N242" s="196"/>
      <c r="O242" s="65"/>
      <c r="P242" s="65"/>
      <c r="Q242" s="65"/>
      <c r="R242" s="65"/>
      <c r="S242" s="65"/>
      <c r="T242" s="66"/>
      <c r="U242" s="35"/>
      <c r="V242" s="35"/>
      <c r="W242" s="35"/>
      <c r="X242" s="35"/>
      <c r="Y242" s="35"/>
      <c r="Z242" s="35"/>
      <c r="AA242" s="35"/>
      <c r="AB242" s="35"/>
      <c r="AC242" s="35"/>
      <c r="AD242" s="35"/>
      <c r="AE242" s="35"/>
      <c r="AT242" s="18" t="s">
        <v>144</v>
      </c>
      <c r="AU242" s="18" t="s">
        <v>82</v>
      </c>
    </row>
    <row r="243" spans="2:51" s="13" customFormat="1" ht="12">
      <c r="B243" s="197"/>
      <c r="C243" s="198"/>
      <c r="D243" s="192" t="s">
        <v>145</v>
      </c>
      <c r="E243" s="199" t="s">
        <v>19</v>
      </c>
      <c r="F243" s="200" t="s">
        <v>793</v>
      </c>
      <c r="G243" s="198"/>
      <c r="H243" s="201">
        <v>452.678</v>
      </c>
      <c r="I243" s="202"/>
      <c r="J243" s="198"/>
      <c r="K243" s="198"/>
      <c r="L243" s="203"/>
      <c r="M243" s="204"/>
      <c r="N243" s="205"/>
      <c r="O243" s="205"/>
      <c r="P243" s="205"/>
      <c r="Q243" s="205"/>
      <c r="R243" s="205"/>
      <c r="S243" s="205"/>
      <c r="T243" s="206"/>
      <c r="AT243" s="207" t="s">
        <v>145</v>
      </c>
      <c r="AU243" s="207" t="s">
        <v>82</v>
      </c>
      <c r="AV243" s="13" t="s">
        <v>82</v>
      </c>
      <c r="AW243" s="13" t="s">
        <v>33</v>
      </c>
      <c r="AX243" s="13" t="s">
        <v>80</v>
      </c>
      <c r="AY243" s="207" t="s">
        <v>134</v>
      </c>
    </row>
    <row r="244" spans="1:65" s="2" customFormat="1" ht="55.5" customHeight="1">
      <c r="A244" s="35"/>
      <c r="B244" s="36"/>
      <c r="C244" s="179" t="s">
        <v>429</v>
      </c>
      <c r="D244" s="179" t="s">
        <v>137</v>
      </c>
      <c r="E244" s="180" t="s">
        <v>397</v>
      </c>
      <c r="F244" s="181" t="s">
        <v>398</v>
      </c>
      <c r="G244" s="182" t="s">
        <v>160</v>
      </c>
      <c r="H244" s="183">
        <v>59.54</v>
      </c>
      <c r="I244" s="184"/>
      <c r="J244" s="185">
        <f>ROUND(I244*H244,2)</f>
        <v>0</v>
      </c>
      <c r="K244" s="181" t="s">
        <v>141</v>
      </c>
      <c r="L244" s="40"/>
      <c r="M244" s="186" t="s">
        <v>19</v>
      </c>
      <c r="N244" s="187" t="s">
        <v>44</v>
      </c>
      <c r="O244" s="65"/>
      <c r="P244" s="188">
        <f>O244*H244</f>
        <v>0</v>
      </c>
      <c r="Q244" s="188">
        <v>0</v>
      </c>
      <c r="R244" s="188">
        <f>Q244*H244</f>
        <v>0</v>
      </c>
      <c r="S244" s="188">
        <v>0</v>
      </c>
      <c r="T244" s="189">
        <f>S244*H244</f>
        <v>0</v>
      </c>
      <c r="U244" s="35"/>
      <c r="V244" s="35"/>
      <c r="W244" s="35"/>
      <c r="X244" s="35"/>
      <c r="Y244" s="35"/>
      <c r="Z244" s="35"/>
      <c r="AA244" s="35"/>
      <c r="AB244" s="35"/>
      <c r="AC244" s="35"/>
      <c r="AD244" s="35"/>
      <c r="AE244" s="35"/>
      <c r="AR244" s="190" t="s">
        <v>372</v>
      </c>
      <c r="AT244" s="190" t="s">
        <v>137</v>
      </c>
      <c r="AU244" s="190" t="s">
        <v>82</v>
      </c>
      <c r="AY244" s="18" t="s">
        <v>134</v>
      </c>
      <c r="BE244" s="191">
        <f>IF(N244="základní",J244,0)</f>
        <v>0</v>
      </c>
      <c r="BF244" s="191">
        <f>IF(N244="snížená",J244,0)</f>
        <v>0</v>
      </c>
      <c r="BG244" s="191">
        <f>IF(N244="zákl. přenesená",J244,0)</f>
        <v>0</v>
      </c>
      <c r="BH244" s="191">
        <f>IF(N244="sníž. přenesená",J244,0)</f>
        <v>0</v>
      </c>
      <c r="BI244" s="191">
        <f>IF(N244="nulová",J244,0)</f>
        <v>0</v>
      </c>
      <c r="BJ244" s="18" t="s">
        <v>80</v>
      </c>
      <c r="BK244" s="191">
        <f>ROUND(I244*H244,2)</f>
        <v>0</v>
      </c>
      <c r="BL244" s="18" t="s">
        <v>372</v>
      </c>
      <c r="BM244" s="190" t="s">
        <v>794</v>
      </c>
    </row>
    <row r="245" spans="1:47" s="2" customFormat="1" ht="38.4">
      <c r="A245" s="35"/>
      <c r="B245" s="36"/>
      <c r="C245" s="37"/>
      <c r="D245" s="192" t="s">
        <v>144</v>
      </c>
      <c r="E245" s="37"/>
      <c r="F245" s="193" t="s">
        <v>398</v>
      </c>
      <c r="G245" s="37"/>
      <c r="H245" s="37"/>
      <c r="I245" s="194"/>
      <c r="J245" s="37"/>
      <c r="K245" s="37"/>
      <c r="L245" s="40"/>
      <c r="M245" s="195"/>
      <c r="N245" s="196"/>
      <c r="O245" s="65"/>
      <c r="P245" s="65"/>
      <c r="Q245" s="65"/>
      <c r="R245" s="65"/>
      <c r="S245" s="65"/>
      <c r="T245" s="66"/>
      <c r="U245" s="35"/>
      <c r="V245" s="35"/>
      <c r="W245" s="35"/>
      <c r="X245" s="35"/>
      <c r="Y245" s="35"/>
      <c r="Z245" s="35"/>
      <c r="AA245" s="35"/>
      <c r="AB245" s="35"/>
      <c r="AC245" s="35"/>
      <c r="AD245" s="35"/>
      <c r="AE245" s="35"/>
      <c r="AT245" s="18" t="s">
        <v>144</v>
      </c>
      <c r="AU245" s="18" t="s">
        <v>82</v>
      </c>
    </row>
    <row r="246" spans="2:51" s="13" customFormat="1" ht="12">
      <c r="B246" s="197"/>
      <c r="C246" s="198"/>
      <c r="D246" s="192" t="s">
        <v>145</v>
      </c>
      <c r="E246" s="199" t="s">
        <v>19</v>
      </c>
      <c r="F246" s="200" t="s">
        <v>795</v>
      </c>
      <c r="G246" s="198"/>
      <c r="H246" s="201">
        <v>59.54</v>
      </c>
      <c r="I246" s="202"/>
      <c r="J246" s="198"/>
      <c r="K246" s="198"/>
      <c r="L246" s="203"/>
      <c r="M246" s="204"/>
      <c r="N246" s="205"/>
      <c r="O246" s="205"/>
      <c r="P246" s="205"/>
      <c r="Q246" s="205"/>
      <c r="R246" s="205"/>
      <c r="S246" s="205"/>
      <c r="T246" s="206"/>
      <c r="AT246" s="207" t="s">
        <v>145</v>
      </c>
      <c r="AU246" s="207" t="s">
        <v>82</v>
      </c>
      <c r="AV246" s="13" t="s">
        <v>82</v>
      </c>
      <c r="AW246" s="13" t="s">
        <v>33</v>
      </c>
      <c r="AX246" s="13" t="s">
        <v>80</v>
      </c>
      <c r="AY246" s="207" t="s">
        <v>134</v>
      </c>
    </row>
    <row r="247" spans="1:65" s="2" customFormat="1" ht="55.5" customHeight="1">
      <c r="A247" s="35"/>
      <c r="B247" s="36"/>
      <c r="C247" s="179" t="s">
        <v>435</v>
      </c>
      <c r="D247" s="179" t="s">
        <v>137</v>
      </c>
      <c r="E247" s="180" t="s">
        <v>796</v>
      </c>
      <c r="F247" s="181" t="s">
        <v>797</v>
      </c>
      <c r="G247" s="182" t="s">
        <v>160</v>
      </c>
      <c r="H247" s="183">
        <v>354.01</v>
      </c>
      <c r="I247" s="184"/>
      <c r="J247" s="185">
        <f>ROUND(I247*H247,2)</f>
        <v>0</v>
      </c>
      <c r="K247" s="181" t="s">
        <v>141</v>
      </c>
      <c r="L247" s="40"/>
      <c r="M247" s="186" t="s">
        <v>19</v>
      </c>
      <c r="N247" s="187" t="s">
        <v>44</v>
      </c>
      <c r="O247" s="65"/>
      <c r="P247" s="188">
        <f>O247*H247</f>
        <v>0</v>
      </c>
      <c r="Q247" s="188">
        <v>0</v>
      </c>
      <c r="R247" s="188">
        <f>Q247*H247</f>
        <v>0</v>
      </c>
      <c r="S247" s="188">
        <v>0</v>
      </c>
      <c r="T247" s="189">
        <f>S247*H247</f>
        <v>0</v>
      </c>
      <c r="U247" s="35"/>
      <c r="V247" s="35"/>
      <c r="W247" s="35"/>
      <c r="X247" s="35"/>
      <c r="Y247" s="35"/>
      <c r="Z247" s="35"/>
      <c r="AA247" s="35"/>
      <c r="AB247" s="35"/>
      <c r="AC247" s="35"/>
      <c r="AD247" s="35"/>
      <c r="AE247" s="35"/>
      <c r="AR247" s="190" t="s">
        <v>372</v>
      </c>
      <c r="AT247" s="190" t="s">
        <v>137</v>
      </c>
      <c r="AU247" s="190" t="s">
        <v>82</v>
      </c>
      <c r="AY247" s="18" t="s">
        <v>134</v>
      </c>
      <c r="BE247" s="191">
        <f>IF(N247="základní",J247,0)</f>
        <v>0</v>
      </c>
      <c r="BF247" s="191">
        <f>IF(N247="snížená",J247,0)</f>
        <v>0</v>
      </c>
      <c r="BG247" s="191">
        <f>IF(N247="zákl. přenesená",J247,0)</f>
        <v>0</v>
      </c>
      <c r="BH247" s="191">
        <f>IF(N247="sníž. přenesená",J247,0)</f>
        <v>0</v>
      </c>
      <c r="BI247" s="191">
        <f>IF(N247="nulová",J247,0)</f>
        <v>0</v>
      </c>
      <c r="BJ247" s="18" t="s">
        <v>80</v>
      </c>
      <c r="BK247" s="191">
        <f>ROUND(I247*H247,2)</f>
        <v>0</v>
      </c>
      <c r="BL247" s="18" t="s">
        <v>372</v>
      </c>
      <c r="BM247" s="190" t="s">
        <v>798</v>
      </c>
    </row>
    <row r="248" spans="1:47" s="2" customFormat="1" ht="38.4">
      <c r="A248" s="35"/>
      <c r="B248" s="36"/>
      <c r="C248" s="37"/>
      <c r="D248" s="192" t="s">
        <v>144</v>
      </c>
      <c r="E248" s="37"/>
      <c r="F248" s="193" t="s">
        <v>797</v>
      </c>
      <c r="G248" s="37"/>
      <c r="H248" s="37"/>
      <c r="I248" s="194"/>
      <c r="J248" s="37"/>
      <c r="K248" s="37"/>
      <c r="L248" s="40"/>
      <c r="M248" s="195"/>
      <c r="N248" s="196"/>
      <c r="O248" s="65"/>
      <c r="P248" s="65"/>
      <c r="Q248" s="65"/>
      <c r="R248" s="65"/>
      <c r="S248" s="65"/>
      <c r="T248" s="66"/>
      <c r="U248" s="35"/>
      <c r="V248" s="35"/>
      <c r="W248" s="35"/>
      <c r="X248" s="35"/>
      <c r="Y248" s="35"/>
      <c r="Z248" s="35"/>
      <c r="AA248" s="35"/>
      <c r="AB248" s="35"/>
      <c r="AC248" s="35"/>
      <c r="AD248" s="35"/>
      <c r="AE248" s="35"/>
      <c r="AT248" s="18" t="s">
        <v>144</v>
      </c>
      <c r="AU248" s="18" t="s">
        <v>82</v>
      </c>
    </row>
    <row r="249" spans="2:51" s="13" customFormat="1" ht="12">
      <c r="B249" s="197"/>
      <c r="C249" s="198"/>
      <c r="D249" s="192" t="s">
        <v>145</v>
      </c>
      <c r="E249" s="199" t="s">
        <v>19</v>
      </c>
      <c r="F249" s="200" t="s">
        <v>799</v>
      </c>
      <c r="G249" s="198"/>
      <c r="H249" s="201">
        <v>354.01</v>
      </c>
      <c r="I249" s="202"/>
      <c r="J249" s="198"/>
      <c r="K249" s="198"/>
      <c r="L249" s="203"/>
      <c r="M249" s="204"/>
      <c r="N249" s="205"/>
      <c r="O249" s="205"/>
      <c r="P249" s="205"/>
      <c r="Q249" s="205"/>
      <c r="R249" s="205"/>
      <c r="S249" s="205"/>
      <c r="T249" s="206"/>
      <c r="AT249" s="207" t="s">
        <v>145</v>
      </c>
      <c r="AU249" s="207" t="s">
        <v>82</v>
      </c>
      <c r="AV249" s="13" t="s">
        <v>82</v>
      </c>
      <c r="AW249" s="13" t="s">
        <v>33</v>
      </c>
      <c r="AX249" s="13" t="s">
        <v>80</v>
      </c>
      <c r="AY249" s="207" t="s">
        <v>134</v>
      </c>
    </row>
    <row r="250" spans="1:65" s="2" customFormat="1" ht="57">
      <c r="A250" s="35"/>
      <c r="B250" s="36"/>
      <c r="C250" s="179" t="s">
        <v>441</v>
      </c>
      <c r="D250" s="179" t="s">
        <v>137</v>
      </c>
      <c r="E250" s="180" t="s">
        <v>800</v>
      </c>
      <c r="F250" s="181" t="s">
        <v>801</v>
      </c>
      <c r="G250" s="182" t="s">
        <v>160</v>
      </c>
      <c r="H250" s="183">
        <v>9.821</v>
      </c>
      <c r="I250" s="184"/>
      <c r="J250" s="185">
        <f>ROUND(I250*H250,2)</f>
        <v>0</v>
      </c>
      <c r="K250" s="181" t="s">
        <v>141</v>
      </c>
      <c r="L250" s="40"/>
      <c r="M250" s="186" t="s">
        <v>19</v>
      </c>
      <c r="N250" s="187" t="s">
        <v>44</v>
      </c>
      <c r="O250" s="65"/>
      <c r="P250" s="188">
        <f>O250*H250</f>
        <v>0</v>
      </c>
      <c r="Q250" s="188">
        <v>0</v>
      </c>
      <c r="R250" s="188">
        <f>Q250*H250</f>
        <v>0</v>
      </c>
      <c r="S250" s="188">
        <v>0</v>
      </c>
      <c r="T250" s="189">
        <f>S250*H250</f>
        <v>0</v>
      </c>
      <c r="U250" s="35"/>
      <c r="V250" s="35"/>
      <c r="W250" s="35"/>
      <c r="X250" s="35"/>
      <c r="Y250" s="35"/>
      <c r="Z250" s="35"/>
      <c r="AA250" s="35"/>
      <c r="AB250" s="35"/>
      <c r="AC250" s="35"/>
      <c r="AD250" s="35"/>
      <c r="AE250" s="35"/>
      <c r="AR250" s="190" t="s">
        <v>372</v>
      </c>
      <c r="AT250" s="190" t="s">
        <v>137</v>
      </c>
      <c r="AU250" s="190" t="s">
        <v>82</v>
      </c>
      <c r="AY250" s="18" t="s">
        <v>134</v>
      </c>
      <c r="BE250" s="191">
        <f>IF(N250="základní",J250,0)</f>
        <v>0</v>
      </c>
      <c r="BF250" s="191">
        <f>IF(N250="snížená",J250,0)</f>
        <v>0</v>
      </c>
      <c r="BG250" s="191">
        <f>IF(N250="zákl. přenesená",J250,0)</f>
        <v>0</v>
      </c>
      <c r="BH250" s="191">
        <f>IF(N250="sníž. přenesená",J250,0)</f>
        <v>0</v>
      </c>
      <c r="BI250" s="191">
        <f>IF(N250="nulová",J250,0)</f>
        <v>0</v>
      </c>
      <c r="BJ250" s="18" t="s">
        <v>80</v>
      </c>
      <c r="BK250" s="191">
        <f>ROUND(I250*H250,2)</f>
        <v>0</v>
      </c>
      <c r="BL250" s="18" t="s">
        <v>372</v>
      </c>
      <c r="BM250" s="190" t="s">
        <v>802</v>
      </c>
    </row>
    <row r="251" spans="1:47" s="2" customFormat="1" ht="48">
      <c r="A251" s="35"/>
      <c r="B251" s="36"/>
      <c r="C251" s="37"/>
      <c r="D251" s="192" t="s">
        <v>144</v>
      </c>
      <c r="E251" s="37"/>
      <c r="F251" s="193" t="s">
        <v>801</v>
      </c>
      <c r="G251" s="37"/>
      <c r="H251" s="37"/>
      <c r="I251" s="194"/>
      <c r="J251" s="37"/>
      <c r="K251" s="37"/>
      <c r="L251" s="40"/>
      <c r="M251" s="195"/>
      <c r="N251" s="196"/>
      <c r="O251" s="65"/>
      <c r="P251" s="65"/>
      <c r="Q251" s="65"/>
      <c r="R251" s="65"/>
      <c r="S251" s="65"/>
      <c r="T251" s="66"/>
      <c r="U251" s="35"/>
      <c r="V251" s="35"/>
      <c r="W251" s="35"/>
      <c r="X251" s="35"/>
      <c r="Y251" s="35"/>
      <c r="Z251" s="35"/>
      <c r="AA251" s="35"/>
      <c r="AB251" s="35"/>
      <c r="AC251" s="35"/>
      <c r="AD251" s="35"/>
      <c r="AE251" s="35"/>
      <c r="AT251" s="18" t="s">
        <v>144</v>
      </c>
      <c r="AU251" s="18" t="s">
        <v>82</v>
      </c>
    </row>
    <row r="252" spans="2:51" s="13" customFormat="1" ht="20.4">
      <c r="B252" s="197"/>
      <c r="C252" s="198"/>
      <c r="D252" s="192" t="s">
        <v>145</v>
      </c>
      <c r="E252" s="199" t="s">
        <v>19</v>
      </c>
      <c r="F252" s="200" t="s">
        <v>803</v>
      </c>
      <c r="G252" s="198"/>
      <c r="H252" s="201">
        <v>9.821</v>
      </c>
      <c r="I252" s="202"/>
      <c r="J252" s="198"/>
      <c r="K252" s="198"/>
      <c r="L252" s="203"/>
      <c r="M252" s="204"/>
      <c r="N252" s="205"/>
      <c r="O252" s="205"/>
      <c r="P252" s="205"/>
      <c r="Q252" s="205"/>
      <c r="R252" s="205"/>
      <c r="S252" s="205"/>
      <c r="T252" s="206"/>
      <c r="AT252" s="207" t="s">
        <v>145</v>
      </c>
      <c r="AU252" s="207" t="s">
        <v>82</v>
      </c>
      <c r="AV252" s="13" t="s">
        <v>82</v>
      </c>
      <c r="AW252" s="13" t="s">
        <v>33</v>
      </c>
      <c r="AX252" s="13" t="s">
        <v>80</v>
      </c>
      <c r="AY252" s="207" t="s">
        <v>134</v>
      </c>
    </row>
    <row r="253" spans="1:65" s="2" customFormat="1" ht="57">
      <c r="A253" s="35"/>
      <c r="B253" s="36"/>
      <c r="C253" s="179" t="s">
        <v>446</v>
      </c>
      <c r="D253" s="179" t="s">
        <v>137</v>
      </c>
      <c r="E253" s="180" t="s">
        <v>423</v>
      </c>
      <c r="F253" s="181" t="s">
        <v>424</v>
      </c>
      <c r="G253" s="182" t="s">
        <v>160</v>
      </c>
      <c r="H253" s="183">
        <v>9.084</v>
      </c>
      <c r="I253" s="184"/>
      <c r="J253" s="185">
        <f>ROUND(I253*H253,2)</f>
        <v>0</v>
      </c>
      <c r="K253" s="181" t="s">
        <v>141</v>
      </c>
      <c r="L253" s="40"/>
      <c r="M253" s="186" t="s">
        <v>19</v>
      </c>
      <c r="N253" s="187" t="s">
        <v>44</v>
      </c>
      <c r="O253" s="65"/>
      <c r="P253" s="188">
        <f>O253*H253</f>
        <v>0</v>
      </c>
      <c r="Q253" s="188">
        <v>0</v>
      </c>
      <c r="R253" s="188">
        <f>Q253*H253</f>
        <v>0</v>
      </c>
      <c r="S253" s="188">
        <v>0</v>
      </c>
      <c r="T253" s="189">
        <f>S253*H253</f>
        <v>0</v>
      </c>
      <c r="U253" s="35"/>
      <c r="V253" s="35"/>
      <c r="W253" s="35"/>
      <c r="X253" s="35"/>
      <c r="Y253" s="35"/>
      <c r="Z253" s="35"/>
      <c r="AA253" s="35"/>
      <c r="AB253" s="35"/>
      <c r="AC253" s="35"/>
      <c r="AD253" s="35"/>
      <c r="AE253" s="35"/>
      <c r="AR253" s="190" t="s">
        <v>372</v>
      </c>
      <c r="AT253" s="190" t="s">
        <v>137</v>
      </c>
      <c r="AU253" s="190" t="s">
        <v>82</v>
      </c>
      <c r="AY253" s="18" t="s">
        <v>134</v>
      </c>
      <c r="BE253" s="191">
        <f>IF(N253="základní",J253,0)</f>
        <v>0</v>
      </c>
      <c r="BF253" s="191">
        <f>IF(N253="snížená",J253,0)</f>
        <v>0</v>
      </c>
      <c r="BG253" s="191">
        <f>IF(N253="zákl. přenesená",J253,0)</f>
        <v>0</v>
      </c>
      <c r="BH253" s="191">
        <f>IF(N253="sníž. přenesená",J253,0)</f>
        <v>0</v>
      </c>
      <c r="BI253" s="191">
        <f>IF(N253="nulová",J253,0)</f>
        <v>0</v>
      </c>
      <c r="BJ253" s="18" t="s">
        <v>80</v>
      </c>
      <c r="BK253" s="191">
        <f>ROUND(I253*H253,2)</f>
        <v>0</v>
      </c>
      <c r="BL253" s="18" t="s">
        <v>372</v>
      </c>
      <c r="BM253" s="190" t="s">
        <v>804</v>
      </c>
    </row>
    <row r="254" spans="1:47" s="2" customFormat="1" ht="48">
      <c r="A254" s="35"/>
      <c r="B254" s="36"/>
      <c r="C254" s="37"/>
      <c r="D254" s="192" t="s">
        <v>144</v>
      </c>
      <c r="E254" s="37"/>
      <c r="F254" s="193" t="s">
        <v>424</v>
      </c>
      <c r="G254" s="37"/>
      <c r="H254" s="37"/>
      <c r="I254" s="194"/>
      <c r="J254" s="37"/>
      <c r="K254" s="37"/>
      <c r="L254" s="40"/>
      <c r="M254" s="195"/>
      <c r="N254" s="196"/>
      <c r="O254" s="65"/>
      <c r="P254" s="65"/>
      <c r="Q254" s="65"/>
      <c r="R254" s="65"/>
      <c r="S254" s="65"/>
      <c r="T254" s="66"/>
      <c r="U254" s="35"/>
      <c r="V254" s="35"/>
      <c r="W254" s="35"/>
      <c r="X254" s="35"/>
      <c r="Y254" s="35"/>
      <c r="Z254" s="35"/>
      <c r="AA254" s="35"/>
      <c r="AB254" s="35"/>
      <c r="AC254" s="35"/>
      <c r="AD254" s="35"/>
      <c r="AE254" s="35"/>
      <c r="AT254" s="18" t="s">
        <v>144</v>
      </c>
      <c r="AU254" s="18" t="s">
        <v>82</v>
      </c>
    </row>
    <row r="255" spans="2:51" s="13" customFormat="1" ht="12">
      <c r="B255" s="197"/>
      <c r="C255" s="198"/>
      <c r="D255" s="192" t="s">
        <v>145</v>
      </c>
      <c r="E255" s="199" t="s">
        <v>19</v>
      </c>
      <c r="F255" s="200" t="s">
        <v>805</v>
      </c>
      <c r="G255" s="198"/>
      <c r="H255" s="201">
        <v>9.084</v>
      </c>
      <c r="I255" s="202"/>
      <c r="J255" s="198"/>
      <c r="K255" s="198"/>
      <c r="L255" s="203"/>
      <c r="M255" s="204"/>
      <c r="N255" s="205"/>
      <c r="O255" s="205"/>
      <c r="P255" s="205"/>
      <c r="Q255" s="205"/>
      <c r="R255" s="205"/>
      <c r="S255" s="205"/>
      <c r="T255" s="206"/>
      <c r="AT255" s="207" t="s">
        <v>145</v>
      </c>
      <c r="AU255" s="207" t="s">
        <v>82</v>
      </c>
      <c r="AV255" s="13" t="s">
        <v>82</v>
      </c>
      <c r="AW255" s="13" t="s">
        <v>33</v>
      </c>
      <c r="AX255" s="13" t="s">
        <v>80</v>
      </c>
      <c r="AY255" s="207" t="s">
        <v>134</v>
      </c>
    </row>
    <row r="256" spans="1:65" s="2" customFormat="1" ht="57">
      <c r="A256" s="35"/>
      <c r="B256" s="36"/>
      <c r="C256" s="179" t="s">
        <v>456</v>
      </c>
      <c r="D256" s="179" t="s">
        <v>137</v>
      </c>
      <c r="E256" s="180" t="s">
        <v>430</v>
      </c>
      <c r="F256" s="181" t="s">
        <v>431</v>
      </c>
      <c r="G256" s="182" t="s">
        <v>160</v>
      </c>
      <c r="H256" s="183">
        <v>39.156</v>
      </c>
      <c r="I256" s="184"/>
      <c r="J256" s="185">
        <f>ROUND(I256*H256,2)</f>
        <v>0</v>
      </c>
      <c r="K256" s="181" t="s">
        <v>141</v>
      </c>
      <c r="L256" s="40"/>
      <c r="M256" s="186" t="s">
        <v>19</v>
      </c>
      <c r="N256" s="187" t="s">
        <v>44</v>
      </c>
      <c r="O256" s="65"/>
      <c r="P256" s="188">
        <f>O256*H256</f>
        <v>0</v>
      </c>
      <c r="Q256" s="188">
        <v>0</v>
      </c>
      <c r="R256" s="188">
        <f>Q256*H256</f>
        <v>0</v>
      </c>
      <c r="S256" s="188">
        <v>0</v>
      </c>
      <c r="T256" s="189">
        <f>S256*H256</f>
        <v>0</v>
      </c>
      <c r="U256" s="35"/>
      <c r="V256" s="35"/>
      <c r="W256" s="35"/>
      <c r="X256" s="35"/>
      <c r="Y256" s="35"/>
      <c r="Z256" s="35"/>
      <c r="AA256" s="35"/>
      <c r="AB256" s="35"/>
      <c r="AC256" s="35"/>
      <c r="AD256" s="35"/>
      <c r="AE256" s="35"/>
      <c r="AR256" s="190" t="s">
        <v>372</v>
      </c>
      <c r="AT256" s="190" t="s">
        <v>137</v>
      </c>
      <c r="AU256" s="190" t="s">
        <v>82</v>
      </c>
      <c r="AY256" s="18" t="s">
        <v>134</v>
      </c>
      <c r="BE256" s="191">
        <f>IF(N256="základní",J256,0)</f>
        <v>0</v>
      </c>
      <c r="BF256" s="191">
        <f>IF(N256="snížená",J256,0)</f>
        <v>0</v>
      </c>
      <c r="BG256" s="191">
        <f>IF(N256="zákl. přenesená",J256,0)</f>
        <v>0</v>
      </c>
      <c r="BH256" s="191">
        <f>IF(N256="sníž. přenesená",J256,0)</f>
        <v>0</v>
      </c>
      <c r="BI256" s="191">
        <f>IF(N256="nulová",J256,0)</f>
        <v>0</v>
      </c>
      <c r="BJ256" s="18" t="s">
        <v>80</v>
      </c>
      <c r="BK256" s="191">
        <f>ROUND(I256*H256,2)</f>
        <v>0</v>
      </c>
      <c r="BL256" s="18" t="s">
        <v>372</v>
      </c>
      <c r="BM256" s="190" t="s">
        <v>806</v>
      </c>
    </row>
    <row r="257" spans="1:47" s="2" customFormat="1" ht="48">
      <c r="A257" s="35"/>
      <c r="B257" s="36"/>
      <c r="C257" s="37"/>
      <c r="D257" s="192" t="s">
        <v>144</v>
      </c>
      <c r="E257" s="37"/>
      <c r="F257" s="193" t="s">
        <v>431</v>
      </c>
      <c r="G257" s="37"/>
      <c r="H257" s="37"/>
      <c r="I257" s="194"/>
      <c r="J257" s="37"/>
      <c r="K257" s="37"/>
      <c r="L257" s="40"/>
      <c r="M257" s="195"/>
      <c r="N257" s="196"/>
      <c r="O257" s="65"/>
      <c r="P257" s="65"/>
      <c r="Q257" s="65"/>
      <c r="R257" s="65"/>
      <c r="S257" s="65"/>
      <c r="T257" s="66"/>
      <c r="U257" s="35"/>
      <c r="V257" s="35"/>
      <c r="W257" s="35"/>
      <c r="X257" s="35"/>
      <c r="Y257" s="35"/>
      <c r="Z257" s="35"/>
      <c r="AA257" s="35"/>
      <c r="AB257" s="35"/>
      <c r="AC257" s="35"/>
      <c r="AD257" s="35"/>
      <c r="AE257" s="35"/>
      <c r="AT257" s="18" t="s">
        <v>144</v>
      </c>
      <c r="AU257" s="18" t="s">
        <v>82</v>
      </c>
    </row>
    <row r="258" spans="2:51" s="13" customFormat="1" ht="12">
      <c r="B258" s="197"/>
      <c r="C258" s="198"/>
      <c r="D258" s="192" t="s">
        <v>145</v>
      </c>
      <c r="E258" s="199" t="s">
        <v>19</v>
      </c>
      <c r="F258" s="200" t="s">
        <v>807</v>
      </c>
      <c r="G258" s="198"/>
      <c r="H258" s="201">
        <v>10.32</v>
      </c>
      <c r="I258" s="202"/>
      <c r="J258" s="198"/>
      <c r="K258" s="198"/>
      <c r="L258" s="203"/>
      <c r="M258" s="204"/>
      <c r="N258" s="205"/>
      <c r="O258" s="205"/>
      <c r="P258" s="205"/>
      <c r="Q258" s="205"/>
      <c r="R258" s="205"/>
      <c r="S258" s="205"/>
      <c r="T258" s="206"/>
      <c r="AT258" s="207" t="s">
        <v>145</v>
      </c>
      <c r="AU258" s="207" t="s">
        <v>82</v>
      </c>
      <c r="AV258" s="13" t="s">
        <v>82</v>
      </c>
      <c r="AW258" s="13" t="s">
        <v>33</v>
      </c>
      <c r="AX258" s="13" t="s">
        <v>73</v>
      </c>
      <c r="AY258" s="207" t="s">
        <v>134</v>
      </c>
    </row>
    <row r="259" spans="2:51" s="13" customFormat="1" ht="12">
      <c r="B259" s="197"/>
      <c r="C259" s="198"/>
      <c r="D259" s="192" t="s">
        <v>145</v>
      </c>
      <c r="E259" s="199" t="s">
        <v>19</v>
      </c>
      <c r="F259" s="200" t="s">
        <v>808</v>
      </c>
      <c r="G259" s="198"/>
      <c r="H259" s="201">
        <v>28.836</v>
      </c>
      <c r="I259" s="202"/>
      <c r="J259" s="198"/>
      <c r="K259" s="198"/>
      <c r="L259" s="203"/>
      <c r="M259" s="204"/>
      <c r="N259" s="205"/>
      <c r="O259" s="205"/>
      <c r="P259" s="205"/>
      <c r="Q259" s="205"/>
      <c r="R259" s="205"/>
      <c r="S259" s="205"/>
      <c r="T259" s="206"/>
      <c r="AT259" s="207" t="s">
        <v>145</v>
      </c>
      <c r="AU259" s="207" t="s">
        <v>82</v>
      </c>
      <c r="AV259" s="13" t="s">
        <v>82</v>
      </c>
      <c r="AW259" s="13" t="s">
        <v>33</v>
      </c>
      <c r="AX259" s="13" t="s">
        <v>73</v>
      </c>
      <c r="AY259" s="207" t="s">
        <v>134</v>
      </c>
    </row>
    <row r="260" spans="2:51" s="14" customFormat="1" ht="12">
      <c r="B260" s="218"/>
      <c r="C260" s="219"/>
      <c r="D260" s="192" t="s">
        <v>145</v>
      </c>
      <c r="E260" s="220" t="s">
        <v>19</v>
      </c>
      <c r="F260" s="221" t="s">
        <v>170</v>
      </c>
      <c r="G260" s="219"/>
      <c r="H260" s="222">
        <v>39.156</v>
      </c>
      <c r="I260" s="223"/>
      <c r="J260" s="219"/>
      <c r="K260" s="219"/>
      <c r="L260" s="224"/>
      <c r="M260" s="225"/>
      <c r="N260" s="226"/>
      <c r="O260" s="226"/>
      <c r="P260" s="226"/>
      <c r="Q260" s="226"/>
      <c r="R260" s="226"/>
      <c r="S260" s="226"/>
      <c r="T260" s="227"/>
      <c r="AT260" s="228" t="s">
        <v>145</v>
      </c>
      <c r="AU260" s="228" t="s">
        <v>82</v>
      </c>
      <c r="AV260" s="14" t="s">
        <v>142</v>
      </c>
      <c r="AW260" s="14" t="s">
        <v>33</v>
      </c>
      <c r="AX260" s="14" t="s">
        <v>80</v>
      </c>
      <c r="AY260" s="228" t="s">
        <v>134</v>
      </c>
    </row>
    <row r="261" spans="1:65" s="2" customFormat="1" ht="57">
      <c r="A261" s="35"/>
      <c r="B261" s="36"/>
      <c r="C261" s="179" t="s">
        <v>461</v>
      </c>
      <c r="D261" s="179" t="s">
        <v>137</v>
      </c>
      <c r="E261" s="180" t="s">
        <v>479</v>
      </c>
      <c r="F261" s="181" t="s">
        <v>480</v>
      </c>
      <c r="G261" s="182" t="s">
        <v>160</v>
      </c>
      <c r="H261" s="183">
        <v>3.704</v>
      </c>
      <c r="I261" s="184"/>
      <c r="J261" s="185">
        <f>ROUND(I261*H261,2)</f>
        <v>0</v>
      </c>
      <c r="K261" s="181" t="s">
        <v>141</v>
      </c>
      <c r="L261" s="40"/>
      <c r="M261" s="186" t="s">
        <v>19</v>
      </c>
      <c r="N261" s="187" t="s">
        <v>44</v>
      </c>
      <c r="O261" s="65"/>
      <c r="P261" s="188">
        <f>O261*H261</f>
        <v>0</v>
      </c>
      <c r="Q261" s="188">
        <v>0</v>
      </c>
      <c r="R261" s="188">
        <f>Q261*H261</f>
        <v>0</v>
      </c>
      <c r="S261" s="188">
        <v>0</v>
      </c>
      <c r="T261" s="189">
        <f>S261*H261</f>
        <v>0</v>
      </c>
      <c r="U261" s="35"/>
      <c r="V261" s="35"/>
      <c r="W261" s="35"/>
      <c r="X261" s="35"/>
      <c r="Y261" s="35"/>
      <c r="Z261" s="35"/>
      <c r="AA261" s="35"/>
      <c r="AB261" s="35"/>
      <c r="AC261" s="35"/>
      <c r="AD261" s="35"/>
      <c r="AE261" s="35"/>
      <c r="AR261" s="190" t="s">
        <v>372</v>
      </c>
      <c r="AT261" s="190" t="s">
        <v>137</v>
      </c>
      <c r="AU261" s="190" t="s">
        <v>82</v>
      </c>
      <c r="AY261" s="18" t="s">
        <v>134</v>
      </c>
      <c r="BE261" s="191">
        <f>IF(N261="základní",J261,0)</f>
        <v>0</v>
      </c>
      <c r="BF261" s="191">
        <f>IF(N261="snížená",J261,0)</f>
        <v>0</v>
      </c>
      <c r="BG261" s="191">
        <f>IF(N261="zákl. přenesená",J261,0)</f>
        <v>0</v>
      </c>
      <c r="BH261" s="191">
        <f>IF(N261="sníž. přenesená",J261,0)</f>
        <v>0</v>
      </c>
      <c r="BI261" s="191">
        <f>IF(N261="nulová",J261,0)</f>
        <v>0</v>
      </c>
      <c r="BJ261" s="18" t="s">
        <v>80</v>
      </c>
      <c r="BK261" s="191">
        <f>ROUND(I261*H261,2)</f>
        <v>0</v>
      </c>
      <c r="BL261" s="18" t="s">
        <v>372</v>
      </c>
      <c r="BM261" s="190" t="s">
        <v>809</v>
      </c>
    </row>
    <row r="262" spans="1:47" s="2" customFormat="1" ht="48">
      <c r="A262" s="35"/>
      <c r="B262" s="36"/>
      <c r="C262" s="37"/>
      <c r="D262" s="192" t="s">
        <v>144</v>
      </c>
      <c r="E262" s="37"/>
      <c r="F262" s="193" t="s">
        <v>480</v>
      </c>
      <c r="G262" s="37"/>
      <c r="H262" s="37"/>
      <c r="I262" s="194"/>
      <c r="J262" s="37"/>
      <c r="K262" s="37"/>
      <c r="L262" s="40"/>
      <c r="M262" s="195"/>
      <c r="N262" s="196"/>
      <c r="O262" s="65"/>
      <c r="P262" s="65"/>
      <c r="Q262" s="65"/>
      <c r="R262" s="65"/>
      <c r="S262" s="65"/>
      <c r="T262" s="66"/>
      <c r="U262" s="35"/>
      <c r="V262" s="35"/>
      <c r="W262" s="35"/>
      <c r="X262" s="35"/>
      <c r="Y262" s="35"/>
      <c r="Z262" s="35"/>
      <c r="AA262" s="35"/>
      <c r="AB262" s="35"/>
      <c r="AC262" s="35"/>
      <c r="AD262" s="35"/>
      <c r="AE262" s="35"/>
      <c r="AT262" s="18" t="s">
        <v>144</v>
      </c>
      <c r="AU262" s="18" t="s">
        <v>82</v>
      </c>
    </row>
    <row r="263" spans="2:51" s="13" customFormat="1" ht="12">
      <c r="B263" s="197"/>
      <c r="C263" s="198"/>
      <c r="D263" s="192" t="s">
        <v>145</v>
      </c>
      <c r="E263" s="199" t="s">
        <v>19</v>
      </c>
      <c r="F263" s="200" t="s">
        <v>810</v>
      </c>
      <c r="G263" s="198"/>
      <c r="H263" s="201">
        <v>3.704</v>
      </c>
      <c r="I263" s="202"/>
      <c r="J263" s="198"/>
      <c r="K263" s="198"/>
      <c r="L263" s="203"/>
      <c r="M263" s="204"/>
      <c r="N263" s="205"/>
      <c r="O263" s="205"/>
      <c r="P263" s="205"/>
      <c r="Q263" s="205"/>
      <c r="R263" s="205"/>
      <c r="S263" s="205"/>
      <c r="T263" s="206"/>
      <c r="AT263" s="207" t="s">
        <v>145</v>
      </c>
      <c r="AU263" s="207" t="s">
        <v>82</v>
      </c>
      <c r="AV263" s="13" t="s">
        <v>82</v>
      </c>
      <c r="AW263" s="13" t="s">
        <v>33</v>
      </c>
      <c r="AX263" s="13" t="s">
        <v>80</v>
      </c>
      <c r="AY263" s="207" t="s">
        <v>134</v>
      </c>
    </row>
    <row r="264" spans="1:65" s="2" customFormat="1" ht="22.8">
      <c r="A264" s="35"/>
      <c r="B264" s="36"/>
      <c r="C264" s="179" t="s">
        <v>465</v>
      </c>
      <c r="D264" s="179" t="s">
        <v>137</v>
      </c>
      <c r="E264" s="180" t="s">
        <v>447</v>
      </c>
      <c r="F264" s="181" t="s">
        <v>448</v>
      </c>
      <c r="G264" s="182" t="s">
        <v>160</v>
      </c>
      <c r="H264" s="183">
        <v>53.774</v>
      </c>
      <c r="I264" s="184"/>
      <c r="J264" s="185">
        <f>ROUND(I264*H264,2)</f>
        <v>0</v>
      </c>
      <c r="K264" s="181" t="s">
        <v>141</v>
      </c>
      <c r="L264" s="40"/>
      <c r="M264" s="186" t="s">
        <v>19</v>
      </c>
      <c r="N264" s="187" t="s">
        <v>44</v>
      </c>
      <c r="O264" s="65"/>
      <c r="P264" s="188">
        <f>O264*H264</f>
        <v>0</v>
      </c>
      <c r="Q264" s="188">
        <v>0</v>
      </c>
      <c r="R264" s="188">
        <f>Q264*H264</f>
        <v>0</v>
      </c>
      <c r="S264" s="188">
        <v>0</v>
      </c>
      <c r="T264" s="189">
        <f>S264*H264</f>
        <v>0</v>
      </c>
      <c r="U264" s="35"/>
      <c r="V264" s="35"/>
      <c r="W264" s="35"/>
      <c r="X264" s="35"/>
      <c r="Y264" s="35"/>
      <c r="Z264" s="35"/>
      <c r="AA264" s="35"/>
      <c r="AB264" s="35"/>
      <c r="AC264" s="35"/>
      <c r="AD264" s="35"/>
      <c r="AE264" s="35"/>
      <c r="AR264" s="190" t="s">
        <v>372</v>
      </c>
      <c r="AT264" s="190" t="s">
        <v>137</v>
      </c>
      <c r="AU264" s="190" t="s">
        <v>82</v>
      </c>
      <c r="AY264" s="18" t="s">
        <v>134</v>
      </c>
      <c r="BE264" s="191">
        <f>IF(N264="základní",J264,0)</f>
        <v>0</v>
      </c>
      <c r="BF264" s="191">
        <f>IF(N264="snížená",J264,0)</f>
        <v>0</v>
      </c>
      <c r="BG264" s="191">
        <f>IF(N264="zákl. přenesená",J264,0)</f>
        <v>0</v>
      </c>
      <c r="BH264" s="191">
        <f>IF(N264="sníž. přenesená",J264,0)</f>
        <v>0</v>
      </c>
      <c r="BI264" s="191">
        <f>IF(N264="nulová",J264,0)</f>
        <v>0</v>
      </c>
      <c r="BJ264" s="18" t="s">
        <v>80</v>
      </c>
      <c r="BK264" s="191">
        <f>ROUND(I264*H264,2)</f>
        <v>0</v>
      </c>
      <c r="BL264" s="18" t="s">
        <v>372</v>
      </c>
      <c r="BM264" s="190" t="s">
        <v>811</v>
      </c>
    </row>
    <row r="265" spans="1:47" s="2" customFormat="1" ht="19.2">
      <c r="A265" s="35"/>
      <c r="B265" s="36"/>
      <c r="C265" s="37"/>
      <c r="D265" s="192" t="s">
        <v>144</v>
      </c>
      <c r="E265" s="37"/>
      <c r="F265" s="193" t="s">
        <v>448</v>
      </c>
      <c r="G265" s="37"/>
      <c r="H265" s="37"/>
      <c r="I265" s="194"/>
      <c r="J265" s="37"/>
      <c r="K265" s="37"/>
      <c r="L265" s="40"/>
      <c r="M265" s="195"/>
      <c r="N265" s="196"/>
      <c r="O265" s="65"/>
      <c r="P265" s="65"/>
      <c r="Q265" s="65"/>
      <c r="R265" s="65"/>
      <c r="S265" s="65"/>
      <c r="T265" s="66"/>
      <c r="U265" s="35"/>
      <c r="V265" s="35"/>
      <c r="W265" s="35"/>
      <c r="X265" s="35"/>
      <c r="Y265" s="35"/>
      <c r="Z265" s="35"/>
      <c r="AA265" s="35"/>
      <c r="AB265" s="35"/>
      <c r="AC265" s="35"/>
      <c r="AD265" s="35"/>
      <c r="AE265" s="35"/>
      <c r="AT265" s="18" t="s">
        <v>144</v>
      </c>
      <c r="AU265" s="18" t="s">
        <v>82</v>
      </c>
    </row>
    <row r="266" spans="2:51" s="13" customFormat="1" ht="20.4">
      <c r="B266" s="197"/>
      <c r="C266" s="198"/>
      <c r="D266" s="192" t="s">
        <v>145</v>
      </c>
      <c r="E266" s="199" t="s">
        <v>19</v>
      </c>
      <c r="F266" s="200" t="s">
        <v>812</v>
      </c>
      <c r="G266" s="198"/>
      <c r="H266" s="201">
        <v>43.454</v>
      </c>
      <c r="I266" s="202"/>
      <c r="J266" s="198"/>
      <c r="K266" s="198"/>
      <c r="L266" s="203"/>
      <c r="M266" s="204"/>
      <c r="N266" s="205"/>
      <c r="O266" s="205"/>
      <c r="P266" s="205"/>
      <c r="Q266" s="205"/>
      <c r="R266" s="205"/>
      <c r="S266" s="205"/>
      <c r="T266" s="206"/>
      <c r="AT266" s="207" t="s">
        <v>145</v>
      </c>
      <c r="AU266" s="207" t="s">
        <v>82</v>
      </c>
      <c r="AV266" s="13" t="s">
        <v>82</v>
      </c>
      <c r="AW266" s="13" t="s">
        <v>33</v>
      </c>
      <c r="AX266" s="13" t="s">
        <v>73</v>
      </c>
      <c r="AY266" s="207" t="s">
        <v>134</v>
      </c>
    </row>
    <row r="267" spans="2:51" s="13" customFormat="1" ht="12">
      <c r="B267" s="197"/>
      <c r="C267" s="198"/>
      <c r="D267" s="192" t="s">
        <v>145</v>
      </c>
      <c r="E267" s="199" t="s">
        <v>19</v>
      </c>
      <c r="F267" s="200" t="s">
        <v>813</v>
      </c>
      <c r="G267" s="198"/>
      <c r="H267" s="201">
        <v>10.32</v>
      </c>
      <c r="I267" s="202"/>
      <c r="J267" s="198"/>
      <c r="K267" s="198"/>
      <c r="L267" s="203"/>
      <c r="M267" s="204"/>
      <c r="N267" s="205"/>
      <c r="O267" s="205"/>
      <c r="P267" s="205"/>
      <c r="Q267" s="205"/>
      <c r="R267" s="205"/>
      <c r="S267" s="205"/>
      <c r="T267" s="206"/>
      <c r="AT267" s="207" t="s">
        <v>145</v>
      </c>
      <c r="AU267" s="207" t="s">
        <v>82</v>
      </c>
      <c r="AV267" s="13" t="s">
        <v>82</v>
      </c>
      <c r="AW267" s="13" t="s">
        <v>33</v>
      </c>
      <c r="AX267" s="13" t="s">
        <v>73</v>
      </c>
      <c r="AY267" s="207" t="s">
        <v>134</v>
      </c>
    </row>
    <row r="268" spans="2:51" s="14" customFormat="1" ht="12">
      <c r="B268" s="218"/>
      <c r="C268" s="219"/>
      <c r="D268" s="192" t="s">
        <v>145</v>
      </c>
      <c r="E268" s="220" t="s">
        <v>19</v>
      </c>
      <c r="F268" s="221" t="s">
        <v>170</v>
      </c>
      <c r="G268" s="219"/>
      <c r="H268" s="222">
        <v>53.774</v>
      </c>
      <c r="I268" s="223"/>
      <c r="J268" s="219"/>
      <c r="K268" s="219"/>
      <c r="L268" s="224"/>
      <c r="M268" s="225"/>
      <c r="N268" s="226"/>
      <c r="O268" s="226"/>
      <c r="P268" s="226"/>
      <c r="Q268" s="226"/>
      <c r="R268" s="226"/>
      <c r="S268" s="226"/>
      <c r="T268" s="227"/>
      <c r="AT268" s="228" t="s">
        <v>145</v>
      </c>
      <c r="AU268" s="228" t="s">
        <v>82</v>
      </c>
      <c r="AV268" s="14" t="s">
        <v>142</v>
      </c>
      <c r="AW268" s="14" t="s">
        <v>33</v>
      </c>
      <c r="AX268" s="14" t="s">
        <v>80</v>
      </c>
      <c r="AY268" s="228" t="s">
        <v>134</v>
      </c>
    </row>
    <row r="269" spans="1:65" s="2" customFormat="1" ht="21.75" customHeight="1">
      <c r="A269" s="35"/>
      <c r="B269" s="36"/>
      <c r="C269" s="179" t="s">
        <v>470</v>
      </c>
      <c r="D269" s="179" t="s">
        <v>137</v>
      </c>
      <c r="E269" s="180" t="s">
        <v>457</v>
      </c>
      <c r="F269" s="181" t="s">
        <v>458</v>
      </c>
      <c r="G269" s="182" t="s">
        <v>160</v>
      </c>
      <c r="H269" s="183">
        <v>408.053</v>
      </c>
      <c r="I269" s="184"/>
      <c r="J269" s="185">
        <f>ROUND(I269*H269,2)</f>
        <v>0</v>
      </c>
      <c r="K269" s="181" t="s">
        <v>141</v>
      </c>
      <c r="L269" s="40"/>
      <c r="M269" s="186" t="s">
        <v>19</v>
      </c>
      <c r="N269" s="187" t="s">
        <v>44</v>
      </c>
      <c r="O269" s="65"/>
      <c r="P269" s="188">
        <f>O269*H269</f>
        <v>0</v>
      </c>
      <c r="Q269" s="188">
        <v>0</v>
      </c>
      <c r="R269" s="188">
        <f>Q269*H269</f>
        <v>0</v>
      </c>
      <c r="S269" s="188">
        <v>0</v>
      </c>
      <c r="T269" s="189">
        <f>S269*H269</f>
        <v>0</v>
      </c>
      <c r="U269" s="35"/>
      <c r="V269" s="35"/>
      <c r="W269" s="35"/>
      <c r="X269" s="35"/>
      <c r="Y269" s="35"/>
      <c r="Z269" s="35"/>
      <c r="AA269" s="35"/>
      <c r="AB269" s="35"/>
      <c r="AC269" s="35"/>
      <c r="AD269" s="35"/>
      <c r="AE269" s="35"/>
      <c r="AR269" s="190" t="s">
        <v>372</v>
      </c>
      <c r="AT269" s="190" t="s">
        <v>137</v>
      </c>
      <c r="AU269" s="190" t="s">
        <v>82</v>
      </c>
      <c r="AY269" s="18" t="s">
        <v>134</v>
      </c>
      <c r="BE269" s="191">
        <f>IF(N269="základní",J269,0)</f>
        <v>0</v>
      </c>
      <c r="BF269" s="191">
        <f>IF(N269="snížená",J269,0)</f>
        <v>0</v>
      </c>
      <c r="BG269" s="191">
        <f>IF(N269="zákl. přenesená",J269,0)</f>
        <v>0</v>
      </c>
      <c r="BH269" s="191">
        <f>IF(N269="sníž. přenesená",J269,0)</f>
        <v>0</v>
      </c>
      <c r="BI269" s="191">
        <f>IF(N269="nulová",J269,0)</f>
        <v>0</v>
      </c>
      <c r="BJ269" s="18" t="s">
        <v>80</v>
      </c>
      <c r="BK269" s="191">
        <f>ROUND(I269*H269,2)</f>
        <v>0</v>
      </c>
      <c r="BL269" s="18" t="s">
        <v>372</v>
      </c>
      <c r="BM269" s="190" t="s">
        <v>814</v>
      </c>
    </row>
    <row r="270" spans="1:47" s="2" customFormat="1" ht="12">
      <c r="A270" s="35"/>
      <c r="B270" s="36"/>
      <c r="C270" s="37"/>
      <c r="D270" s="192" t="s">
        <v>144</v>
      </c>
      <c r="E270" s="37"/>
      <c r="F270" s="193" t="s">
        <v>458</v>
      </c>
      <c r="G270" s="37"/>
      <c r="H270" s="37"/>
      <c r="I270" s="194"/>
      <c r="J270" s="37"/>
      <c r="K270" s="37"/>
      <c r="L270" s="40"/>
      <c r="M270" s="195"/>
      <c r="N270" s="196"/>
      <c r="O270" s="65"/>
      <c r="P270" s="65"/>
      <c r="Q270" s="65"/>
      <c r="R270" s="65"/>
      <c r="S270" s="65"/>
      <c r="T270" s="66"/>
      <c r="U270" s="35"/>
      <c r="V270" s="35"/>
      <c r="W270" s="35"/>
      <c r="X270" s="35"/>
      <c r="Y270" s="35"/>
      <c r="Z270" s="35"/>
      <c r="AA270" s="35"/>
      <c r="AB270" s="35"/>
      <c r="AC270" s="35"/>
      <c r="AD270" s="35"/>
      <c r="AE270" s="35"/>
      <c r="AT270" s="18" t="s">
        <v>144</v>
      </c>
      <c r="AU270" s="18" t="s">
        <v>82</v>
      </c>
    </row>
    <row r="271" spans="2:51" s="13" customFormat="1" ht="12">
      <c r="B271" s="197"/>
      <c r="C271" s="198"/>
      <c r="D271" s="192" t="s">
        <v>145</v>
      </c>
      <c r="E271" s="199" t="s">
        <v>19</v>
      </c>
      <c r="F271" s="200" t="s">
        <v>815</v>
      </c>
      <c r="G271" s="198"/>
      <c r="H271" s="201">
        <v>408.053</v>
      </c>
      <c r="I271" s="202"/>
      <c r="J271" s="198"/>
      <c r="K271" s="198"/>
      <c r="L271" s="203"/>
      <c r="M271" s="204"/>
      <c r="N271" s="205"/>
      <c r="O271" s="205"/>
      <c r="P271" s="205"/>
      <c r="Q271" s="205"/>
      <c r="R271" s="205"/>
      <c r="S271" s="205"/>
      <c r="T271" s="206"/>
      <c r="AT271" s="207" t="s">
        <v>145</v>
      </c>
      <c r="AU271" s="207" t="s">
        <v>82</v>
      </c>
      <c r="AV271" s="13" t="s">
        <v>82</v>
      </c>
      <c r="AW271" s="13" t="s">
        <v>33</v>
      </c>
      <c r="AX271" s="13" t="s">
        <v>80</v>
      </c>
      <c r="AY271" s="207" t="s">
        <v>134</v>
      </c>
    </row>
    <row r="272" spans="1:65" s="2" customFormat="1" ht="21.75" customHeight="1">
      <c r="A272" s="35"/>
      <c r="B272" s="36"/>
      <c r="C272" s="179" t="s">
        <v>478</v>
      </c>
      <c r="D272" s="179" t="s">
        <v>137</v>
      </c>
      <c r="E272" s="180" t="s">
        <v>462</v>
      </c>
      <c r="F272" s="181" t="s">
        <v>463</v>
      </c>
      <c r="G272" s="182" t="s">
        <v>160</v>
      </c>
      <c r="H272" s="183">
        <v>10.32</v>
      </c>
      <c r="I272" s="184"/>
      <c r="J272" s="185">
        <f>ROUND(I272*H272,2)</f>
        <v>0</v>
      </c>
      <c r="K272" s="181" t="s">
        <v>141</v>
      </c>
      <c r="L272" s="40"/>
      <c r="M272" s="186" t="s">
        <v>19</v>
      </c>
      <c r="N272" s="187" t="s">
        <v>44</v>
      </c>
      <c r="O272" s="65"/>
      <c r="P272" s="188">
        <f>O272*H272</f>
        <v>0</v>
      </c>
      <c r="Q272" s="188">
        <v>0</v>
      </c>
      <c r="R272" s="188">
        <f>Q272*H272</f>
        <v>0</v>
      </c>
      <c r="S272" s="188">
        <v>0</v>
      </c>
      <c r="T272" s="189">
        <f>S272*H272</f>
        <v>0</v>
      </c>
      <c r="U272" s="35"/>
      <c r="V272" s="35"/>
      <c r="W272" s="35"/>
      <c r="X272" s="35"/>
      <c r="Y272" s="35"/>
      <c r="Z272" s="35"/>
      <c r="AA272" s="35"/>
      <c r="AB272" s="35"/>
      <c r="AC272" s="35"/>
      <c r="AD272" s="35"/>
      <c r="AE272" s="35"/>
      <c r="AR272" s="190" t="s">
        <v>372</v>
      </c>
      <c r="AT272" s="190" t="s">
        <v>137</v>
      </c>
      <c r="AU272" s="190" t="s">
        <v>82</v>
      </c>
      <c r="AY272" s="18" t="s">
        <v>134</v>
      </c>
      <c r="BE272" s="191">
        <f>IF(N272="základní",J272,0)</f>
        <v>0</v>
      </c>
      <c r="BF272" s="191">
        <f>IF(N272="snížená",J272,0)</f>
        <v>0</v>
      </c>
      <c r="BG272" s="191">
        <f>IF(N272="zákl. přenesená",J272,0)</f>
        <v>0</v>
      </c>
      <c r="BH272" s="191">
        <f>IF(N272="sníž. přenesená",J272,0)</f>
        <v>0</v>
      </c>
      <c r="BI272" s="191">
        <f>IF(N272="nulová",J272,0)</f>
        <v>0</v>
      </c>
      <c r="BJ272" s="18" t="s">
        <v>80</v>
      </c>
      <c r="BK272" s="191">
        <f>ROUND(I272*H272,2)</f>
        <v>0</v>
      </c>
      <c r="BL272" s="18" t="s">
        <v>372</v>
      </c>
      <c r="BM272" s="190" t="s">
        <v>816</v>
      </c>
    </row>
    <row r="273" spans="1:47" s="2" customFormat="1" ht="12">
      <c r="A273" s="35"/>
      <c r="B273" s="36"/>
      <c r="C273" s="37"/>
      <c r="D273" s="192" t="s">
        <v>144</v>
      </c>
      <c r="E273" s="37"/>
      <c r="F273" s="193" t="s">
        <v>463</v>
      </c>
      <c r="G273" s="37"/>
      <c r="H273" s="37"/>
      <c r="I273" s="194"/>
      <c r="J273" s="37"/>
      <c r="K273" s="37"/>
      <c r="L273" s="40"/>
      <c r="M273" s="195"/>
      <c r="N273" s="196"/>
      <c r="O273" s="65"/>
      <c r="P273" s="65"/>
      <c r="Q273" s="65"/>
      <c r="R273" s="65"/>
      <c r="S273" s="65"/>
      <c r="T273" s="66"/>
      <c r="U273" s="35"/>
      <c r="V273" s="35"/>
      <c r="W273" s="35"/>
      <c r="X273" s="35"/>
      <c r="Y273" s="35"/>
      <c r="Z273" s="35"/>
      <c r="AA273" s="35"/>
      <c r="AB273" s="35"/>
      <c r="AC273" s="35"/>
      <c r="AD273" s="35"/>
      <c r="AE273" s="35"/>
      <c r="AT273" s="18" t="s">
        <v>144</v>
      </c>
      <c r="AU273" s="18" t="s">
        <v>82</v>
      </c>
    </row>
    <row r="274" spans="1:65" s="2" customFormat="1" ht="16.5" customHeight="1">
      <c r="A274" s="35"/>
      <c r="B274" s="36"/>
      <c r="C274" s="179" t="s">
        <v>484</v>
      </c>
      <c r="D274" s="179" t="s">
        <v>137</v>
      </c>
      <c r="E274" s="180" t="s">
        <v>466</v>
      </c>
      <c r="F274" s="181" t="s">
        <v>467</v>
      </c>
      <c r="G274" s="182" t="s">
        <v>160</v>
      </c>
      <c r="H274" s="183">
        <v>0.037</v>
      </c>
      <c r="I274" s="184"/>
      <c r="J274" s="185">
        <f>ROUND(I274*H274,2)</f>
        <v>0</v>
      </c>
      <c r="K274" s="181" t="s">
        <v>141</v>
      </c>
      <c r="L274" s="40"/>
      <c r="M274" s="186" t="s">
        <v>19</v>
      </c>
      <c r="N274" s="187" t="s">
        <v>44</v>
      </c>
      <c r="O274" s="65"/>
      <c r="P274" s="188">
        <f>O274*H274</f>
        <v>0</v>
      </c>
      <c r="Q274" s="188">
        <v>0</v>
      </c>
      <c r="R274" s="188">
        <f>Q274*H274</f>
        <v>0</v>
      </c>
      <c r="S274" s="188">
        <v>0</v>
      </c>
      <c r="T274" s="189">
        <f>S274*H274</f>
        <v>0</v>
      </c>
      <c r="U274" s="35"/>
      <c r="V274" s="35"/>
      <c r="W274" s="35"/>
      <c r="X274" s="35"/>
      <c r="Y274" s="35"/>
      <c r="Z274" s="35"/>
      <c r="AA274" s="35"/>
      <c r="AB274" s="35"/>
      <c r="AC274" s="35"/>
      <c r="AD274" s="35"/>
      <c r="AE274" s="35"/>
      <c r="AR274" s="190" t="s">
        <v>372</v>
      </c>
      <c r="AT274" s="190" t="s">
        <v>137</v>
      </c>
      <c r="AU274" s="190" t="s">
        <v>82</v>
      </c>
      <c r="AY274" s="18" t="s">
        <v>134</v>
      </c>
      <c r="BE274" s="191">
        <f>IF(N274="základní",J274,0)</f>
        <v>0</v>
      </c>
      <c r="BF274" s="191">
        <f>IF(N274="snížená",J274,0)</f>
        <v>0</v>
      </c>
      <c r="BG274" s="191">
        <f>IF(N274="zákl. přenesená",J274,0)</f>
        <v>0</v>
      </c>
      <c r="BH274" s="191">
        <f>IF(N274="sníž. přenesená",J274,0)</f>
        <v>0</v>
      </c>
      <c r="BI274" s="191">
        <f>IF(N274="nulová",J274,0)</f>
        <v>0</v>
      </c>
      <c r="BJ274" s="18" t="s">
        <v>80</v>
      </c>
      <c r="BK274" s="191">
        <f>ROUND(I274*H274,2)</f>
        <v>0</v>
      </c>
      <c r="BL274" s="18" t="s">
        <v>372</v>
      </c>
      <c r="BM274" s="190" t="s">
        <v>817</v>
      </c>
    </row>
    <row r="275" spans="1:47" s="2" customFormat="1" ht="12">
      <c r="A275" s="35"/>
      <c r="B275" s="36"/>
      <c r="C275" s="37"/>
      <c r="D275" s="192" t="s">
        <v>144</v>
      </c>
      <c r="E275" s="37"/>
      <c r="F275" s="193" t="s">
        <v>467</v>
      </c>
      <c r="G275" s="37"/>
      <c r="H275" s="37"/>
      <c r="I275" s="194"/>
      <c r="J275" s="37"/>
      <c r="K275" s="37"/>
      <c r="L275" s="40"/>
      <c r="M275" s="195"/>
      <c r="N275" s="196"/>
      <c r="O275" s="65"/>
      <c r="P275" s="65"/>
      <c r="Q275" s="65"/>
      <c r="R275" s="65"/>
      <c r="S275" s="65"/>
      <c r="T275" s="66"/>
      <c r="U275" s="35"/>
      <c r="V275" s="35"/>
      <c r="W275" s="35"/>
      <c r="X275" s="35"/>
      <c r="Y275" s="35"/>
      <c r="Z275" s="35"/>
      <c r="AA275" s="35"/>
      <c r="AB275" s="35"/>
      <c r="AC275" s="35"/>
      <c r="AD275" s="35"/>
      <c r="AE275" s="35"/>
      <c r="AT275" s="18" t="s">
        <v>144</v>
      </c>
      <c r="AU275" s="18" t="s">
        <v>82</v>
      </c>
    </row>
    <row r="276" spans="2:51" s="13" customFormat="1" ht="12">
      <c r="B276" s="197"/>
      <c r="C276" s="198"/>
      <c r="D276" s="192" t="s">
        <v>145</v>
      </c>
      <c r="E276" s="199" t="s">
        <v>19</v>
      </c>
      <c r="F276" s="200" t="s">
        <v>818</v>
      </c>
      <c r="G276" s="198"/>
      <c r="H276" s="201">
        <v>0.037</v>
      </c>
      <c r="I276" s="202"/>
      <c r="J276" s="198"/>
      <c r="K276" s="198"/>
      <c r="L276" s="203"/>
      <c r="M276" s="204"/>
      <c r="N276" s="205"/>
      <c r="O276" s="205"/>
      <c r="P276" s="205"/>
      <c r="Q276" s="205"/>
      <c r="R276" s="205"/>
      <c r="S276" s="205"/>
      <c r="T276" s="206"/>
      <c r="AT276" s="207" t="s">
        <v>145</v>
      </c>
      <c r="AU276" s="207" t="s">
        <v>82</v>
      </c>
      <c r="AV276" s="13" t="s">
        <v>82</v>
      </c>
      <c r="AW276" s="13" t="s">
        <v>33</v>
      </c>
      <c r="AX276" s="13" t="s">
        <v>80</v>
      </c>
      <c r="AY276" s="207" t="s">
        <v>134</v>
      </c>
    </row>
    <row r="277" spans="1:65" s="2" customFormat="1" ht="22.8">
      <c r="A277" s="35"/>
      <c r="B277" s="36"/>
      <c r="C277" s="179" t="s">
        <v>487</v>
      </c>
      <c r="D277" s="179" t="s">
        <v>137</v>
      </c>
      <c r="E277" s="180" t="s">
        <v>819</v>
      </c>
      <c r="F277" s="181" t="s">
        <v>820</v>
      </c>
      <c r="G277" s="182" t="s">
        <v>160</v>
      </c>
      <c r="H277" s="183">
        <v>44.625</v>
      </c>
      <c r="I277" s="184"/>
      <c r="J277" s="185">
        <f>ROUND(I277*H277,2)</f>
        <v>0</v>
      </c>
      <c r="K277" s="181" t="s">
        <v>141</v>
      </c>
      <c r="L277" s="40"/>
      <c r="M277" s="186" t="s">
        <v>19</v>
      </c>
      <c r="N277" s="187" t="s">
        <v>44</v>
      </c>
      <c r="O277" s="65"/>
      <c r="P277" s="188">
        <f>O277*H277</f>
        <v>0</v>
      </c>
      <c r="Q277" s="188">
        <v>0</v>
      </c>
      <c r="R277" s="188">
        <f>Q277*H277</f>
        <v>0</v>
      </c>
      <c r="S277" s="188">
        <v>0</v>
      </c>
      <c r="T277" s="189">
        <f>S277*H277</f>
        <v>0</v>
      </c>
      <c r="U277" s="35"/>
      <c r="V277" s="35"/>
      <c r="W277" s="35"/>
      <c r="X277" s="35"/>
      <c r="Y277" s="35"/>
      <c r="Z277" s="35"/>
      <c r="AA277" s="35"/>
      <c r="AB277" s="35"/>
      <c r="AC277" s="35"/>
      <c r="AD277" s="35"/>
      <c r="AE277" s="35"/>
      <c r="AR277" s="190" t="s">
        <v>372</v>
      </c>
      <c r="AT277" s="190" t="s">
        <v>137</v>
      </c>
      <c r="AU277" s="190" t="s">
        <v>82</v>
      </c>
      <c r="AY277" s="18" t="s">
        <v>134</v>
      </c>
      <c r="BE277" s="191">
        <f>IF(N277="základní",J277,0)</f>
        <v>0</v>
      </c>
      <c r="BF277" s="191">
        <f>IF(N277="snížená",J277,0)</f>
        <v>0</v>
      </c>
      <c r="BG277" s="191">
        <f>IF(N277="zákl. přenesená",J277,0)</f>
        <v>0</v>
      </c>
      <c r="BH277" s="191">
        <f>IF(N277="sníž. přenesená",J277,0)</f>
        <v>0</v>
      </c>
      <c r="BI277" s="191">
        <f>IF(N277="nulová",J277,0)</f>
        <v>0</v>
      </c>
      <c r="BJ277" s="18" t="s">
        <v>80</v>
      </c>
      <c r="BK277" s="191">
        <f>ROUND(I277*H277,2)</f>
        <v>0</v>
      </c>
      <c r="BL277" s="18" t="s">
        <v>372</v>
      </c>
      <c r="BM277" s="190" t="s">
        <v>821</v>
      </c>
    </row>
    <row r="278" spans="1:47" s="2" customFormat="1" ht="12">
      <c r="A278" s="35"/>
      <c r="B278" s="36"/>
      <c r="C278" s="37"/>
      <c r="D278" s="192" t="s">
        <v>144</v>
      </c>
      <c r="E278" s="37"/>
      <c r="F278" s="193" t="s">
        <v>822</v>
      </c>
      <c r="G278" s="37"/>
      <c r="H278" s="37"/>
      <c r="I278" s="194"/>
      <c r="J278" s="37"/>
      <c r="K278" s="37"/>
      <c r="L278" s="40"/>
      <c r="M278" s="195"/>
      <c r="N278" s="196"/>
      <c r="O278" s="65"/>
      <c r="P278" s="65"/>
      <c r="Q278" s="65"/>
      <c r="R278" s="65"/>
      <c r="S278" s="65"/>
      <c r="T278" s="66"/>
      <c r="U278" s="35"/>
      <c r="V278" s="35"/>
      <c r="W278" s="35"/>
      <c r="X278" s="35"/>
      <c r="Y278" s="35"/>
      <c r="Z278" s="35"/>
      <c r="AA278" s="35"/>
      <c r="AB278" s="35"/>
      <c r="AC278" s="35"/>
      <c r="AD278" s="35"/>
      <c r="AE278" s="35"/>
      <c r="AT278" s="18" t="s">
        <v>144</v>
      </c>
      <c r="AU278" s="18" t="s">
        <v>82</v>
      </c>
    </row>
    <row r="279" spans="2:51" s="13" customFormat="1" ht="12">
      <c r="B279" s="197"/>
      <c r="C279" s="198"/>
      <c r="D279" s="192" t="s">
        <v>145</v>
      </c>
      <c r="E279" s="199" t="s">
        <v>19</v>
      </c>
      <c r="F279" s="200" t="s">
        <v>823</v>
      </c>
      <c r="G279" s="198"/>
      <c r="H279" s="201">
        <v>44.625</v>
      </c>
      <c r="I279" s="202"/>
      <c r="J279" s="198"/>
      <c r="K279" s="198"/>
      <c r="L279" s="203"/>
      <c r="M279" s="257"/>
      <c r="N279" s="258"/>
      <c r="O279" s="258"/>
      <c r="P279" s="258"/>
      <c r="Q279" s="258"/>
      <c r="R279" s="258"/>
      <c r="S279" s="258"/>
      <c r="T279" s="259"/>
      <c r="AT279" s="207" t="s">
        <v>145</v>
      </c>
      <c r="AU279" s="207" t="s">
        <v>82</v>
      </c>
      <c r="AV279" s="13" t="s">
        <v>82</v>
      </c>
      <c r="AW279" s="13" t="s">
        <v>33</v>
      </c>
      <c r="AX279" s="13" t="s">
        <v>80</v>
      </c>
      <c r="AY279" s="207" t="s">
        <v>134</v>
      </c>
    </row>
    <row r="280" spans="1:31" s="2" customFormat="1" ht="6.9" customHeight="1">
      <c r="A280" s="35"/>
      <c r="B280" s="48"/>
      <c r="C280" s="49"/>
      <c r="D280" s="49"/>
      <c r="E280" s="49"/>
      <c r="F280" s="49"/>
      <c r="G280" s="49"/>
      <c r="H280" s="49"/>
      <c r="I280" s="49"/>
      <c r="J280" s="49"/>
      <c r="K280" s="49"/>
      <c r="L280" s="40"/>
      <c r="M280" s="35"/>
      <c r="O280" s="35"/>
      <c r="P280" s="35"/>
      <c r="Q280" s="35"/>
      <c r="R280" s="35"/>
      <c r="S280" s="35"/>
      <c r="T280" s="35"/>
      <c r="U280" s="35"/>
      <c r="V280" s="35"/>
      <c r="W280" s="35"/>
      <c r="X280" s="35"/>
      <c r="Y280" s="35"/>
      <c r="Z280" s="35"/>
      <c r="AA280" s="35"/>
      <c r="AB280" s="35"/>
      <c r="AC280" s="35"/>
      <c r="AD280" s="35"/>
      <c r="AE280" s="35"/>
    </row>
  </sheetData>
  <sheetProtection algorithmName="SHA-512" hashValue="sg7UtrCahBVuN8Mil7GSokDCjKQVZI/2F96RpkABrA0zn+3qHpAhRhnnKzH/lWB339Nh/dwZ1YIvwOrOTXvB3Q==" saltValue="CUnyLnv+LzlCbwwScqx0wbRrDUyLNRSKczf9qm0ruQob8SwMjJUOayO40zkQfAyTLEIRPlvUIWARtCuLCj6X7g==" spinCount="100000" sheet="1" objects="1" scenarios="1" formatColumns="0" formatRows="0" autoFilter="0"/>
  <autoFilter ref="C81:K27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62"/>
      <c r="M2" s="262"/>
      <c r="N2" s="262"/>
      <c r="O2" s="262"/>
      <c r="P2" s="262"/>
      <c r="Q2" s="262"/>
      <c r="R2" s="262"/>
      <c r="S2" s="262"/>
      <c r="T2" s="262"/>
      <c r="U2" s="262"/>
      <c r="V2" s="262"/>
      <c r="AT2" s="18" t="s">
        <v>102</v>
      </c>
    </row>
    <row r="3" spans="2:46" s="1" customFormat="1" ht="6.9" customHeight="1" hidden="1">
      <c r="B3" s="109"/>
      <c r="C3" s="110"/>
      <c r="D3" s="110"/>
      <c r="E3" s="110"/>
      <c r="F3" s="110"/>
      <c r="G3" s="110"/>
      <c r="H3" s="110"/>
      <c r="I3" s="110"/>
      <c r="J3" s="110"/>
      <c r="K3" s="110"/>
      <c r="L3" s="21"/>
      <c r="AT3" s="18" t="s">
        <v>82</v>
      </c>
    </row>
    <row r="4" spans="2:46" s="1" customFormat="1" ht="24.9" customHeight="1" hidden="1">
      <c r="B4" s="21"/>
      <c r="D4" s="111" t="s">
        <v>106</v>
      </c>
      <c r="L4" s="21"/>
      <c r="M4" s="112" t="s">
        <v>10</v>
      </c>
      <c r="AT4" s="18" t="s">
        <v>4</v>
      </c>
    </row>
    <row r="5" spans="2:12" s="1" customFormat="1" ht="6.9" customHeight="1" hidden="1">
      <c r="B5" s="21"/>
      <c r="L5" s="21"/>
    </row>
    <row r="6" spans="2:12" s="1" customFormat="1" ht="12" customHeight="1" hidden="1">
      <c r="B6" s="21"/>
      <c r="D6" s="113" t="s">
        <v>16</v>
      </c>
      <c r="L6" s="21"/>
    </row>
    <row r="7" spans="2:12" s="1" customFormat="1" ht="16.5" customHeight="1" hidden="1">
      <c r="B7" s="21"/>
      <c r="E7" s="309" t="str">
        <f>'Rekapitulace stavby'!K6</f>
        <v>Oprava trati v úseku Hněvčeves - Hořice v P.</v>
      </c>
      <c r="F7" s="310"/>
      <c r="G7" s="310"/>
      <c r="H7" s="310"/>
      <c r="L7" s="21"/>
    </row>
    <row r="8" spans="1:31" s="2" customFormat="1" ht="12" customHeight="1" hidden="1">
      <c r="A8" s="35"/>
      <c r="B8" s="40"/>
      <c r="C8" s="35"/>
      <c r="D8" s="113" t="s">
        <v>107</v>
      </c>
      <c r="E8" s="35"/>
      <c r="F8" s="35"/>
      <c r="G8" s="35"/>
      <c r="H8" s="35"/>
      <c r="I8" s="35"/>
      <c r="J8" s="35"/>
      <c r="K8" s="35"/>
      <c r="L8" s="114"/>
      <c r="S8" s="35"/>
      <c r="T8" s="35"/>
      <c r="U8" s="35"/>
      <c r="V8" s="35"/>
      <c r="W8" s="35"/>
      <c r="X8" s="35"/>
      <c r="Y8" s="35"/>
      <c r="Z8" s="35"/>
      <c r="AA8" s="35"/>
      <c r="AB8" s="35"/>
      <c r="AC8" s="35"/>
      <c r="AD8" s="35"/>
      <c r="AE8" s="35"/>
    </row>
    <row r="9" spans="1:31" s="2" customFormat="1" ht="16.5" customHeight="1" hidden="1">
      <c r="A9" s="35"/>
      <c r="B9" s="40"/>
      <c r="C9" s="35"/>
      <c r="D9" s="35"/>
      <c r="E9" s="312" t="s">
        <v>824</v>
      </c>
      <c r="F9" s="311"/>
      <c r="G9" s="311"/>
      <c r="H9" s="311"/>
      <c r="I9" s="35"/>
      <c r="J9" s="35"/>
      <c r="K9" s="35"/>
      <c r="L9" s="114"/>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row>
    <row r="11" spans="1:31" s="2" customFormat="1" ht="12" customHeight="1" hidden="1">
      <c r="A11" s="35"/>
      <c r="B11" s="40"/>
      <c r="C11" s="35"/>
      <c r="D11" s="113" t="s">
        <v>18</v>
      </c>
      <c r="E11" s="35"/>
      <c r="F11" s="104" t="s">
        <v>19</v>
      </c>
      <c r="G11" s="35"/>
      <c r="H11" s="35"/>
      <c r="I11" s="113" t="s">
        <v>20</v>
      </c>
      <c r="J11" s="104" t="s">
        <v>19</v>
      </c>
      <c r="K11" s="35"/>
      <c r="L11" s="114"/>
      <c r="S11" s="35"/>
      <c r="T11" s="35"/>
      <c r="U11" s="35"/>
      <c r="V11" s="35"/>
      <c r="W11" s="35"/>
      <c r="X11" s="35"/>
      <c r="Y11" s="35"/>
      <c r="Z11" s="35"/>
      <c r="AA11" s="35"/>
      <c r="AB11" s="35"/>
      <c r="AC11" s="35"/>
      <c r="AD11" s="35"/>
      <c r="AE11" s="35"/>
    </row>
    <row r="12" spans="1:31" s="2" customFormat="1" ht="12" customHeight="1" hidden="1">
      <c r="A12" s="35"/>
      <c r="B12" s="40"/>
      <c r="C12" s="35"/>
      <c r="D12" s="113" t="s">
        <v>21</v>
      </c>
      <c r="E12" s="35"/>
      <c r="F12" s="104" t="s">
        <v>22</v>
      </c>
      <c r="G12" s="35"/>
      <c r="H12" s="35"/>
      <c r="I12" s="113" t="s">
        <v>23</v>
      </c>
      <c r="J12" s="115" t="str">
        <f>'Rekapitulace stavby'!AN8</f>
        <v>27. 12. 2020</v>
      </c>
      <c r="K12" s="35"/>
      <c r="L12" s="114"/>
      <c r="S12" s="35"/>
      <c r="T12" s="35"/>
      <c r="U12" s="35"/>
      <c r="V12" s="35"/>
      <c r="W12" s="35"/>
      <c r="X12" s="35"/>
      <c r="Y12" s="35"/>
      <c r="Z12" s="35"/>
      <c r="AA12" s="35"/>
      <c r="AB12" s="35"/>
      <c r="AC12" s="35"/>
      <c r="AD12" s="35"/>
      <c r="AE12" s="35"/>
    </row>
    <row r="13" spans="1:31" s="2" customFormat="1" ht="10.8" customHeight="1" hidden="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2" customFormat="1" ht="12" customHeight="1" hidden="1">
      <c r="A14" s="35"/>
      <c r="B14" s="40"/>
      <c r="C14" s="35"/>
      <c r="D14" s="113" t="s">
        <v>25</v>
      </c>
      <c r="E14" s="35"/>
      <c r="F14" s="35"/>
      <c r="G14" s="35"/>
      <c r="H14" s="35"/>
      <c r="I14" s="113" t="s">
        <v>26</v>
      </c>
      <c r="J14" s="104" t="s">
        <v>19</v>
      </c>
      <c r="K14" s="35"/>
      <c r="L14" s="114"/>
      <c r="S14" s="35"/>
      <c r="T14" s="35"/>
      <c r="U14" s="35"/>
      <c r="V14" s="35"/>
      <c r="W14" s="35"/>
      <c r="X14" s="35"/>
      <c r="Y14" s="35"/>
      <c r="Z14" s="35"/>
      <c r="AA14" s="35"/>
      <c r="AB14" s="35"/>
      <c r="AC14" s="35"/>
      <c r="AD14" s="35"/>
      <c r="AE14" s="35"/>
    </row>
    <row r="15" spans="1:31" s="2" customFormat="1" ht="18" customHeight="1" hidden="1">
      <c r="A15" s="35"/>
      <c r="B15" s="40"/>
      <c r="C15" s="35"/>
      <c r="D15" s="35"/>
      <c r="E15" s="104" t="s">
        <v>27</v>
      </c>
      <c r="F15" s="35"/>
      <c r="G15" s="35"/>
      <c r="H15" s="35"/>
      <c r="I15" s="113" t="s">
        <v>28</v>
      </c>
      <c r="J15" s="104" t="s">
        <v>19</v>
      </c>
      <c r="K15" s="35"/>
      <c r="L15" s="114"/>
      <c r="S15" s="35"/>
      <c r="T15" s="35"/>
      <c r="U15" s="35"/>
      <c r="V15" s="35"/>
      <c r="W15" s="35"/>
      <c r="X15" s="35"/>
      <c r="Y15" s="35"/>
      <c r="Z15" s="35"/>
      <c r="AA15" s="35"/>
      <c r="AB15" s="35"/>
      <c r="AC15" s="35"/>
      <c r="AD15" s="35"/>
      <c r="AE15" s="35"/>
    </row>
    <row r="16" spans="1:31" s="2" customFormat="1" ht="6.9" customHeight="1" hidden="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2" customFormat="1" ht="12" customHeight="1" hidden="1">
      <c r="A17" s="35"/>
      <c r="B17" s="40"/>
      <c r="C17" s="35"/>
      <c r="D17" s="113" t="s">
        <v>29</v>
      </c>
      <c r="E17" s="35"/>
      <c r="F17" s="35"/>
      <c r="G17" s="35"/>
      <c r="H17" s="35"/>
      <c r="I17" s="113" t="s">
        <v>26</v>
      </c>
      <c r="J17" s="31" t="str">
        <f>'Rekapitulace stavby'!AN13</f>
        <v>Vyplň údaj</v>
      </c>
      <c r="K17" s="35"/>
      <c r="L17" s="114"/>
      <c r="S17" s="35"/>
      <c r="T17" s="35"/>
      <c r="U17" s="35"/>
      <c r="V17" s="35"/>
      <c r="W17" s="35"/>
      <c r="X17" s="35"/>
      <c r="Y17" s="35"/>
      <c r="Z17" s="35"/>
      <c r="AA17" s="35"/>
      <c r="AB17" s="35"/>
      <c r="AC17" s="35"/>
      <c r="AD17" s="35"/>
      <c r="AE17" s="35"/>
    </row>
    <row r="18" spans="1:31" s="2" customFormat="1" ht="18" customHeight="1" hidden="1">
      <c r="A18" s="35"/>
      <c r="B18" s="40"/>
      <c r="C18" s="35"/>
      <c r="D18" s="35"/>
      <c r="E18" s="313" t="str">
        <f>'Rekapitulace stavby'!E14</f>
        <v>Vyplň údaj</v>
      </c>
      <c r="F18" s="314"/>
      <c r="G18" s="314"/>
      <c r="H18" s="314"/>
      <c r="I18" s="113" t="s">
        <v>28</v>
      </c>
      <c r="J18" s="31" t="str">
        <f>'Rekapitulace stavby'!AN14</f>
        <v>Vyplň údaj</v>
      </c>
      <c r="K18" s="35"/>
      <c r="L18" s="114"/>
      <c r="S18" s="35"/>
      <c r="T18" s="35"/>
      <c r="U18" s="35"/>
      <c r="V18" s="35"/>
      <c r="W18" s="35"/>
      <c r="X18" s="35"/>
      <c r="Y18" s="35"/>
      <c r="Z18" s="35"/>
      <c r="AA18" s="35"/>
      <c r="AB18" s="35"/>
      <c r="AC18" s="35"/>
      <c r="AD18" s="35"/>
      <c r="AE18" s="35"/>
    </row>
    <row r="19" spans="1:31" s="2" customFormat="1" ht="6.9" customHeight="1" hidden="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2" customFormat="1" ht="12" customHeight="1" hidden="1">
      <c r="A20" s="35"/>
      <c r="B20" s="40"/>
      <c r="C20" s="35"/>
      <c r="D20" s="113" t="s">
        <v>31</v>
      </c>
      <c r="E20" s="35"/>
      <c r="F20" s="35"/>
      <c r="G20" s="35"/>
      <c r="H20" s="35"/>
      <c r="I20" s="113" t="s">
        <v>26</v>
      </c>
      <c r="J20" s="104" t="s">
        <v>19</v>
      </c>
      <c r="K20" s="35"/>
      <c r="L20" s="114"/>
      <c r="S20" s="35"/>
      <c r="T20" s="35"/>
      <c r="U20" s="35"/>
      <c r="V20" s="35"/>
      <c r="W20" s="35"/>
      <c r="X20" s="35"/>
      <c r="Y20" s="35"/>
      <c r="Z20" s="35"/>
      <c r="AA20" s="35"/>
      <c r="AB20" s="35"/>
      <c r="AC20" s="35"/>
      <c r="AD20" s="35"/>
      <c r="AE20" s="35"/>
    </row>
    <row r="21" spans="1:31" s="2" customFormat="1" ht="18" customHeight="1" hidden="1">
      <c r="A21" s="35"/>
      <c r="B21" s="40"/>
      <c r="C21" s="35"/>
      <c r="D21" s="35"/>
      <c r="E21" s="104" t="s">
        <v>32</v>
      </c>
      <c r="F21" s="35"/>
      <c r="G21" s="35"/>
      <c r="H21" s="35"/>
      <c r="I21" s="113" t="s">
        <v>28</v>
      </c>
      <c r="J21" s="104" t="s">
        <v>19</v>
      </c>
      <c r="K21" s="35"/>
      <c r="L21" s="114"/>
      <c r="S21" s="35"/>
      <c r="T21" s="35"/>
      <c r="U21" s="35"/>
      <c r="V21" s="35"/>
      <c r="W21" s="35"/>
      <c r="X21" s="35"/>
      <c r="Y21" s="35"/>
      <c r="Z21" s="35"/>
      <c r="AA21" s="35"/>
      <c r="AB21" s="35"/>
      <c r="AC21" s="35"/>
      <c r="AD21" s="35"/>
      <c r="AE21" s="35"/>
    </row>
    <row r="22" spans="1:31" s="2" customFormat="1" ht="6.9" customHeight="1" hidden="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2" customFormat="1" ht="12" customHeight="1" hidden="1">
      <c r="A23" s="35"/>
      <c r="B23" s="40"/>
      <c r="C23" s="35"/>
      <c r="D23" s="113" t="s">
        <v>34</v>
      </c>
      <c r="E23" s="35"/>
      <c r="F23" s="35"/>
      <c r="G23" s="35"/>
      <c r="H23" s="35"/>
      <c r="I23" s="113" t="s">
        <v>26</v>
      </c>
      <c r="J23" s="104" t="s">
        <v>35</v>
      </c>
      <c r="K23" s="35"/>
      <c r="L23" s="114"/>
      <c r="S23" s="35"/>
      <c r="T23" s="35"/>
      <c r="U23" s="35"/>
      <c r="V23" s="35"/>
      <c r="W23" s="35"/>
      <c r="X23" s="35"/>
      <c r="Y23" s="35"/>
      <c r="Z23" s="35"/>
      <c r="AA23" s="35"/>
      <c r="AB23" s="35"/>
      <c r="AC23" s="35"/>
      <c r="AD23" s="35"/>
      <c r="AE23" s="35"/>
    </row>
    <row r="24" spans="1:31" s="2" customFormat="1" ht="18" customHeight="1" hidden="1">
      <c r="A24" s="35"/>
      <c r="B24" s="40"/>
      <c r="C24" s="35"/>
      <c r="D24" s="35"/>
      <c r="E24" s="104" t="s">
        <v>36</v>
      </c>
      <c r="F24" s="35"/>
      <c r="G24" s="35"/>
      <c r="H24" s="35"/>
      <c r="I24" s="113" t="s">
        <v>28</v>
      </c>
      <c r="J24" s="104" t="s">
        <v>19</v>
      </c>
      <c r="K24" s="35"/>
      <c r="L24" s="114"/>
      <c r="S24" s="35"/>
      <c r="T24" s="35"/>
      <c r="U24" s="35"/>
      <c r="V24" s="35"/>
      <c r="W24" s="35"/>
      <c r="X24" s="35"/>
      <c r="Y24" s="35"/>
      <c r="Z24" s="35"/>
      <c r="AA24" s="35"/>
      <c r="AB24" s="35"/>
      <c r="AC24" s="35"/>
      <c r="AD24" s="35"/>
      <c r="AE24" s="35"/>
    </row>
    <row r="25" spans="1:31" s="2" customFormat="1" ht="6.9" customHeight="1" hidden="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2" customFormat="1" ht="12" customHeight="1" hidden="1">
      <c r="A26" s="35"/>
      <c r="B26" s="40"/>
      <c r="C26" s="35"/>
      <c r="D26" s="113" t="s">
        <v>37</v>
      </c>
      <c r="E26" s="35"/>
      <c r="F26" s="35"/>
      <c r="G26" s="35"/>
      <c r="H26" s="35"/>
      <c r="I26" s="35"/>
      <c r="J26" s="35"/>
      <c r="K26" s="35"/>
      <c r="L26" s="114"/>
      <c r="S26" s="35"/>
      <c r="T26" s="35"/>
      <c r="U26" s="35"/>
      <c r="V26" s="35"/>
      <c r="W26" s="35"/>
      <c r="X26" s="35"/>
      <c r="Y26" s="35"/>
      <c r="Z26" s="35"/>
      <c r="AA26" s="35"/>
      <c r="AB26" s="35"/>
      <c r="AC26" s="35"/>
      <c r="AD26" s="35"/>
      <c r="AE26" s="35"/>
    </row>
    <row r="27" spans="1:31" s="8" customFormat="1" ht="71.25" customHeight="1" hidden="1">
      <c r="A27" s="116"/>
      <c r="B27" s="117"/>
      <c r="C27" s="116"/>
      <c r="D27" s="116"/>
      <c r="E27" s="315" t="s">
        <v>38</v>
      </c>
      <c r="F27" s="315"/>
      <c r="G27" s="315"/>
      <c r="H27" s="315"/>
      <c r="I27" s="116"/>
      <c r="J27" s="116"/>
      <c r="K27" s="116"/>
      <c r="L27" s="118"/>
      <c r="S27" s="116"/>
      <c r="T27" s="116"/>
      <c r="U27" s="116"/>
      <c r="V27" s="116"/>
      <c r="W27" s="116"/>
      <c r="X27" s="116"/>
      <c r="Y27" s="116"/>
      <c r="Z27" s="116"/>
      <c r="AA27" s="116"/>
      <c r="AB27" s="116"/>
      <c r="AC27" s="116"/>
      <c r="AD27" s="116"/>
      <c r="AE27" s="116"/>
    </row>
    <row r="28" spans="1:31" s="2" customFormat="1" ht="6.9" customHeight="1" hidden="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2" customFormat="1" ht="6.9" customHeight="1" hidden="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2" customFormat="1" ht="25.35" customHeight="1" hidden="1">
      <c r="A30" s="35"/>
      <c r="B30" s="40"/>
      <c r="C30" s="35"/>
      <c r="D30" s="120" t="s">
        <v>39</v>
      </c>
      <c r="E30" s="35"/>
      <c r="F30" s="35"/>
      <c r="G30" s="35"/>
      <c r="H30" s="35"/>
      <c r="I30" s="35"/>
      <c r="J30" s="121">
        <f>ROUND(J81,2)</f>
        <v>0</v>
      </c>
      <c r="K30" s="35"/>
      <c r="L30" s="114"/>
      <c r="S30" s="35"/>
      <c r="T30" s="35"/>
      <c r="U30" s="35"/>
      <c r="V30" s="35"/>
      <c r="W30" s="35"/>
      <c r="X30" s="35"/>
      <c r="Y30" s="35"/>
      <c r="Z30" s="35"/>
      <c r="AA30" s="35"/>
      <c r="AB30" s="35"/>
      <c r="AC30" s="35"/>
      <c r="AD30" s="35"/>
      <c r="AE30" s="35"/>
    </row>
    <row r="31" spans="1:31" s="2" customFormat="1" ht="6.9" customHeight="1" hidden="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14.4" customHeight="1" hidden="1">
      <c r="A32" s="35"/>
      <c r="B32" s="40"/>
      <c r="C32" s="35"/>
      <c r="D32" s="35"/>
      <c r="E32" s="35"/>
      <c r="F32" s="122" t="s">
        <v>41</v>
      </c>
      <c r="G32" s="35"/>
      <c r="H32" s="35"/>
      <c r="I32" s="122" t="s">
        <v>40</v>
      </c>
      <c r="J32" s="122" t="s">
        <v>42</v>
      </c>
      <c r="K32" s="35"/>
      <c r="L32" s="114"/>
      <c r="S32" s="35"/>
      <c r="T32" s="35"/>
      <c r="U32" s="35"/>
      <c r="V32" s="35"/>
      <c r="W32" s="35"/>
      <c r="X32" s="35"/>
      <c r="Y32" s="35"/>
      <c r="Z32" s="35"/>
      <c r="AA32" s="35"/>
      <c r="AB32" s="35"/>
      <c r="AC32" s="35"/>
      <c r="AD32" s="35"/>
      <c r="AE32" s="35"/>
    </row>
    <row r="33" spans="1:31" s="2" customFormat="1" ht="14.4" customHeight="1" hidden="1">
      <c r="A33" s="35"/>
      <c r="B33" s="40"/>
      <c r="C33" s="35"/>
      <c r="D33" s="123" t="s">
        <v>43</v>
      </c>
      <c r="E33" s="113" t="s">
        <v>44</v>
      </c>
      <c r="F33" s="124">
        <f>ROUND((SUM(BE81:BE114)),2)</f>
        <v>0</v>
      </c>
      <c r="G33" s="35"/>
      <c r="H33" s="35"/>
      <c r="I33" s="125">
        <v>0.21</v>
      </c>
      <c r="J33" s="124">
        <f>ROUND(((SUM(BE81:BE114))*I33),2)</f>
        <v>0</v>
      </c>
      <c r="K33" s="35"/>
      <c r="L33" s="114"/>
      <c r="S33" s="35"/>
      <c r="T33" s="35"/>
      <c r="U33" s="35"/>
      <c r="V33" s="35"/>
      <c r="W33" s="35"/>
      <c r="X33" s="35"/>
      <c r="Y33" s="35"/>
      <c r="Z33" s="35"/>
      <c r="AA33" s="35"/>
      <c r="AB33" s="35"/>
      <c r="AC33" s="35"/>
      <c r="AD33" s="35"/>
      <c r="AE33" s="35"/>
    </row>
    <row r="34" spans="1:31" s="2" customFormat="1" ht="14.4" customHeight="1" hidden="1">
      <c r="A34" s="35"/>
      <c r="B34" s="40"/>
      <c r="C34" s="35"/>
      <c r="D34" s="35"/>
      <c r="E34" s="113" t="s">
        <v>45</v>
      </c>
      <c r="F34" s="124">
        <f>ROUND((SUM(BF81:BF114)),2)</f>
        <v>0</v>
      </c>
      <c r="G34" s="35"/>
      <c r="H34" s="35"/>
      <c r="I34" s="125">
        <v>0.15</v>
      </c>
      <c r="J34" s="124">
        <f>ROUND(((SUM(BF81:BF114))*I34),2)</f>
        <v>0</v>
      </c>
      <c r="K34" s="35"/>
      <c r="L34" s="114"/>
      <c r="S34" s="35"/>
      <c r="T34" s="35"/>
      <c r="U34" s="35"/>
      <c r="V34" s="35"/>
      <c r="W34" s="35"/>
      <c r="X34" s="35"/>
      <c r="Y34" s="35"/>
      <c r="Z34" s="35"/>
      <c r="AA34" s="35"/>
      <c r="AB34" s="35"/>
      <c r="AC34" s="35"/>
      <c r="AD34" s="35"/>
      <c r="AE34" s="35"/>
    </row>
    <row r="35" spans="1:31" s="2" customFormat="1" ht="14.4" customHeight="1" hidden="1">
      <c r="A35" s="35"/>
      <c r="B35" s="40"/>
      <c r="C35" s="35"/>
      <c r="D35" s="35"/>
      <c r="E35" s="113" t="s">
        <v>46</v>
      </c>
      <c r="F35" s="124">
        <f>ROUND((SUM(BG81:BG114)),2)</f>
        <v>0</v>
      </c>
      <c r="G35" s="35"/>
      <c r="H35" s="35"/>
      <c r="I35" s="125">
        <v>0.21</v>
      </c>
      <c r="J35" s="124">
        <f>0</f>
        <v>0</v>
      </c>
      <c r="K35" s="35"/>
      <c r="L35" s="114"/>
      <c r="S35" s="35"/>
      <c r="T35" s="35"/>
      <c r="U35" s="35"/>
      <c r="V35" s="35"/>
      <c r="W35" s="35"/>
      <c r="X35" s="35"/>
      <c r="Y35" s="35"/>
      <c r="Z35" s="35"/>
      <c r="AA35" s="35"/>
      <c r="AB35" s="35"/>
      <c r="AC35" s="35"/>
      <c r="AD35" s="35"/>
      <c r="AE35" s="35"/>
    </row>
    <row r="36" spans="1:31" s="2" customFormat="1" ht="14.4" customHeight="1" hidden="1">
      <c r="A36" s="35"/>
      <c r="B36" s="40"/>
      <c r="C36" s="35"/>
      <c r="D36" s="35"/>
      <c r="E36" s="113" t="s">
        <v>47</v>
      </c>
      <c r="F36" s="124">
        <f>ROUND((SUM(BH81:BH114)),2)</f>
        <v>0</v>
      </c>
      <c r="G36" s="35"/>
      <c r="H36" s="35"/>
      <c r="I36" s="125">
        <v>0.15</v>
      </c>
      <c r="J36" s="124">
        <f>0</f>
        <v>0</v>
      </c>
      <c r="K36" s="35"/>
      <c r="L36" s="114"/>
      <c r="S36" s="35"/>
      <c r="T36" s="35"/>
      <c r="U36" s="35"/>
      <c r="V36" s="35"/>
      <c r="W36" s="35"/>
      <c r="X36" s="35"/>
      <c r="Y36" s="35"/>
      <c r="Z36" s="35"/>
      <c r="AA36" s="35"/>
      <c r="AB36" s="35"/>
      <c r="AC36" s="35"/>
      <c r="AD36" s="35"/>
      <c r="AE36" s="35"/>
    </row>
    <row r="37" spans="1:31" s="2" customFormat="1" ht="14.4" customHeight="1" hidden="1">
      <c r="A37" s="35"/>
      <c r="B37" s="40"/>
      <c r="C37" s="35"/>
      <c r="D37" s="35"/>
      <c r="E37" s="113" t="s">
        <v>48</v>
      </c>
      <c r="F37" s="124">
        <f>ROUND((SUM(BI81:BI114)),2)</f>
        <v>0</v>
      </c>
      <c r="G37" s="35"/>
      <c r="H37" s="35"/>
      <c r="I37" s="125">
        <v>0</v>
      </c>
      <c r="J37" s="124">
        <f>0</f>
        <v>0</v>
      </c>
      <c r="K37" s="35"/>
      <c r="L37" s="114"/>
      <c r="S37" s="35"/>
      <c r="T37" s="35"/>
      <c r="U37" s="35"/>
      <c r="V37" s="35"/>
      <c r="W37" s="35"/>
      <c r="X37" s="35"/>
      <c r="Y37" s="35"/>
      <c r="Z37" s="35"/>
      <c r="AA37" s="35"/>
      <c r="AB37" s="35"/>
      <c r="AC37" s="35"/>
      <c r="AD37" s="35"/>
      <c r="AE37" s="35"/>
    </row>
    <row r="38" spans="1:31" s="2" customFormat="1" ht="6.9" customHeight="1" hidden="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2" customFormat="1" ht="25.35" customHeight="1" hidden="1">
      <c r="A39" s="35"/>
      <c r="B39" s="40"/>
      <c r="C39" s="126"/>
      <c r="D39" s="127" t="s">
        <v>49</v>
      </c>
      <c r="E39" s="128"/>
      <c r="F39" s="128"/>
      <c r="G39" s="129" t="s">
        <v>50</v>
      </c>
      <c r="H39" s="130" t="s">
        <v>51</v>
      </c>
      <c r="I39" s="128"/>
      <c r="J39" s="131">
        <f>SUM(J30:J37)</f>
        <v>0</v>
      </c>
      <c r="K39" s="132"/>
      <c r="L39" s="114"/>
      <c r="S39" s="35"/>
      <c r="T39" s="35"/>
      <c r="U39" s="35"/>
      <c r="V39" s="35"/>
      <c r="W39" s="35"/>
      <c r="X39" s="35"/>
      <c r="Y39" s="35"/>
      <c r="Z39" s="35"/>
      <c r="AA39" s="35"/>
      <c r="AB39" s="35"/>
      <c r="AC39" s="35"/>
      <c r="AD39" s="35"/>
      <c r="AE39" s="35"/>
    </row>
    <row r="40" spans="1:31" s="2" customFormat="1" ht="14.4" customHeight="1" hidden="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1" ht="12" hidden="1"/>
    <row r="42" ht="12" hidden="1"/>
    <row r="43" ht="12" hidden="1"/>
    <row r="44" spans="1:31" s="2" customFormat="1" ht="6.9"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2" customFormat="1" ht="24.9" customHeight="1">
      <c r="A45" s="35"/>
      <c r="B45" s="36"/>
      <c r="C45" s="24" t="s">
        <v>111</v>
      </c>
      <c r="D45" s="37"/>
      <c r="E45" s="37"/>
      <c r="F45" s="37"/>
      <c r="G45" s="37"/>
      <c r="H45" s="37"/>
      <c r="I45" s="37"/>
      <c r="J45" s="37"/>
      <c r="K45" s="37"/>
      <c r="L45" s="114"/>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16.5" customHeight="1">
      <c r="A48" s="35"/>
      <c r="B48" s="36"/>
      <c r="C48" s="37"/>
      <c r="D48" s="37"/>
      <c r="E48" s="307" t="str">
        <f>E7</f>
        <v>Oprava trati v úseku Hněvčeves - Hořice v P.</v>
      </c>
      <c r="F48" s="308"/>
      <c r="G48" s="308"/>
      <c r="H48" s="308"/>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295" t="str">
        <f>E9</f>
        <v>VON - Vedlejší a ostatní náklady</v>
      </c>
      <c r="F50" s="306"/>
      <c r="G50" s="306"/>
      <c r="H50" s="306"/>
      <c r="I50" s="37"/>
      <c r="J50" s="37"/>
      <c r="K50" s="37"/>
      <c r="L50" s="114"/>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Hněvčeves - Hořice</v>
      </c>
      <c r="G52" s="37"/>
      <c r="H52" s="37"/>
      <c r="I52" s="30" t="s">
        <v>23</v>
      </c>
      <c r="J52" s="60" t="str">
        <f>IF(J12="","",J12)</f>
        <v>27. 12. 2020</v>
      </c>
      <c r="K52" s="37"/>
      <c r="L52" s="114"/>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5.15" customHeight="1">
      <c r="A54" s="35"/>
      <c r="B54" s="36"/>
      <c r="C54" s="30" t="s">
        <v>25</v>
      </c>
      <c r="D54" s="37"/>
      <c r="E54" s="37"/>
      <c r="F54" s="28" t="str">
        <f>E15</f>
        <v xml:space="preserve"> Správa železnic, s.o.</v>
      </c>
      <c r="G54" s="37"/>
      <c r="H54" s="37"/>
      <c r="I54" s="30" t="s">
        <v>31</v>
      </c>
      <c r="J54" s="33" t="str">
        <f>E21</f>
        <v xml:space="preserve"> Prodin, a.s.</v>
      </c>
      <c r="K54" s="37"/>
      <c r="L54" s="114"/>
      <c r="S54" s="35"/>
      <c r="T54" s="35"/>
      <c r="U54" s="35"/>
      <c r="V54" s="35"/>
      <c r="W54" s="35"/>
      <c r="X54" s="35"/>
      <c r="Y54" s="35"/>
      <c r="Z54" s="35"/>
      <c r="AA54" s="35"/>
      <c r="AB54" s="35"/>
      <c r="AC54" s="35"/>
      <c r="AD54" s="35"/>
      <c r="AE54" s="35"/>
    </row>
    <row r="55" spans="1:31" s="2" customFormat="1" ht="15.15" customHeight="1">
      <c r="A55" s="35"/>
      <c r="B55" s="36"/>
      <c r="C55" s="30" t="s">
        <v>29</v>
      </c>
      <c r="D55" s="37"/>
      <c r="E55" s="37"/>
      <c r="F55" s="28" t="str">
        <f>IF(E18="","",E18)</f>
        <v>Vyplň údaj</v>
      </c>
      <c r="G55" s="37"/>
      <c r="H55" s="37"/>
      <c r="I55" s="30" t="s">
        <v>34</v>
      </c>
      <c r="J55" s="33" t="str">
        <f>E24</f>
        <v>PRODIN, a.s.</v>
      </c>
      <c r="K55" s="37"/>
      <c r="L55" s="114"/>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2" customFormat="1" ht="29.25" customHeight="1">
      <c r="A57" s="35"/>
      <c r="B57" s="36"/>
      <c r="C57" s="137" t="s">
        <v>112</v>
      </c>
      <c r="D57" s="138"/>
      <c r="E57" s="138"/>
      <c r="F57" s="138"/>
      <c r="G57" s="138"/>
      <c r="H57" s="138"/>
      <c r="I57" s="138"/>
      <c r="J57" s="139" t="s">
        <v>113</v>
      </c>
      <c r="K57" s="138"/>
      <c r="L57" s="114"/>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2" customFormat="1" ht="22.8" customHeight="1">
      <c r="A59" s="35"/>
      <c r="B59" s="36"/>
      <c r="C59" s="140" t="s">
        <v>71</v>
      </c>
      <c r="D59" s="37"/>
      <c r="E59" s="37"/>
      <c r="F59" s="37"/>
      <c r="G59" s="37"/>
      <c r="H59" s="37"/>
      <c r="I59" s="37"/>
      <c r="J59" s="78">
        <f>J81</f>
        <v>0</v>
      </c>
      <c r="K59" s="37"/>
      <c r="L59" s="114"/>
      <c r="S59" s="35"/>
      <c r="T59" s="35"/>
      <c r="U59" s="35"/>
      <c r="V59" s="35"/>
      <c r="W59" s="35"/>
      <c r="X59" s="35"/>
      <c r="Y59" s="35"/>
      <c r="Z59" s="35"/>
      <c r="AA59" s="35"/>
      <c r="AB59" s="35"/>
      <c r="AC59" s="35"/>
      <c r="AD59" s="35"/>
      <c r="AE59" s="35"/>
      <c r="AU59" s="18" t="s">
        <v>114</v>
      </c>
    </row>
    <row r="60" spans="2:12" s="9" customFormat="1" ht="24.9" customHeight="1">
      <c r="B60" s="141"/>
      <c r="C60" s="142"/>
      <c r="D60" s="143" t="s">
        <v>117</v>
      </c>
      <c r="E60" s="144"/>
      <c r="F60" s="144"/>
      <c r="G60" s="144"/>
      <c r="H60" s="144"/>
      <c r="I60" s="144"/>
      <c r="J60" s="145">
        <f>J82</f>
        <v>0</v>
      </c>
      <c r="K60" s="142"/>
      <c r="L60" s="146"/>
    </row>
    <row r="61" spans="2:12" s="9" customFormat="1" ht="24.9" customHeight="1">
      <c r="B61" s="141"/>
      <c r="C61" s="142"/>
      <c r="D61" s="143" t="s">
        <v>825</v>
      </c>
      <c r="E61" s="144"/>
      <c r="F61" s="144"/>
      <c r="G61" s="144"/>
      <c r="H61" s="144"/>
      <c r="I61" s="144"/>
      <c r="J61" s="145">
        <f>J94</f>
        <v>0</v>
      </c>
      <c r="K61" s="142"/>
      <c r="L61" s="146"/>
    </row>
    <row r="62" spans="1:31" s="2" customFormat="1" ht="21.7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31" s="2" customFormat="1" ht="6.9" customHeight="1">
      <c r="A63" s="35"/>
      <c r="B63" s="48"/>
      <c r="C63" s="49"/>
      <c r="D63" s="49"/>
      <c r="E63" s="49"/>
      <c r="F63" s="49"/>
      <c r="G63" s="49"/>
      <c r="H63" s="49"/>
      <c r="I63" s="49"/>
      <c r="J63" s="49"/>
      <c r="K63" s="49"/>
      <c r="L63" s="114"/>
      <c r="S63" s="35"/>
      <c r="T63" s="35"/>
      <c r="U63" s="35"/>
      <c r="V63" s="35"/>
      <c r="W63" s="35"/>
      <c r="X63" s="35"/>
      <c r="Y63" s="35"/>
      <c r="Z63" s="35"/>
      <c r="AA63" s="35"/>
      <c r="AB63" s="35"/>
      <c r="AC63" s="35"/>
      <c r="AD63" s="35"/>
      <c r="AE63" s="35"/>
    </row>
    <row r="67" spans="1:31" s="2" customFormat="1" ht="6.9" customHeight="1">
      <c r="A67" s="35"/>
      <c r="B67" s="50"/>
      <c r="C67" s="51"/>
      <c r="D67" s="51"/>
      <c r="E67" s="51"/>
      <c r="F67" s="51"/>
      <c r="G67" s="51"/>
      <c r="H67" s="51"/>
      <c r="I67" s="51"/>
      <c r="J67" s="51"/>
      <c r="K67" s="51"/>
      <c r="L67" s="114"/>
      <c r="S67" s="35"/>
      <c r="T67" s="35"/>
      <c r="U67" s="35"/>
      <c r="V67" s="35"/>
      <c r="W67" s="35"/>
      <c r="X67" s="35"/>
      <c r="Y67" s="35"/>
      <c r="Z67" s="35"/>
      <c r="AA67" s="35"/>
      <c r="AB67" s="35"/>
      <c r="AC67" s="35"/>
      <c r="AD67" s="35"/>
      <c r="AE67" s="35"/>
    </row>
    <row r="68" spans="1:31" s="2" customFormat="1" ht="24.9" customHeight="1">
      <c r="A68" s="35"/>
      <c r="B68" s="36"/>
      <c r="C68" s="24" t="s">
        <v>119</v>
      </c>
      <c r="D68" s="37"/>
      <c r="E68" s="37"/>
      <c r="F68" s="37"/>
      <c r="G68" s="37"/>
      <c r="H68" s="37"/>
      <c r="I68" s="37"/>
      <c r="J68" s="37"/>
      <c r="K68" s="37"/>
      <c r="L68" s="114"/>
      <c r="S68" s="35"/>
      <c r="T68" s="35"/>
      <c r="U68" s="35"/>
      <c r="V68" s="35"/>
      <c r="W68" s="35"/>
      <c r="X68" s="35"/>
      <c r="Y68" s="35"/>
      <c r="Z68" s="35"/>
      <c r="AA68" s="35"/>
      <c r="AB68" s="35"/>
      <c r="AC68" s="35"/>
      <c r="AD68" s="35"/>
      <c r="AE68" s="35"/>
    </row>
    <row r="69" spans="1:31" s="2" customFormat="1" ht="6.9" customHeight="1">
      <c r="A69" s="35"/>
      <c r="B69" s="36"/>
      <c r="C69" s="37"/>
      <c r="D69" s="37"/>
      <c r="E69" s="37"/>
      <c r="F69" s="37"/>
      <c r="G69" s="37"/>
      <c r="H69" s="37"/>
      <c r="I69" s="37"/>
      <c r="J69" s="37"/>
      <c r="K69" s="37"/>
      <c r="L69" s="114"/>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14"/>
      <c r="S70" s="35"/>
      <c r="T70" s="35"/>
      <c r="U70" s="35"/>
      <c r="V70" s="35"/>
      <c r="W70" s="35"/>
      <c r="X70" s="35"/>
      <c r="Y70" s="35"/>
      <c r="Z70" s="35"/>
      <c r="AA70" s="35"/>
      <c r="AB70" s="35"/>
      <c r="AC70" s="35"/>
      <c r="AD70" s="35"/>
      <c r="AE70" s="35"/>
    </row>
    <row r="71" spans="1:31" s="2" customFormat="1" ht="16.5" customHeight="1">
      <c r="A71" s="35"/>
      <c r="B71" s="36"/>
      <c r="C71" s="37"/>
      <c r="D71" s="37"/>
      <c r="E71" s="307" t="str">
        <f>E7</f>
        <v>Oprava trati v úseku Hněvčeves - Hořice v P.</v>
      </c>
      <c r="F71" s="308"/>
      <c r="G71" s="308"/>
      <c r="H71" s="308"/>
      <c r="I71" s="37"/>
      <c r="J71" s="37"/>
      <c r="K71" s="37"/>
      <c r="L71" s="114"/>
      <c r="S71" s="35"/>
      <c r="T71" s="35"/>
      <c r="U71" s="35"/>
      <c r="V71" s="35"/>
      <c r="W71" s="35"/>
      <c r="X71" s="35"/>
      <c r="Y71" s="35"/>
      <c r="Z71" s="35"/>
      <c r="AA71" s="35"/>
      <c r="AB71" s="35"/>
      <c r="AC71" s="35"/>
      <c r="AD71" s="35"/>
      <c r="AE71" s="35"/>
    </row>
    <row r="72" spans="1:31" s="2" customFormat="1" ht="12" customHeight="1">
      <c r="A72" s="35"/>
      <c r="B72" s="36"/>
      <c r="C72" s="30" t="s">
        <v>107</v>
      </c>
      <c r="D72" s="37"/>
      <c r="E72" s="37"/>
      <c r="F72" s="37"/>
      <c r="G72" s="37"/>
      <c r="H72" s="37"/>
      <c r="I72" s="37"/>
      <c r="J72" s="37"/>
      <c r="K72" s="37"/>
      <c r="L72" s="114"/>
      <c r="S72" s="35"/>
      <c r="T72" s="35"/>
      <c r="U72" s="35"/>
      <c r="V72" s="35"/>
      <c r="W72" s="35"/>
      <c r="X72" s="35"/>
      <c r="Y72" s="35"/>
      <c r="Z72" s="35"/>
      <c r="AA72" s="35"/>
      <c r="AB72" s="35"/>
      <c r="AC72" s="35"/>
      <c r="AD72" s="35"/>
      <c r="AE72" s="35"/>
    </row>
    <row r="73" spans="1:31" s="2" customFormat="1" ht="16.5" customHeight="1">
      <c r="A73" s="35"/>
      <c r="B73" s="36"/>
      <c r="C73" s="37"/>
      <c r="D73" s="37"/>
      <c r="E73" s="295" t="str">
        <f>E9</f>
        <v>VON - Vedlejší a ostatní náklady</v>
      </c>
      <c r="F73" s="306"/>
      <c r="G73" s="306"/>
      <c r="H73" s="306"/>
      <c r="I73" s="37"/>
      <c r="J73" s="37"/>
      <c r="K73" s="37"/>
      <c r="L73" s="114"/>
      <c r="S73" s="35"/>
      <c r="T73" s="35"/>
      <c r="U73" s="35"/>
      <c r="V73" s="35"/>
      <c r="W73" s="35"/>
      <c r="X73" s="35"/>
      <c r="Y73" s="35"/>
      <c r="Z73" s="35"/>
      <c r="AA73" s="35"/>
      <c r="AB73" s="35"/>
      <c r="AC73" s="35"/>
      <c r="AD73" s="35"/>
      <c r="AE73" s="35"/>
    </row>
    <row r="74" spans="1:31" s="2" customFormat="1" ht="6.9" customHeight="1">
      <c r="A74" s="35"/>
      <c r="B74" s="36"/>
      <c r="C74" s="37"/>
      <c r="D74" s="37"/>
      <c r="E74" s="37"/>
      <c r="F74" s="37"/>
      <c r="G74" s="37"/>
      <c r="H74" s="37"/>
      <c r="I74" s="37"/>
      <c r="J74" s="37"/>
      <c r="K74" s="37"/>
      <c r="L74" s="114"/>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Hněvčeves - Hořice</v>
      </c>
      <c r="G75" s="37"/>
      <c r="H75" s="37"/>
      <c r="I75" s="30" t="s">
        <v>23</v>
      </c>
      <c r="J75" s="60" t="str">
        <f>IF(J12="","",J12)</f>
        <v>27. 12. 2020</v>
      </c>
      <c r="K75" s="37"/>
      <c r="L75" s="114"/>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4"/>
      <c r="S76" s="35"/>
      <c r="T76" s="35"/>
      <c r="U76" s="35"/>
      <c r="V76" s="35"/>
      <c r="W76" s="35"/>
      <c r="X76" s="35"/>
      <c r="Y76" s="35"/>
      <c r="Z76" s="35"/>
      <c r="AA76" s="35"/>
      <c r="AB76" s="35"/>
      <c r="AC76" s="35"/>
      <c r="AD76" s="35"/>
      <c r="AE76" s="35"/>
    </row>
    <row r="77" spans="1:31" s="2" customFormat="1" ht="15.15" customHeight="1">
      <c r="A77" s="35"/>
      <c r="B77" s="36"/>
      <c r="C77" s="30" t="s">
        <v>25</v>
      </c>
      <c r="D77" s="37"/>
      <c r="E77" s="37"/>
      <c r="F77" s="28" t="str">
        <f>E15</f>
        <v xml:space="preserve"> Správa železnic, s.o.</v>
      </c>
      <c r="G77" s="37"/>
      <c r="H77" s="37"/>
      <c r="I77" s="30" t="s">
        <v>31</v>
      </c>
      <c r="J77" s="33" t="str">
        <f>E21</f>
        <v xml:space="preserve"> Prodin, a.s.</v>
      </c>
      <c r="K77" s="37"/>
      <c r="L77" s="114"/>
      <c r="S77" s="35"/>
      <c r="T77" s="35"/>
      <c r="U77" s="35"/>
      <c r="V77" s="35"/>
      <c r="W77" s="35"/>
      <c r="X77" s="35"/>
      <c r="Y77" s="35"/>
      <c r="Z77" s="35"/>
      <c r="AA77" s="35"/>
      <c r="AB77" s="35"/>
      <c r="AC77" s="35"/>
      <c r="AD77" s="35"/>
      <c r="AE77" s="35"/>
    </row>
    <row r="78" spans="1:31" s="2" customFormat="1" ht="15.15" customHeight="1">
      <c r="A78" s="35"/>
      <c r="B78" s="36"/>
      <c r="C78" s="30" t="s">
        <v>29</v>
      </c>
      <c r="D78" s="37"/>
      <c r="E78" s="37"/>
      <c r="F78" s="28" t="str">
        <f>IF(E18="","",E18)</f>
        <v>Vyplň údaj</v>
      </c>
      <c r="G78" s="37"/>
      <c r="H78" s="37"/>
      <c r="I78" s="30" t="s">
        <v>34</v>
      </c>
      <c r="J78" s="33" t="str">
        <f>E24</f>
        <v>PRODIN, a.s.</v>
      </c>
      <c r="K78" s="37"/>
      <c r="L78" s="114"/>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14"/>
      <c r="S79" s="35"/>
      <c r="T79" s="35"/>
      <c r="U79" s="35"/>
      <c r="V79" s="35"/>
      <c r="W79" s="35"/>
      <c r="X79" s="35"/>
      <c r="Y79" s="35"/>
      <c r="Z79" s="35"/>
      <c r="AA79" s="35"/>
      <c r="AB79" s="35"/>
      <c r="AC79" s="35"/>
      <c r="AD79" s="35"/>
      <c r="AE79" s="35"/>
    </row>
    <row r="80" spans="1:31" s="11" customFormat="1" ht="29.25" customHeight="1">
      <c r="A80" s="152"/>
      <c r="B80" s="153"/>
      <c r="C80" s="154" t="s">
        <v>120</v>
      </c>
      <c r="D80" s="155" t="s">
        <v>58</v>
      </c>
      <c r="E80" s="155" t="s">
        <v>54</v>
      </c>
      <c r="F80" s="155" t="s">
        <v>55</v>
      </c>
      <c r="G80" s="155" t="s">
        <v>121</v>
      </c>
      <c r="H80" s="155" t="s">
        <v>122</v>
      </c>
      <c r="I80" s="155" t="s">
        <v>123</v>
      </c>
      <c r="J80" s="155" t="s">
        <v>113</v>
      </c>
      <c r="K80" s="156" t="s">
        <v>124</v>
      </c>
      <c r="L80" s="157"/>
      <c r="M80" s="69" t="s">
        <v>19</v>
      </c>
      <c r="N80" s="70" t="s">
        <v>43</v>
      </c>
      <c r="O80" s="70" t="s">
        <v>125</v>
      </c>
      <c r="P80" s="70" t="s">
        <v>126</v>
      </c>
      <c r="Q80" s="70" t="s">
        <v>127</v>
      </c>
      <c r="R80" s="70" t="s">
        <v>128</v>
      </c>
      <c r="S80" s="70" t="s">
        <v>129</v>
      </c>
      <c r="T80" s="71" t="s">
        <v>130</v>
      </c>
      <c r="U80" s="152"/>
      <c r="V80" s="152"/>
      <c r="W80" s="152"/>
      <c r="X80" s="152"/>
      <c r="Y80" s="152"/>
      <c r="Z80" s="152"/>
      <c r="AA80" s="152"/>
      <c r="AB80" s="152"/>
      <c r="AC80" s="152"/>
      <c r="AD80" s="152"/>
      <c r="AE80" s="152"/>
    </row>
    <row r="81" spans="1:63" s="2" customFormat="1" ht="22.8" customHeight="1">
      <c r="A81" s="35"/>
      <c r="B81" s="36"/>
      <c r="C81" s="76" t="s">
        <v>131</v>
      </c>
      <c r="D81" s="37"/>
      <c r="E81" s="37"/>
      <c r="F81" s="37"/>
      <c r="G81" s="37"/>
      <c r="H81" s="37"/>
      <c r="I81" s="37"/>
      <c r="J81" s="158">
        <f>BK81</f>
        <v>0</v>
      </c>
      <c r="K81" s="37"/>
      <c r="L81" s="40"/>
      <c r="M81" s="72"/>
      <c r="N81" s="159"/>
      <c r="O81" s="73"/>
      <c r="P81" s="160">
        <f>P82+P94</f>
        <v>0</v>
      </c>
      <c r="Q81" s="73"/>
      <c r="R81" s="160">
        <f>R82+R94</f>
        <v>0</v>
      </c>
      <c r="S81" s="73"/>
      <c r="T81" s="161">
        <f>T82+T94</f>
        <v>0</v>
      </c>
      <c r="U81" s="35"/>
      <c r="V81" s="35"/>
      <c r="W81" s="35"/>
      <c r="X81" s="35"/>
      <c r="Y81" s="35"/>
      <c r="Z81" s="35"/>
      <c r="AA81" s="35"/>
      <c r="AB81" s="35"/>
      <c r="AC81" s="35"/>
      <c r="AD81" s="35"/>
      <c r="AE81" s="35"/>
      <c r="AT81" s="18" t="s">
        <v>72</v>
      </c>
      <c r="AU81" s="18" t="s">
        <v>114</v>
      </c>
      <c r="BK81" s="162">
        <f>BK82+BK94</f>
        <v>0</v>
      </c>
    </row>
    <row r="82" spans="2:63" s="12" customFormat="1" ht="25.95" customHeight="1">
      <c r="B82" s="163"/>
      <c r="C82" s="164"/>
      <c r="D82" s="165" t="s">
        <v>72</v>
      </c>
      <c r="E82" s="166" t="s">
        <v>367</v>
      </c>
      <c r="F82" s="166" t="s">
        <v>368</v>
      </c>
      <c r="G82" s="164"/>
      <c r="H82" s="164"/>
      <c r="I82" s="167"/>
      <c r="J82" s="168">
        <f>BK82</f>
        <v>0</v>
      </c>
      <c r="K82" s="164"/>
      <c r="L82" s="169"/>
      <c r="M82" s="170"/>
      <c r="N82" s="171"/>
      <c r="O82" s="171"/>
      <c r="P82" s="172">
        <f>SUM(P83:P93)</f>
        <v>0</v>
      </c>
      <c r="Q82" s="171"/>
      <c r="R82" s="172">
        <f>SUM(R83:R93)</f>
        <v>0</v>
      </c>
      <c r="S82" s="171"/>
      <c r="T82" s="173">
        <f>SUM(T83:T93)</f>
        <v>0</v>
      </c>
      <c r="AR82" s="174" t="s">
        <v>142</v>
      </c>
      <c r="AT82" s="175" t="s">
        <v>72</v>
      </c>
      <c r="AU82" s="175" t="s">
        <v>73</v>
      </c>
      <c r="AY82" s="174" t="s">
        <v>134</v>
      </c>
      <c r="BK82" s="176">
        <f>SUM(BK83:BK93)</f>
        <v>0</v>
      </c>
    </row>
    <row r="83" spans="1:65" s="2" customFormat="1" ht="33" customHeight="1">
      <c r="A83" s="35"/>
      <c r="B83" s="36"/>
      <c r="C83" s="179" t="s">
        <v>80</v>
      </c>
      <c r="D83" s="179" t="s">
        <v>137</v>
      </c>
      <c r="E83" s="180" t="s">
        <v>554</v>
      </c>
      <c r="F83" s="181" t="s">
        <v>555</v>
      </c>
      <c r="G83" s="182" t="s">
        <v>174</v>
      </c>
      <c r="H83" s="183">
        <v>5</v>
      </c>
      <c r="I83" s="184"/>
      <c r="J83" s="185">
        <f>ROUND(I83*H83,2)</f>
        <v>0</v>
      </c>
      <c r="K83" s="181" t="s">
        <v>141</v>
      </c>
      <c r="L83" s="40"/>
      <c r="M83" s="186" t="s">
        <v>19</v>
      </c>
      <c r="N83" s="187" t="s">
        <v>44</v>
      </c>
      <c r="O83" s="65"/>
      <c r="P83" s="188">
        <f>O83*H83</f>
        <v>0</v>
      </c>
      <c r="Q83" s="188">
        <v>0</v>
      </c>
      <c r="R83" s="188">
        <f>Q83*H83</f>
        <v>0</v>
      </c>
      <c r="S83" s="188">
        <v>0</v>
      </c>
      <c r="T83" s="189">
        <f>S83*H83</f>
        <v>0</v>
      </c>
      <c r="U83" s="35"/>
      <c r="V83" s="35"/>
      <c r="W83" s="35"/>
      <c r="X83" s="35"/>
      <c r="Y83" s="35"/>
      <c r="Z83" s="35"/>
      <c r="AA83" s="35"/>
      <c r="AB83" s="35"/>
      <c r="AC83" s="35"/>
      <c r="AD83" s="35"/>
      <c r="AE83" s="35"/>
      <c r="AR83" s="190" t="s">
        <v>826</v>
      </c>
      <c r="AT83" s="190" t="s">
        <v>137</v>
      </c>
      <c r="AU83" s="190" t="s">
        <v>80</v>
      </c>
      <c r="AY83" s="18" t="s">
        <v>134</v>
      </c>
      <c r="BE83" s="191">
        <f>IF(N83="základní",J83,0)</f>
        <v>0</v>
      </c>
      <c r="BF83" s="191">
        <f>IF(N83="snížená",J83,0)</f>
        <v>0</v>
      </c>
      <c r="BG83" s="191">
        <f>IF(N83="zákl. přenesená",J83,0)</f>
        <v>0</v>
      </c>
      <c r="BH83" s="191">
        <f>IF(N83="sníž. přenesená",J83,0)</f>
        <v>0</v>
      </c>
      <c r="BI83" s="191">
        <f>IF(N83="nulová",J83,0)</f>
        <v>0</v>
      </c>
      <c r="BJ83" s="18" t="s">
        <v>80</v>
      </c>
      <c r="BK83" s="191">
        <f>ROUND(I83*H83,2)</f>
        <v>0</v>
      </c>
      <c r="BL83" s="18" t="s">
        <v>826</v>
      </c>
      <c r="BM83" s="190" t="s">
        <v>827</v>
      </c>
    </row>
    <row r="84" spans="1:47" s="2" customFormat="1" ht="19.2">
      <c r="A84" s="35"/>
      <c r="B84" s="36"/>
      <c r="C84" s="37"/>
      <c r="D84" s="192" t="s">
        <v>144</v>
      </c>
      <c r="E84" s="37"/>
      <c r="F84" s="193" t="s">
        <v>555</v>
      </c>
      <c r="G84" s="37"/>
      <c r="H84" s="37"/>
      <c r="I84" s="194"/>
      <c r="J84" s="37"/>
      <c r="K84" s="37"/>
      <c r="L84" s="40"/>
      <c r="M84" s="195"/>
      <c r="N84" s="196"/>
      <c r="O84" s="65"/>
      <c r="P84" s="65"/>
      <c r="Q84" s="65"/>
      <c r="R84" s="65"/>
      <c r="S84" s="65"/>
      <c r="T84" s="66"/>
      <c r="U84" s="35"/>
      <c r="V84" s="35"/>
      <c r="W84" s="35"/>
      <c r="X84" s="35"/>
      <c r="Y84" s="35"/>
      <c r="Z84" s="35"/>
      <c r="AA84" s="35"/>
      <c r="AB84" s="35"/>
      <c r="AC84" s="35"/>
      <c r="AD84" s="35"/>
      <c r="AE84" s="35"/>
      <c r="AT84" s="18" t="s">
        <v>144</v>
      </c>
      <c r="AU84" s="18" t="s">
        <v>80</v>
      </c>
    </row>
    <row r="85" spans="2:51" s="13" customFormat="1" ht="12">
      <c r="B85" s="197"/>
      <c r="C85" s="198"/>
      <c r="D85" s="192" t="s">
        <v>145</v>
      </c>
      <c r="E85" s="199" t="s">
        <v>19</v>
      </c>
      <c r="F85" s="200" t="s">
        <v>828</v>
      </c>
      <c r="G85" s="198"/>
      <c r="H85" s="201">
        <v>5</v>
      </c>
      <c r="I85" s="202"/>
      <c r="J85" s="198"/>
      <c r="K85" s="198"/>
      <c r="L85" s="203"/>
      <c r="M85" s="204"/>
      <c r="N85" s="205"/>
      <c r="O85" s="205"/>
      <c r="P85" s="205"/>
      <c r="Q85" s="205"/>
      <c r="R85" s="205"/>
      <c r="S85" s="205"/>
      <c r="T85" s="206"/>
      <c r="AT85" s="207" t="s">
        <v>145</v>
      </c>
      <c r="AU85" s="207" t="s">
        <v>80</v>
      </c>
      <c r="AV85" s="13" t="s">
        <v>82</v>
      </c>
      <c r="AW85" s="13" t="s">
        <v>33</v>
      </c>
      <c r="AX85" s="13" t="s">
        <v>80</v>
      </c>
      <c r="AY85" s="207" t="s">
        <v>134</v>
      </c>
    </row>
    <row r="86" spans="1:65" s="2" customFormat="1" ht="22.8">
      <c r="A86" s="35"/>
      <c r="B86" s="36"/>
      <c r="C86" s="179" t="s">
        <v>82</v>
      </c>
      <c r="D86" s="179" t="s">
        <v>137</v>
      </c>
      <c r="E86" s="180" t="s">
        <v>558</v>
      </c>
      <c r="F86" s="181" t="s">
        <v>559</v>
      </c>
      <c r="G86" s="182" t="s">
        <v>174</v>
      </c>
      <c r="H86" s="183">
        <v>5</v>
      </c>
      <c r="I86" s="184"/>
      <c r="J86" s="185">
        <f>ROUND(I86*H86,2)</f>
        <v>0</v>
      </c>
      <c r="K86" s="181" t="s">
        <v>141</v>
      </c>
      <c r="L86" s="40"/>
      <c r="M86" s="186" t="s">
        <v>19</v>
      </c>
      <c r="N86" s="187" t="s">
        <v>44</v>
      </c>
      <c r="O86" s="65"/>
      <c r="P86" s="188">
        <f>O86*H86</f>
        <v>0</v>
      </c>
      <c r="Q86" s="188">
        <v>0</v>
      </c>
      <c r="R86" s="188">
        <f>Q86*H86</f>
        <v>0</v>
      </c>
      <c r="S86" s="188">
        <v>0</v>
      </c>
      <c r="T86" s="189">
        <f>S86*H86</f>
        <v>0</v>
      </c>
      <c r="U86" s="35"/>
      <c r="V86" s="35"/>
      <c r="W86" s="35"/>
      <c r="X86" s="35"/>
      <c r="Y86" s="35"/>
      <c r="Z86" s="35"/>
      <c r="AA86" s="35"/>
      <c r="AB86" s="35"/>
      <c r="AC86" s="35"/>
      <c r="AD86" s="35"/>
      <c r="AE86" s="35"/>
      <c r="AR86" s="190" t="s">
        <v>826</v>
      </c>
      <c r="AT86" s="190" t="s">
        <v>137</v>
      </c>
      <c r="AU86" s="190" t="s">
        <v>80</v>
      </c>
      <c r="AY86" s="18" t="s">
        <v>134</v>
      </c>
      <c r="BE86" s="191">
        <f>IF(N86="základní",J86,0)</f>
        <v>0</v>
      </c>
      <c r="BF86" s="191">
        <f>IF(N86="snížená",J86,0)</f>
        <v>0</v>
      </c>
      <c r="BG86" s="191">
        <f>IF(N86="zákl. přenesená",J86,0)</f>
        <v>0</v>
      </c>
      <c r="BH86" s="191">
        <f>IF(N86="sníž. přenesená",J86,0)</f>
        <v>0</v>
      </c>
      <c r="BI86" s="191">
        <f>IF(N86="nulová",J86,0)</f>
        <v>0</v>
      </c>
      <c r="BJ86" s="18" t="s">
        <v>80</v>
      </c>
      <c r="BK86" s="191">
        <f>ROUND(I86*H86,2)</f>
        <v>0</v>
      </c>
      <c r="BL86" s="18" t="s">
        <v>826</v>
      </c>
      <c r="BM86" s="190" t="s">
        <v>829</v>
      </c>
    </row>
    <row r="87" spans="1:47" s="2" customFormat="1" ht="19.2">
      <c r="A87" s="35"/>
      <c r="B87" s="36"/>
      <c r="C87" s="37"/>
      <c r="D87" s="192" t="s">
        <v>144</v>
      </c>
      <c r="E87" s="37"/>
      <c r="F87" s="193" t="s">
        <v>559</v>
      </c>
      <c r="G87" s="37"/>
      <c r="H87" s="37"/>
      <c r="I87" s="194"/>
      <c r="J87" s="37"/>
      <c r="K87" s="37"/>
      <c r="L87" s="40"/>
      <c r="M87" s="195"/>
      <c r="N87" s="196"/>
      <c r="O87" s="65"/>
      <c r="P87" s="65"/>
      <c r="Q87" s="65"/>
      <c r="R87" s="65"/>
      <c r="S87" s="65"/>
      <c r="T87" s="66"/>
      <c r="U87" s="35"/>
      <c r="V87" s="35"/>
      <c r="W87" s="35"/>
      <c r="X87" s="35"/>
      <c r="Y87" s="35"/>
      <c r="Z87" s="35"/>
      <c r="AA87" s="35"/>
      <c r="AB87" s="35"/>
      <c r="AC87" s="35"/>
      <c r="AD87" s="35"/>
      <c r="AE87" s="35"/>
      <c r="AT87" s="18" t="s">
        <v>144</v>
      </c>
      <c r="AU87" s="18" t="s">
        <v>80</v>
      </c>
    </row>
    <row r="88" spans="2:51" s="13" customFormat="1" ht="12">
      <c r="B88" s="197"/>
      <c r="C88" s="198"/>
      <c r="D88" s="192" t="s">
        <v>145</v>
      </c>
      <c r="E88" s="199" t="s">
        <v>19</v>
      </c>
      <c r="F88" s="200" t="s">
        <v>561</v>
      </c>
      <c r="G88" s="198"/>
      <c r="H88" s="201">
        <v>1</v>
      </c>
      <c r="I88" s="202"/>
      <c r="J88" s="198"/>
      <c r="K88" s="198"/>
      <c r="L88" s="203"/>
      <c r="M88" s="204"/>
      <c r="N88" s="205"/>
      <c r="O88" s="205"/>
      <c r="P88" s="205"/>
      <c r="Q88" s="205"/>
      <c r="R88" s="205"/>
      <c r="S88" s="205"/>
      <c r="T88" s="206"/>
      <c r="AT88" s="207" t="s">
        <v>145</v>
      </c>
      <c r="AU88" s="207" t="s">
        <v>80</v>
      </c>
      <c r="AV88" s="13" t="s">
        <v>82</v>
      </c>
      <c r="AW88" s="13" t="s">
        <v>33</v>
      </c>
      <c r="AX88" s="13" t="s">
        <v>73</v>
      </c>
      <c r="AY88" s="207" t="s">
        <v>134</v>
      </c>
    </row>
    <row r="89" spans="2:51" s="13" customFormat="1" ht="12">
      <c r="B89" s="197"/>
      <c r="C89" s="198"/>
      <c r="D89" s="192" t="s">
        <v>145</v>
      </c>
      <c r="E89" s="199" t="s">
        <v>19</v>
      </c>
      <c r="F89" s="200" t="s">
        <v>562</v>
      </c>
      <c r="G89" s="198"/>
      <c r="H89" s="201">
        <v>1</v>
      </c>
      <c r="I89" s="202"/>
      <c r="J89" s="198"/>
      <c r="K89" s="198"/>
      <c r="L89" s="203"/>
      <c r="M89" s="204"/>
      <c r="N89" s="205"/>
      <c r="O89" s="205"/>
      <c r="P89" s="205"/>
      <c r="Q89" s="205"/>
      <c r="R89" s="205"/>
      <c r="S89" s="205"/>
      <c r="T89" s="206"/>
      <c r="AT89" s="207" t="s">
        <v>145</v>
      </c>
      <c r="AU89" s="207" t="s">
        <v>80</v>
      </c>
      <c r="AV89" s="13" t="s">
        <v>82</v>
      </c>
      <c r="AW89" s="13" t="s">
        <v>33</v>
      </c>
      <c r="AX89" s="13" t="s">
        <v>73</v>
      </c>
      <c r="AY89" s="207" t="s">
        <v>134</v>
      </c>
    </row>
    <row r="90" spans="2:51" s="13" customFormat="1" ht="12">
      <c r="B90" s="197"/>
      <c r="C90" s="198"/>
      <c r="D90" s="192" t="s">
        <v>145</v>
      </c>
      <c r="E90" s="199" t="s">
        <v>19</v>
      </c>
      <c r="F90" s="200" t="s">
        <v>563</v>
      </c>
      <c r="G90" s="198"/>
      <c r="H90" s="201">
        <v>1</v>
      </c>
      <c r="I90" s="202"/>
      <c r="J90" s="198"/>
      <c r="K90" s="198"/>
      <c r="L90" s="203"/>
      <c r="M90" s="204"/>
      <c r="N90" s="205"/>
      <c r="O90" s="205"/>
      <c r="P90" s="205"/>
      <c r="Q90" s="205"/>
      <c r="R90" s="205"/>
      <c r="S90" s="205"/>
      <c r="T90" s="206"/>
      <c r="AT90" s="207" t="s">
        <v>145</v>
      </c>
      <c r="AU90" s="207" t="s">
        <v>80</v>
      </c>
      <c r="AV90" s="13" t="s">
        <v>82</v>
      </c>
      <c r="AW90" s="13" t="s">
        <v>33</v>
      </c>
      <c r="AX90" s="13" t="s">
        <v>73</v>
      </c>
      <c r="AY90" s="207" t="s">
        <v>134</v>
      </c>
    </row>
    <row r="91" spans="2:51" s="13" customFormat="1" ht="12">
      <c r="B91" s="197"/>
      <c r="C91" s="198"/>
      <c r="D91" s="192" t="s">
        <v>145</v>
      </c>
      <c r="E91" s="199" t="s">
        <v>19</v>
      </c>
      <c r="F91" s="200" t="s">
        <v>830</v>
      </c>
      <c r="G91" s="198"/>
      <c r="H91" s="201">
        <v>1</v>
      </c>
      <c r="I91" s="202"/>
      <c r="J91" s="198"/>
      <c r="K91" s="198"/>
      <c r="L91" s="203"/>
      <c r="M91" s="204"/>
      <c r="N91" s="205"/>
      <c r="O91" s="205"/>
      <c r="P91" s="205"/>
      <c r="Q91" s="205"/>
      <c r="R91" s="205"/>
      <c r="S91" s="205"/>
      <c r="T91" s="206"/>
      <c r="AT91" s="207" t="s">
        <v>145</v>
      </c>
      <c r="AU91" s="207" t="s">
        <v>80</v>
      </c>
      <c r="AV91" s="13" t="s">
        <v>82</v>
      </c>
      <c r="AW91" s="13" t="s">
        <v>33</v>
      </c>
      <c r="AX91" s="13" t="s">
        <v>73</v>
      </c>
      <c r="AY91" s="207" t="s">
        <v>134</v>
      </c>
    </row>
    <row r="92" spans="2:51" s="13" customFormat="1" ht="12">
      <c r="B92" s="197"/>
      <c r="C92" s="198"/>
      <c r="D92" s="192" t="s">
        <v>145</v>
      </c>
      <c r="E92" s="199" t="s">
        <v>19</v>
      </c>
      <c r="F92" s="200" t="s">
        <v>80</v>
      </c>
      <c r="G92" s="198"/>
      <c r="H92" s="201">
        <v>1</v>
      </c>
      <c r="I92" s="202"/>
      <c r="J92" s="198"/>
      <c r="K92" s="198"/>
      <c r="L92" s="203"/>
      <c r="M92" s="204"/>
      <c r="N92" s="205"/>
      <c r="O92" s="205"/>
      <c r="P92" s="205"/>
      <c r="Q92" s="205"/>
      <c r="R92" s="205"/>
      <c r="S92" s="205"/>
      <c r="T92" s="206"/>
      <c r="AT92" s="207" t="s">
        <v>145</v>
      </c>
      <c r="AU92" s="207" t="s">
        <v>80</v>
      </c>
      <c r="AV92" s="13" t="s">
        <v>82</v>
      </c>
      <c r="AW92" s="13" t="s">
        <v>33</v>
      </c>
      <c r="AX92" s="13" t="s">
        <v>73</v>
      </c>
      <c r="AY92" s="207" t="s">
        <v>134</v>
      </c>
    </row>
    <row r="93" spans="2:51" s="14" customFormat="1" ht="12">
      <c r="B93" s="218"/>
      <c r="C93" s="219"/>
      <c r="D93" s="192" t="s">
        <v>145</v>
      </c>
      <c r="E93" s="220" t="s">
        <v>19</v>
      </c>
      <c r="F93" s="221" t="s">
        <v>170</v>
      </c>
      <c r="G93" s="219"/>
      <c r="H93" s="222">
        <v>5</v>
      </c>
      <c r="I93" s="223"/>
      <c r="J93" s="219"/>
      <c r="K93" s="219"/>
      <c r="L93" s="224"/>
      <c r="M93" s="225"/>
      <c r="N93" s="226"/>
      <c r="O93" s="226"/>
      <c r="P93" s="226"/>
      <c r="Q93" s="226"/>
      <c r="R93" s="226"/>
      <c r="S93" s="226"/>
      <c r="T93" s="227"/>
      <c r="AT93" s="228" t="s">
        <v>145</v>
      </c>
      <c r="AU93" s="228" t="s">
        <v>80</v>
      </c>
      <c r="AV93" s="14" t="s">
        <v>142</v>
      </c>
      <c r="AW93" s="14" t="s">
        <v>33</v>
      </c>
      <c r="AX93" s="14" t="s">
        <v>80</v>
      </c>
      <c r="AY93" s="228" t="s">
        <v>134</v>
      </c>
    </row>
    <row r="94" spans="2:63" s="12" customFormat="1" ht="25.95" customHeight="1">
      <c r="B94" s="163"/>
      <c r="C94" s="164"/>
      <c r="D94" s="165" t="s">
        <v>72</v>
      </c>
      <c r="E94" s="166" t="s">
        <v>831</v>
      </c>
      <c r="F94" s="166" t="s">
        <v>832</v>
      </c>
      <c r="G94" s="164"/>
      <c r="H94" s="164"/>
      <c r="I94" s="167"/>
      <c r="J94" s="168">
        <f>BK94</f>
        <v>0</v>
      </c>
      <c r="K94" s="164"/>
      <c r="L94" s="169"/>
      <c r="M94" s="170"/>
      <c r="N94" s="171"/>
      <c r="O94" s="171"/>
      <c r="P94" s="172">
        <f>SUM(P95:P114)</f>
        <v>0</v>
      </c>
      <c r="Q94" s="171"/>
      <c r="R94" s="172">
        <f>SUM(R95:R114)</f>
        <v>0</v>
      </c>
      <c r="S94" s="171"/>
      <c r="T94" s="173">
        <f>SUM(T95:T114)</f>
        <v>0</v>
      </c>
      <c r="AR94" s="174" t="s">
        <v>135</v>
      </c>
      <c r="AT94" s="175" t="s">
        <v>72</v>
      </c>
      <c r="AU94" s="175" t="s">
        <v>73</v>
      </c>
      <c r="AY94" s="174" t="s">
        <v>134</v>
      </c>
      <c r="BK94" s="176">
        <f>SUM(BK95:BK114)</f>
        <v>0</v>
      </c>
    </row>
    <row r="95" spans="1:65" s="2" customFormat="1" ht="21.75" customHeight="1">
      <c r="A95" s="35"/>
      <c r="B95" s="36"/>
      <c r="C95" s="179" t="s">
        <v>151</v>
      </c>
      <c r="D95" s="179" t="s">
        <v>137</v>
      </c>
      <c r="E95" s="180" t="s">
        <v>833</v>
      </c>
      <c r="F95" s="181" t="s">
        <v>834</v>
      </c>
      <c r="G95" s="182" t="s">
        <v>174</v>
      </c>
      <c r="H95" s="183">
        <v>1</v>
      </c>
      <c r="I95" s="184"/>
      <c r="J95" s="185">
        <f>ROUND(I95*H95,2)</f>
        <v>0</v>
      </c>
      <c r="K95" s="181" t="s">
        <v>141</v>
      </c>
      <c r="L95" s="40"/>
      <c r="M95" s="186" t="s">
        <v>19</v>
      </c>
      <c r="N95" s="187" t="s">
        <v>44</v>
      </c>
      <c r="O95" s="65"/>
      <c r="P95" s="188">
        <f>O95*H95</f>
        <v>0</v>
      </c>
      <c r="Q95" s="188">
        <v>0</v>
      </c>
      <c r="R95" s="188">
        <f>Q95*H95</f>
        <v>0</v>
      </c>
      <c r="S95" s="188">
        <v>0</v>
      </c>
      <c r="T95" s="189">
        <f>S95*H95</f>
        <v>0</v>
      </c>
      <c r="U95" s="35"/>
      <c r="V95" s="35"/>
      <c r="W95" s="35"/>
      <c r="X95" s="35"/>
      <c r="Y95" s="35"/>
      <c r="Z95" s="35"/>
      <c r="AA95" s="35"/>
      <c r="AB95" s="35"/>
      <c r="AC95" s="35"/>
      <c r="AD95" s="35"/>
      <c r="AE95" s="35"/>
      <c r="AR95" s="190" t="s">
        <v>826</v>
      </c>
      <c r="AT95" s="190" t="s">
        <v>137</v>
      </c>
      <c r="AU95" s="190" t="s">
        <v>80</v>
      </c>
      <c r="AY95" s="18" t="s">
        <v>134</v>
      </c>
      <c r="BE95" s="191">
        <f>IF(N95="základní",J95,0)</f>
        <v>0</v>
      </c>
      <c r="BF95" s="191">
        <f>IF(N95="snížená",J95,0)</f>
        <v>0</v>
      </c>
      <c r="BG95" s="191">
        <f>IF(N95="zákl. přenesená",J95,0)</f>
        <v>0</v>
      </c>
      <c r="BH95" s="191">
        <f>IF(N95="sníž. přenesená",J95,0)</f>
        <v>0</v>
      </c>
      <c r="BI95" s="191">
        <f>IF(N95="nulová",J95,0)</f>
        <v>0</v>
      </c>
      <c r="BJ95" s="18" t="s">
        <v>80</v>
      </c>
      <c r="BK95" s="191">
        <f>ROUND(I95*H95,2)</f>
        <v>0</v>
      </c>
      <c r="BL95" s="18" t="s">
        <v>826</v>
      </c>
      <c r="BM95" s="190" t="s">
        <v>835</v>
      </c>
    </row>
    <row r="96" spans="1:47" s="2" customFormat="1" ht="12">
      <c r="A96" s="35"/>
      <c r="B96" s="36"/>
      <c r="C96" s="37"/>
      <c r="D96" s="192" t="s">
        <v>144</v>
      </c>
      <c r="E96" s="37"/>
      <c r="F96" s="193" t="s">
        <v>834</v>
      </c>
      <c r="G96" s="37"/>
      <c r="H96" s="37"/>
      <c r="I96" s="194"/>
      <c r="J96" s="37"/>
      <c r="K96" s="37"/>
      <c r="L96" s="40"/>
      <c r="M96" s="195"/>
      <c r="N96" s="196"/>
      <c r="O96" s="65"/>
      <c r="P96" s="65"/>
      <c r="Q96" s="65"/>
      <c r="R96" s="65"/>
      <c r="S96" s="65"/>
      <c r="T96" s="66"/>
      <c r="U96" s="35"/>
      <c r="V96" s="35"/>
      <c r="W96" s="35"/>
      <c r="X96" s="35"/>
      <c r="Y96" s="35"/>
      <c r="Z96" s="35"/>
      <c r="AA96" s="35"/>
      <c r="AB96" s="35"/>
      <c r="AC96" s="35"/>
      <c r="AD96" s="35"/>
      <c r="AE96" s="35"/>
      <c r="AT96" s="18" t="s">
        <v>144</v>
      </c>
      <c r="AU96" s="18" t="s">
        <v>80</v>
      </c>
    </row>
    <row r="97" spans="1:65" s="2" customFormat="1" ht="33" customHeight="1">
      <c r="A97" s="35"/>
      <c r="B97" s="36"/>
      <c r="C97" s="179" t="s">
        <v>142</v>
      </c>
      <c r="D97" s="179" t="s">
        <v>137</v>
      </c>
      <c r="E97" s="180" t="s">
        <v>836</v>
      </c>
      <c r="F97" s="181" t="s">
        <v>837</v>
      </c>
      <c r="G97" s="182" t="s">
        <v>174</v>
      </c>
      <c r="H97" s="183">
        <v>3</v>
      </c>
      <c r="I97" s="184"/>
      <c r="J97" s="185">
        <f>ROUND(I97*H97,2)</f>
        <v>0</v>
      </c>
      <c r="K97" s="181" t="s">
        <v>141</v>
      </c>
      <c r="L97" s="40"/>
      <c r="M97" s="186" t="s">
        <v>19</v>
      </c>
      <c r="N97" s="187" t="s">
        <v>44</v>
      </c>
      <c r="O97" s="65"/>
      <c r="P97" s="188">
        <f>O97*H97</f>
        <v>0</v>
      </c>
      <c r="Q97" s="188">
        <v>0</v>
      </c>
      <c r="R97" s="188">
        <f>Q97*H97</f>
        <v>0</v>
      </c>
      <c r="S97" s="188">
        <v>0</v>
      </c>
      <c r="T97" s="189">
        <f>S97*H97</f>
        <v>0</v>
      </c>
      <c r="U97" s="35"/>
      <c r="V97" s="35"/>
      <c r="W97" s="35"/>
      <c r="X97" s="35"/>
      <c r="Y97" s="35"/>
      <c r="Z97" s="35"/>
      <c r="AA97" s="35"/>
      <c r="AB97" s="35"/>
      <c r="AC97" s="35"/>
      <c r="AD97" s="35"/>
      <c r="AE97" s="35"/>
      <c r="AR97" s="190" t="s">
        <v>826</v>
      </c>
      <c r="AT97" s="190" t="s">
        <v>137</v>
      </c>
      <c r="AU97" s="190" t="s">
        <v>80</v>
      </c>
      <c r="AY97" s="18" t="s">
        <v>134</v>
      </c>
      <c r="BE97" s="191">
        <f>IF(N97="základní",J97,0)</f>
        <v>0</v>
      </c>
      <c r="BF97" s="191">
        <f>IF(N97="snížená",J97,0)</f>
        <v>0</v>
      </c>
      <c r="BG97" s="191">
        <f>IF(N97="zákl. přenesená",J97,0)</f>
        <v>0</v>
      </c>
      <c r="BH97" s="191">
        <f>IF(N97="sníž. přenesená",J97,0)</f>
        <v>0</v>
      </c>
      <c r="BI97" s="191">
        <f>IF(N97="nulová",J97,0)</f>
        <v>0</v>
      </c>
      <c r="BJ97" s="18" t="s">
        <v>80</v>
      </c>
      <c r="BK97" s="191">
        <f>ROUND(I97*H97,2)</f>
        <v>0</v>
      </c>
      <c r="BL97" s="18" t="s">
        <v>826</v>
      </c>
      <c r="BM97" s="190" t="s">
        <v>838</v>
      </c>
    </row>
    <row r="98" spans="1:47" s="2" customFormat="1" ht="19.2">
      <c r="A98" s="35"/>
      <c r="B98" s="36"/>
      <c r="C98" s="37"/>
      <c r="D98" s="192" t="s">
        <v>144</v>
      </c>
      <c r="E98" s="37"/>
      <c r="F98" s="193" t="s">
        <v>837</v>
      </c>
      <c r="G98" s="37"/>
      <c r="H98" s="37"/>
      <c r="I98" s="194"/>
      <c r="J98" s="37"/>
      <c r="K98" s="37"/>
      <c r="L98" s="40"/>
      <c r="M98" s="195"/>
      <c r="N98" s="196"/>
      <c r="O98" s="65"/>
      <c r="P98" s="65"/>
      <c r="Q98" s="65"/>
      <c r="R98" s="65"/>
      <c r="S98" s="65"/>
      <c r="T98" s="66"/>
      <c r="U98" s="35"/>
      <c r="V98" s="35"/>
      <c r="W98" s="35"/>
      <c r="X98" s="35"/>
      <c r="Y98" s="35"/>
      <c r="Z98" s="35"/>
      <c r="AA98" s="35"/>
      <c r="AB98" s="35"/>
      <c r="AC98" s="35"/>
      <c r="AD98" s="35"/>
      <c r="AE98" s="35"/>
      <c r="AT98" s="18" t="s">
        <v>144</v>
      </c>
      <c r="AU98" s="18" t="s">
        <v>80</v>
      </c>
    </row>
    <row r="99" spans="1:65" s="2" customFormat="1" ht="21.75" customHeight="1">
      <c r="A99" s="35"/>
      <c r="B99" s="36"/>
      <c r="C99" s="179" t="s">
        <v>135</v>
      </c>
      <c r="D99" s="179" t="s">
        <v>137</v>
      </c>
      <c r="E99" s="180" t="s">
        <v>839</v>
      </c>
      <c r="F99" s="181" t="s">
        <v>840</v>
      </c>
      <c r="G99" s="182" t="s">
        <v>174</v>
      </c>
      <c r="H99" s="183">
        <v>1</v>
      </c>
      <c r="I99" s="184"/>
      <c r="J99" s="185">
        <f>ROUND(I99*H99,2)</f>
        <v>0</v>
      </c>
      <c r="K99" s="181" t="s">
        <v>141</v>
      </c>
      <c r="L99" s="40"/>
      <c r="M99" s="186" t="s">
        <v>19</v>
      </c>
      <c r="N99" s="187" t="s">
        <v>44</v>
      </c>
      <c r="O99" s="65"/>
      <c r="P99" s="188">
        <f>O99*H99</f>
        <v>0</v>
      </c>
      <c r="Q99" s="188">
        <v>0</v>
      </c>
      <c r="R99" s="188">
        <f>Q99*H99</f>
        <v>0</v>
      </c>
      <c r="S99" s="188">
        <v>0</v>
      </c>
      <c r="T99" s="189">
        <f>S99*H99</f>
        <v>0</v>
      </c>
      <c r="U99" s="35"/>
      <c r="V99" s="35"/>
      <c r="W99" s="35"/>
      <c r="X99" s="35"/>
      <c r="Y99" s="35"/>
      <c r="Z99" s="35"/>
      <c r="AA99" s="35"/>
      <c r="AB99" s="35"/>
      <c r="AC99" s="35"/>
      <c r="AD99" s="35"/>
      <c r="AE99" s="35"/>
      <c r="AR99" s="190" t="s">
        <v>826</v>
      </c>
      <c r="AT99" s="190" t="s">
        <v>137</v>
      </c>
      <c r="AU99" s="190" t="s">
        <v>80</v>
      </c>
      <c r="AY99" s="18" t="s">
        <v>134</v>
      </c>
      <c r="BE99" s="191">
        <f>IF(N99="základní",J99,0)</f>
        <v>0</v>
      </c>
      <c r="BF99" s="191">
        <f>IF(N99="snížená",J99,0)</f>
        <v>0</v>
      </c>
      <c r="BG99" s="191">
        <f>IF(N99="zákl. přenesená",J99,0)</f>
        <v>0</v>
      </c>
      <c r="BH99" s="191">
        <f>IF(N99="sníž. přenesená",J99,0)</f>
        <v>0</v>
      </c>
      <c r="BI99" s="191">
        <f>IF(N99="nulová",J99,0)</f>
        <v>0</v>
      </c>
      <c r="BJ99" s="18" t="s">
        <v>80</v>
      </c>
      <c r="BK99" s="191">
        <f>ROUND(I99*H99,2)</f>
        <v>0</v>
      </c>
      <c r="BL99" s="18" t="s">
        <v>826</v>
      </c>
      <c r="BM99" s="190" t="s">
        <v>841</v>
      </c>
    </row>
    <row r="100" spans="1:47" s="2" customFormat="1" ht="12">
      <c r="A100" s="35"/>
      <c r="B100" s="36"/>
      <c r="C100" s="37"/>
      <c r="D100" s="192" t="s">
        <v>144</v>
      </c>
      <c r="E100" s="37"/>
      <c r="F100" s="193" t="s">
        <v>840</v>
      </c>
      <c r="G100" s="37"/>
      <c r="H100" s="37"/>
      <c r="I100" s="194"/>
      <c r="J100" s="37"/>
      <c r="K100" s="37"/>
      <c r="L100" s="40"/>
      <c r="M100" s="195"/>
      <c r="N100" s="196"/>
      <c r="O100" s="65"/>
      <c r="P100" s="65"/>
      <c r="Q100" s="65"/>
      <c r="R100" s="65"/>
      <c r="S100" s="65"/>
      <c r="T100" s="66"/>
      <c r="U100" s="35"/>
      <c r="V100" s="35"/>
      <c r="W100" s="35"/>
      <c r="X100" s="35"/>
      <c r="Y100" s="35"/>
      <c r="Z100" s="35"/>
      <c r="AA100" s="35"/>
      <c r="AB100" s="35"/>
      <c r="AC100" s="35"/>
      <c r="AD100" s="35"/>
      <c r="AE100" s="35"/>
      <c r="AT100" s="18" t="s">
        <v>144</v>
      </c>
      <c r="AU100" s="18" t="s">
        <v>80</v>
      </c>
    </row>
    <row r="101" spans="1:65" s="2" customFormat="1" ht="33" customHeight="1">
      <c r="A101" s="35"/>
      <c r="B101" s="36"/>
      <c r="C101" s="179" t="s">
        <v>171</v>
      </c>
      <c r="D101" s="179" t="s">
        <v>137</v>
      </c>
      <c r="E101" s="180" t="s">
        <v>842</v>
      </c>
      <c r="F101" s="181" t="s">
        <v>843</v>
      </c>
      <c r="G101" s="182" t="s">
        <v>149</v>
      </c>
      <c r="H101" s="183">
        <v>1.38</v>
      </c>
      <c r="I101" s="184"/>
      <c r="J101" s="185">
        <f>ROUND(I101*H101,2)</f>
        <v>0</v>
      </c>
      <c r="K101" s="181" t="s">
        <v>141</v>
      </c>
      <c r="L101" s="40"/>
      <c r="M101" s="186" t="s">
        <v>19</v>
      </c>
      <c r="N101" s="187" t="s">
        <v>44</v>
      </c>
      <c r="O101" s="65"/>
      <c r="P101" s="188">
        <f>O101*H101</f>
        <v>0</v>
      </c>
      <c r="Q101" s="188">
        <v>0</v>
      </c>
      <c r="R101" s="188">
        <f>Q101*H101</f>
        <v>0</v>
      </c>
      <c r="S101" s="188">
        <v>0</v>
      </c>
      <c r="T101" s="189">
        <f>S101*H101</f>
        <v>0</v>
      </c>
      <c r="U101" s="35"/>
      <c r="V101" s="35"/>
      <c r="W101" s="35"/>
      <c r="X101" s="35"/>
      <c r="Y101" s="35"/>
      <c r="Z101" s="35"/>
      <c r="AA101" s="35"/>
      <c r="AB101" s="35"/>
      <c r="AC101" s="35"/>
      <c r="AD101" s="35"/>
      <c r="AE101" s="35"/>
      <c r="AR101" s="190" t="s">
        <v>826</v>
      </c>
      <c r="AT101" s="190" t="s">
        <v>137</v>
      </c>
      <c r="AU101" s="190" t="s">
        <v>80</v>
      </c>
      <c r="AY101" s="18" t="s">
        <v>134</v>
      </c>
      <c r="BE101" s="191">
        <f>IF(N101="základní",J101,0)</f>
        <v>0</v>
      </c>
      <c r="BF101" s="191">
        <f>IF(N101="snížená",J101,0)</f>
        <v>0</v>
      </c>
      <c r="BG101" s="191">
        <f>IF(N101="zákl. přenesená",J101,0)</f>
        <v>0</v>
      </c>
      <c r="BH101" s="191">
        <f>IF(N101="sníž. přenesená",J101,0)</f>
        <v>0</v>
      </c>
      <c r="BI101" s="191">
        <f>IF(N101="nulová",J101,0)</f>
        <v>0</v>
      </c>
      <c r="BJ101" s="18" t="s">
        <v>80</v>
      </c>
      <c r="BK101" s="191">
        <f>ROUND(I101*H101,2)</f>
        <v>0</v>
      </c>
      <c r="BL101" s="18" t="s">
        <v>826</v>
      </c>
      <c r="BM101" s="190" t="s">
        <v>844</v>
      </c>
    </row>
    <row r="102" spans="1:47" s="2" customFormat="1" ht="19.2">
      <c r="A102" s="35"/>
      <c r="B102" s="36"/>
      <c r="C102" s="37"/>
      <c r="D102" s="192" t="s">
        <v>144</v>
      </c>
      <c r="E102" s="37"/>
      <c r="F102" s="193" t="s">
        <v>843</v>
      </c>
      <c r="G102" s="37"/>
      <c r="H102" s="37"/>
      <c r="I102" s="194"/>
      <c r="J102" s="37"/>
      <c r="K102" s="37"/>
      <c r="L102" s="40"/>
      <c r="M102" s="195"/>
      <c r="N102" s="196"/>
      <c r="O102" s="65"/>
      <c r="P102" s="65"/>
      <c r="Q102" s="65"/>
      <c r="R102" s="65"/>
      <c r="S102" s="65"/>
      <c r="T102" s="66"/>
      <c r="U102" s="35"/>
      <c r="V102" s="35"/>
      <c r="W102" s="35"/>
      <c r="X102" s="35"/>
      <c r="Y102" s="35"/>
      <c r="Z102" s="35"/>
      <c r="AA102" s="35"/>
      <c r="AB102" s="35"/>
      <c r="AC102" s="35"/>
      <c r="AD102" s="35"/>
      <c r="AE102" s="35"/>
      <c r="AT102" s="18" t="s">
        <v>144</v>
      </c>
      <c r="AU102" s="18" t="s">
        <v>80</v>
      </c>
    </row>
    <row r="103" spans="1:65" s="2" customFormat="1" ht="22.8">
      <c r="A103" s="35"/>
      <c r="B103" s="36"/>
      <c r="C103" s="179" t="s">
        <v>177</v>
      </c>
      <c r="D103" s="179" t="s">
        <v>137</v>
      </c>
      <c r="E103" s="180" t="s">
        <v>845</v>
      </c>
      <c r="F103" s="181" t="s">
        <v>846</v>
      </c>
      <c r="G103" s="182" t="s">
        <v>174</v>
      </c>
      <c r="H103" s="183">
        <v>1</v>
      </c>
      <c r="I103" s="184"/>
      <c r="J103" s="185">
        <f>ROUND(I103*H103,2)</f>
        <v>0</v>
      </c>
      <c r="K103" s="181" t="s">
        <v>141</v>
      </c>
      <c r="L103" s="40"/>
      <c r="M103" s="186" t="s">
        <v>19</v>
      </c>
      <c r="N103" s="187" t="s">
        <v>44</v>
      </c>
      <c r="O103" s="65"/>
      <c r="P103" s="188">
        <f>O103*H103</f>
        <v>0</v>
      </c>
      <c r="Q103" s="188">
        <v>0</v>
      </c>
      <c r="R103" s="188">
        <f>Q103*H103</f>
        <v>0</v>
      </c>
      <c r="S103" s="188">
        <v>0</v>
      </c>
      <c r="T103" s="189">
        <f>S103*H103</f>
        <v>0</v>
      </c>
      <c r="U103" s="35"/>
      <c r="V103" s="35"/>
      <c r="W103" s="35"/>
      <c r="X103" s="35"/>
      <c r="Y103" s="35"/>
      <c r="Z103" s="35"/>
      <c r="AA103" s="35"/>
      <c r="AB103" s="35"/>
      <c r="AC103" s="35"/>
      <c r="AD103" s="35"/>
      <c r="AE103" s="35"/>
      <c r="AR103" s="190" t="s">
        <v>826</v>
      </c>
      <c r="AT103" s="190" t="s">
        <v>137</v>
      </c>
      <c r="AU103" s="190" t="s">
        <v>80</v>
      </c>
      <c r="AY103" s="18" t="s">
        <v>134</v>
      </c>
      <c r="BE103" s="191">
        <f>IF(N103="základní",J103,0)</f>
        <v>0</v>
      </c>
      <c r="BF103" s="191">
        <f>IF(N103="snížená",J103,0)</f>
        <v>0</v>
      </c>
      <c r="BG103" s="191">
        <f>IF(N103="zákl. přenesená",J103,0)</f>
        <v>0</v>
      </c>
      <c r="BH103" s="191">
        <f>IF(N103="sníž. přenesená",J103,0)</f>
        <v>0</v>
      </c>
      <c r="BI103" s="191">
        <f>IF(N103="nulová",J103,0)</f>
        <v>0</v>
      </c>
      <c r="BJ103" s="18" t="s">
        <v>80</v>
      </c>
      <c r="BK103" s="191">
        <f>ROUND(I103*H103,2)</f>
        <v>0</v>
      </c>
      <c r="BL103" s="18" t="s">
        <v>826</v>
      </c>
      <c r="BM103" s="190" t="s">
        <v>847</v>
      </c>
    </row>
    <row r="104" spans="1:47" s="2" customFormat="1" ht="19.2">
      <c r="A104" s="35"/>
      <c r="B104" s="36"/>
      <c r="C104" s="37"/>
      <c r="D104" s="192" t="s">
        <v>144</v>
      </c>
      <c r="E104" s="37"/>
      <c r="F104" s="193" t="s">
        <v>846</v>
      </c>
      <c r="G104" s="37"/>
      <c r="H104" s="37"/>
      <c r="I104" s="194"/>
      <c r="J104" s="37"/>
      <c r="K104" s="37"/>
      <c r="L104" s="40"/>
      <c r="M104" s="195"/>
      <c r="N104" s="196"/>
      <c r="O104" s="65"/>
      <c r="P104" s="65"/>
      <c r="Q104" s="65"/>
      <c r="R104" s="65"/>
      <c r="S104" s="65"/>
      <c r="T104" s="66"/>
      <c r="U104" s="35"/>
      <c r="V104" s="35"/>
      <c r="W104" s="35"/>
      <c r="X104" s="35"/>
      <c r="Y104" s="35"/>
      <c r="Z104" s="35"/>
      <c r="AA104" s="35"/>
      <c r="AB104" s="35"/>
      <c r="AC104" s="35"/>
      <c r="AD104" s="35"/>
      <c r="AE104" s="35"/>
      <c r="AT104" s="18" t="s">
        <v>144</v>
      </c>
      <c r="AU104" s="18" t="s">
        <v>80</v>
      </c>
    </row>
    <row r="105" spans="1:65" s="2" customFormat="1" ht="34.2">
      <c r="A105" s="35"/>
      <c r="B105" s="36"/>
      <c r="C105" s="179" t="s">
        <v>161</v>
      </c>
      <c r="D105" s="179" t="s">
        <v>137</v>
      </c>
      <c r="E105" s="180" t="s">
        <v>848</v>
      </c>
      <c r="F105" s="181" t="s">
        <v>849</v>
      </c>
      <c r="G105" s="182" t="s">
        <v>149</v>
      </c>
      <c r="H105" s="183">
        <v>1.38</v>
      </c>
      <c r="I105" s="184"/>
      <c r="J105" s="185">
        <f>ROUND(I105*H105,2)</f>
        <v>0</v>
      </c>
      <c r="K105" s="181" t="s">
        <v>141</v>
      </c>
      <c r="L105" s="40"/>
      <c r="M105" s="186" t="s">
        <v>19</v>
      </c>
      <c r="N105" s="187" t="s">
        <v>44</v>
      </c>
      <c r="O105" s="65"/>
      <c r="P105" s="188">
        <f>O105*H105</f>
        <v>0</v>
      </c>
      <c r="Q105" s="188">
        <v>0</v>
      </c>
      <c r="R105" s="188">
        <f>Q105*H105</f>
        <v>0</v>
      </c>
      <c r="S105" s="188">
        <v>0</v>
      </c>
      <c r="T105" s="189">
        <f>S105*H105</f>
        <v>0</v>
      </c>
      <c r="U105" s="35"/>
      <c r="V105" s="35"/>
      <c r="W105" s="35"/>
      <c r="X105" s="35"/>
      <c r="Y105" s="35"/>
      <c r="Z105" s="35"/>
      <c r="AA105" s="35"/>
      <c r="AB105" s="35"/>
      <c r="AC105" s="35"/>
      <c r="AD105" s="35"/>
      <c r="AE105" s="35"/>
      <c r="AR105" s="190" t="s">
        <v>826</v>
      </c>
      <c r="AT105" s="190" t="s">
        <v>137</v>
      </c>
      <c r="AU105" s="190" t="s">
        <v>80</v>
      </c>
      <c r="AY105" s="18" t="s">
        <v>134</v>
      </c>
      <c r="BE105" s="191">
        <f>IF(N105="základní",J105,0)</f>
        <v>0</v>
      </c>
      <c r="BF105" s="191">
        <f>IF(N105="snížená",J105,0)</f>
        <v>0</v>
      </c>
      <c r="BG105" s="191">
        <f>IF(N105="zákl. přenesená",J105,0)</f>
        <v>0</v>
      </c>
      <c r="BH105" s="191">
        <f>IF(N105="sníž. přenesená",J105,0)</f>
        <v>0</v>
      </c>
      <c r="BI105" s="191">
        <f>IF(N105="nulová",J105,0)</f>
        <v>0</v>
      </c>
      <c r="BJ105" s="18" t="s">
        <v>80</v>
      </c>
      <c r="BK105" s="191">
        <f>ROUND(I105*H105,2)</f>
        <v>0</v>
      </c>
      <c r="BL105" s="18" t="s">
        <v>826</v>
      </c>
      <c r="BM105" s="190" t="s">
        <v>850</v>
      </c>
    </row>
    <row r="106" spans="1:47" s="2" customFormat="1" ht="19.2">
      <c r="A106" s="35"/>
      <c r="B106" s="36"/>
      <c r="C106" s="37"/>
      <c r="D106" s="192" t="s">
        <v>144</v>
      </c>
      <c r="E106" s="37"/>
      <c r="F106" s="193" t="s">
        <v>849</v>
      </c>
      <c r="G106" s="37"/>
      <c r="H106" s="37"/>
      <c r="I106" s="194"/>
      <c r="J106" s="37"/>
      <c r="K106" s="37"/>
      <c r="L106" s="40"/>
      <c r="M106" s="195"/>
      <c r="N106" s="196"/>
      <c r="O106" s="65"/>
      <c r="P106" s="65"/>
      <c r="Q106" s="65"/>
      <c r="R106" s="65"/>
      <c r="S106" s="65"/>
      <c r="T106" s="66"/>
      <c r="U106" s="35"/>
      <c r="V106" s="35"/>
      <c r="W106" s="35"/>
      <c r="X106" s="35"/>
      <c r="Y106" s="35"/>
      <c r="Z106" s="35"/>
      <c r="AA106" s="35"/>
      <c r="AB106" s="35"/>
      <c r="AC106" s="35"/>
      <c r="AD106" s="35"/>
      <c r="AE106" s="35"/>
      <c r="AT106" s="18" t="s">
        <v>144</v>
      </c>
      <c r="AU106" s="18" t="s">
        <v>80</v>
      </c>
    </row>
    <row r="107" spans="1:65" s="2" customFormat="1" ht="22.8">
      <c r="A107" s="35"/>
      <c r="B107" s="36"/>
      <c r="C107" s="179" t="s">
        <v>185</v>
      </c>
      <c r="D107" s="179" t="s">
        <v>137</v>
      </c>
      <c r="E107" s="180" t="s">
        <v>851</v>
      </c>
      <c r="F107" s="181" t="s">
        <v>852</v>
      </c>
      <c r="G107" s="182" t="s">
        <v>174</v>
      </c>
      <c r="H107" s="183">
        <v>1</v>
      </c>
      <c r="I107" s="184"/>
      <c r="J107" s="185">
        <f>ROUND(I107*H107,2)</f>
        <v>0</v>
      </c>
      <c r="K107" s="181" t="s">
        <v>141</v>
      </c>
      <c r="L107" s="40"/>
      <c r="M107" s="186" t="s">
        <v>19</v>
      </c>
      <c r="N107" s="187" t="s">
        <v>44</v>
      </c>
      <c r="O107" s="65"/>
      <c r="P107" s="188">
        <f>O107*H107</f>
        <v>0</v>
      </c>
      <c r="Q107" s="188">
        <v>0</v>
      </c>
      <c r="R107" s="188">
        <f>Q107*H107</f>
        <v>0</v>
      </c>
      <c r="S107" s="188">
        <v>0</v>
      </c>
      <c r="T107" s="189">
        <f>S107*H107</f>
        <v>0</v>
      </c>
      <c r="U107" s="35"/>
      <c r="V107" s="35"/>
      <c r="W107" s="35"/>
      <c r="X107" s="35"/>
      <c r="Y107" s="35"/>
      <c r="Z107" s="35"/>
      <c r="AA107" s="35"/>
      <c r="AB107" s="35"/>
      <c r="AC107" s="35"/>
      <c r="AD107" s="35"/>
      <c r="AE107" s="35"/>
      <c r="AR107" s="190" t="s">
        <v>826</v>
      </c>
      <c r="AT107" s="190" t="s">
        <v>137</v>
      </c>
      <c r="AU107" s="190" t="s">
        <v>80</v>
      </c>
      <c r="AY107" s="18" t="s">
        <v>134</v>
      </c>
      <c r="BE107" s="191">
        <f>IF(N107="základní",J107,0)</f>
        <v>0</v>
      </c>
      <c r="BF107" s="191">
        <f>IF(N107="snížená",J107,0)</f>
        <v>0</v>
      </c>
      <c r="BG107" s="191">
        <f>IF(N107="zákl. přenesená",J107,0)</f>
        <v>0</v>
      </c>
      <c r="BH107" s="191">
        <f>IF(N107="sníž. přenesená",J107,0)</f>
        <v>0</v>
      </c>
      <c r="BI107" s="191">
        <f>IF(N107="nulová",J107,0)</f>
        <v>0</v>
      </c>
      <c r="BJ107" s="18" t="s">
        <v>80</v>
      </c>
      <c r="BK107" s="191">
        <f>ROUND(I107*H107,2)</f>
        <v>0</v>
      </c>
      <c r="BL107" s="18" t="s">
        <v>826</v>
      </c>
      <c r="BM107" s="190" t="s">
        <v>853</v>
      </c>
    </row>
    <row r="108" spans="1:47" s="2" customFormat="1" ht="19.2">
      <c r="A108" s="35"/>
      <c r="B108" s="36"/>
      <c r="C108" s="37"/>
      <c r="D108" s="192" t="s">
        <v>144</v>
      </c>
      <c r="E108" s="37"/>
      <c r="F108" s="193" t="s">
        <v>852</v>
      </c>
      <c r="G108" s="37"/>
      <c r="H108" s="37"/>
      <c r="I108" s="194"/>
      <c r="J108" s="37"/>
      <c r="K108" s="37"/>
      <c r="L108" s="40"/>
      <c r="M108" s="195"/>
      <c r="N108" s="196"/>
      <c r="O108" s="65"/>
      <c r="P108" s="65"/>
      <c r="Q108" s="65"/>
      <c r="R108" s="65"/>
      <c r="S108" s="65"/>
      <c r="T108" s="66"/>
      <c r="U108" s="35"/>
      <c r="V108" s="35"/>
      <c r="W108" s="35"/>
      <c r="X108" s="35"/>
      <c r="Y108" s="35"/>
      <c r="Z108" s="35"/>
      <c r="AA108" s="35"/>
      <c r="AB108" s="35"/>
      <c r="AC108" s="35"/>
      <c r="AD108" s="35"/>
      <c r="AE108" s="35"/>
      <c r="AT108" s="18" t="s">
        <v>144</v>
      </c>
      <c r="AU108" s="18" t="s">
        <v>80</v>
      </c>
    </row>
    <row r="109" spans="1:65" s="2" customFormat="1" ht="21.75" customHeight="1">
      <c r="A109" s="35"/>
      <c r="B109" s="36"/>
      <c r="C109" s="179" t="s">
        <v>190</v>
      </c>
      <c r="D109" s="179" t="s">
        <v>137</v>
      </c>
      <c r="E109" s="180" t="s">
        <v>854</v>
      </c>
      <c r="F109" s="181" t="s">
        <v>855</v>
      </c>
      <c r="G109" s="182" t="s">
        <v>174</v>
      </c>
      <c r="H109" s="183">
        <v>1</v>
      </c>
      <c r="I109" s="184"/>
      <c r="J109" s="185">
        <f>ROUND(I109*H109,2)</f>
        <v>0</v>
      </c>
      <c r="K109" s="181" t="s">
        <v>141</v>
      </c>
      <c r="L109" s="40"/>
      <c r="M109" s="186" t="s">
        <v>19</v>
      </c>
      <c r="N109" s="187" t="s">
        <v>44</v>
      </c>
      <c r="O109" s="65"/>
      <c r="P109" s="188">
        <f>O109*H109</f>
        <v>0</v>
      </c>
      <c r="Q109" s="188">
        <v>0</v>
      </c>
      <c r="R109" s="188">
        <f>Q109*H109</f>
        <v>0</v>
      </c>
      <c r="S109" s="188">
        <v>0</v>
      </c>
      <c r="T109" s="189">
        <f>S109*H109</f>
        <v>0</v>
      </c>
      <c r="U109" s="35"/>
      <c r="V109" s="35"/>
      <c r="W109" s="35"/>
      <c r="X109" s="35"/>
      <c r="Y109" s="35"/>
      <c r="Z109" s="35"/>
      <c r="AA109" s="35"/>
      <c r="AB109" s="35"/>
      <c r="AC109" s="35"/>
      <c r="AD109" s="35"/>
      <c r="AE109" s="35"/>
      <c r="AR109" s="190" t="s">
        <v>826</v>
      </c>
      <c r="AT109" s="190" t="s">
        <v>137</v>
      </c>
      <c r="AU109" s="190" t="s">
        <v>80</v>
      </c>
      <c r="AY109" s="18" t="s">
        <v>134</v>
      </c>
      <c r="BE109" s="191">
        <f>IF(N109="základní",J109,0)</f>
        <v>0</v>
      </c>
      <c r="BF109" s="191">
        <f>IF(N109="snížená",J109,0)</f>
        <v>0</v>
      </c>
      <c r="BG109" s="191">
        <f>IF(N109="zákl. přenesená",J109,0)</f>
        <v>0</v>
      </c>
      <c r="BH109" s="191">
        <f>IF(N109="sníž. přenesená",J109,0)</f>
        <v>0</v>
      </c>
      <c r="BI109" s="191">
        <f>IF(N109="nulová",J109,0)</f>
        <v>0</v>
      </c>
      <c r="BJ109" s="18" t="s">
        <v>80</v>
      </c>
      <c r="BK109" s="191">
        <f>ROUND(I109*H109,2)</f>
        <v>0</v>
      </c>
      <c r="BL109" s="18" t="s">
        <v>826</v>
      </c>
      <c r="BM109" s="190" t="s">
        <v>856</v>
      </c>
    </row>
    <row r="110" spans="1:47" s="2" customFormat="1" ht="12">
      <c r="A110" s="35"/>
      <c r="B110" s="36"/>
      <c r="C110" s="37"/>
      <c r="D110" s="192" t="s">
        <v>144</v>
      </c>
      <c r="E110" s="37"/>
      <c r="F110" s="193" t="s">
        <v>855</v>
      </c>
      <c r="G110" s="37"/>
      <c r="H110" s="37"/>
      <c r="I110" s="194"/>
      <c r="J110" s="37"/>
      <c r="K110" s="37"/>
      <c r="L110" s="40"/>
      <c r="M110" s="195"/>
      <c r="N110" s="196"/>
      <c r="O110" s="65"/>
      <c r="P110" s="65"/>
      <c r="Q110" s="65"/>
      <c r="R110" s="65"/>
      <c r="S110" s="65"/>
      <c r="T110" s="66"/>
      <c r="U110" s="35"/>
      <c r="V110" s="35"/>
      <c r="W110" s="35"/>
      <c r="X110" s="35"/>
      <c r="Y110" s="35"/>
      <c r="Z110" s="35"/>
      <c r="AA110" s="35"/>
      <c r="AB110" s="35"/>
      <c r="AC110" s="35"/>
      <c r="AD110" s="35"/>
      <c r="AE110" s="35"/>
      <c r="AT110" s="18" t="s">
        <v>144</v>
      </c>
      <c r="AU110" s="18" t="s">
        <v>80</v>
      </c>
    </row>
    <row r="111" spans="1:65" s="2" customFormat="1" ht="66.75" customHeight="1">
      <c r="A111" s="35"/>
      <c r="B111" s="36"/>
      <c r="C111" s="179" t="s">
        <v>195</v>
      </c>
      <c r="D111" s="179" t="s">
        <v>137</v>
      </c>
      <c r="E111" s="180" t="s">
        <v>857</v>
      </c>
      <c r="F111" s="181" t="s">
        <v>858</v>
      </c>
      <c r="G111" s="182" t="s">
        <v>174</v>
      </c>
      <c r="H111" s="183">
        <v>1</v>
      </c>
      <c r="I111" s="184"/>
      <c r="J111" s="185">
        <f>ROUND(I111*H111,2)</f>
        <v>0</v>
      </c>
      <c r="K111" s="181" t="s">
        <v>141</v>
      </c>
      <c r="L111" s="40"/>
      <c r="M111" s="186" t="s">
        <v>19</v>
      </c>
      <c r="N111" s="187" t="s">
        <v>44</v>
      </c>
      <c r="O111" s="65"/>
      <c r="P111" s="188">
        <f>O111*H111</f>
        <v>0</v>
      </c>
      <c r="Q111" s="188">
        <v>0</v>
      </c>
      <c r="R111" s="188">
        <f>Q111*H111</f>
        <v>0</v>
      </c>
      <c r="S111" s="188">
        <v>0</v>
      </c>
      <c r="T111" s="189">
        <f>S111*H111</f>
        <v>0</v>
      </c>
      <c r="U111" s="35"/>
      <c r="V111" s="35"/>
      <c r="W111" s="35"/>
      <c r="X111" s="35"/>
      <c r="Y111" s="35"/>
      <c r="Z111" s="35"/>
      <c r="AA111" s="35"/>
      <c r="AB111" s="35"/>
      <c r="AC111" s="35"/>
      <c r="AD111" s="35"/>
      <c r="AE111" s="35"/>
      <c r="AR111" s="190" t="s">
        <v>826</v>
      </c>
      <c r="AT111" s="190" t="s">
        <v>137</v>
      </c>
      <c r="AU111" s="190" t="s">
        <v>80</v>
      </c>
      <c r="AY111" s="18" t="s">
        <v>134</v>
      </c>
      <c r="BE111" s="191">
        <f>IF(N111="základní",J111,0)</f>
        <v>0</v>
      </c>
      <c r="BF111" s="191">
        <f>IF(N111="snížená",J111,0)</f>
        <v>0</v>
      </c>
      <c r="BG111" s="191">
        <f>IF(N111="zákl. přenesená",J111,0)</f>
        <v>0</v>
      </c>
      <c r="BH111" s="191">
        <f>IF(N111="sníž. přenesená",J111,0)</f>
        <v>0</v>
      </c>
      <c r="BI111" s="191">
        <f>IF(N111="nulová",J111,0)</f>
        <v>0</v>
      </c>
      <c r="BJ111" s="18" t="s">
        <v>80</v>
      </c>
      <c r="BK111" s="191">
        <f>ROUND(I111*H111,2)</f>
        <v>0</v>
      </c>
      <c r="BL111" s="18" t="s">
        <v>826</v>
      </c>
      <c r="BM111" s="190" t="s">
        <v>859</v>
      </c>
    </row>
    <row r="112" spans="1:47" s="2" customFormat="1" ht="48">
      <c r="A112" s="35"/>
      <c r="B112" s="36"/>
      <c r="C112" s="37"/>
      <c r="D112" s="192" t="s">
        <v>144</v>
      </c>
      <c r="E112" s="37"/>
      <c r="F112" s="193" t="s">
        <v>858</v>
      </c>
      <c r="G112" s="37"/>
      <c r="H112" s="37"/>
      <c r="I112" s="194"/>
      <c r="J112" s="37"/>
      <c r="K112" s="37"/>
      <c r="L112" s="40"/>
      <c r="M112" s="195"/>
      <c r="N112" s="196"/>
      <c r="O112" s="65"/>
      <c r="P112" s="65"/>
      <c r="Q112" s="65"/>
      <c r="R112" s="65"/>
      <c r="S112" s="65"/>
      <c r="T112" s="66"/>
      <c r="U112" s="35"/>
      <c r="V112" s="35"/>
      <c r="W112" s="35"/>
      <c r="X112" s="35"/>
      <c r="Y112" s="35"/>
      <c r="Z112" s="35"/>
      <c r="AA112" s="35"/>
      <c r="AB112" s="35"/>
      <c r="AC112" s="35"/>
      <c r="AD112" s="35"/>
      <c r="AE112" s="35"/>
      <c r="AT112" s="18" t="s">
        <v>144</v>
      </c>
      <c r="AU112" s="18" t="s">
        <v>80</v>
      </c>
    </row>
    <row r="113" spans="1:65" s="2" customFormat="1" ht="22.8">
      <c r="A113" s="35"/>
      <c r="B113" s="36"/>
      <c r="C113" s="179" t="s">
        <v>199</v>
      </c>
      <c r="D113" s="179" t="s">
        <v>137</v>
      </c>
      <c r="E113" s="180" t="s">
        <v>860</v>
      </c>
      <c r="F113" s="181" t="s">
        <v>861</v>
      </c>
      <c r="G113" s="182" t="s">
        <v>174</v>
      </c>
      <c r="H113" s="183">
        <v>3</v>
      </c>
      <c r="I113" s="184"/>
      <c r="J113" s="185">
        <f>ROUND(I113*H113,2)</f>
        <v>0</v>
      </c>
      <c r="K113" s="181" t="s">
        <v>141</v>
      </c>
      <c r="L113" s="40"/>
      <c r="M113" s="186" t="s">
        <v>19</v>
      </c>
      <c r="N113" s="187" t="s">
        <v>44</v>
      </c>
      <c r="O113" s="65"/>
      <c r="P113" s="188">
        <f>O113*H113</f>
        <v>0</v>
      </c>
      <c r="Q113" s="188">
        <v>0</v>
      </c>
      <c r="R113" s="188">
        <f>Q113*H113</f>
        <v>0</v>
      </c>
      <c r="S113" s="188">
        <v>0</v>
      </c>
      <c r="T113" s="189">
        <f>S113*H113</f>
        <v>0</v>
      </c>
      <c r="U113" s="35"/>
      <c r="V113" s="35"/>
      <c r="W113" s="35"/>
      <c r="X113" s="35"/>
      <c r="Y113" s="35"/>
      <c r="Z113" s="35"/>
      <c r="AA113" s="35"/>
      <c r="AB113" s="35"/>
      <c r="AC113" s="35"/>
      <c r="AD113" s="35"/>
      <c r="AE113" s="35"/>
      <c r="AR113" s="190" t="s">
        <v>826</v>
      </c>
      <c r="AT113" s="190" t="s">
        <v>137</v>
      </c>
      <c r="AU113" s="190" t="s">
        <v>80</v>
      </c>
      <c r="AY113" s="18" t="s">
        <v>134</v>
      </c>
      <c r="BE113" s="191">
        <f>IF(N113="základní",J113,0)</f>
        <v>0</v>
      </c>
      <c r="BF113" s="191">
        <f>IF(N113="snížená",J113,0)</f>
        <v>0</v>
      </c>
      <c r="BG113" s="191">
        <f>IF(N113="zákl. přenesená",J113,0)</f>
        <v>0</v>
      </c>
      <c r="BH113" s="191">
        <f>IF(N113="sníž. přenesená",J113,0)</f>
        <v>0</v>
      </c>
      <c r="BI113" s="191">
        <f>IF(N113="nulová",J113,0)</f>
        <v>0</v>
      </c>
      <c r="BJ113" s="18" t="s">
        <v>80</v>
      </c>
      <c r="BK113" s="191">
        <f>ROUND(I113*H113,2)</f>
        <v>0</v>
      </c>
      <c r="BL113" s="18" t="s">
        <v>826</v>
      </c>
      <c r="BM113" s="190" t="s">
        <v>862</v>
      </c>
    </row>
    <row r="114" spans="1:47" s="2" customFormat="1" ht="12">
      <c r="A114" s="35"/>
      <c r="B114" s="36"/>
      <c r="C114" s="37"/>
      <c r="D114" s="192" t="s">
        <v>144</v>
      </c>
      <c r="E114" s="37"/>
      <c r="F114" s="193" t="s">
        <v>861</v>
      </c>
      <c r="G114" s="37"/>
      <c r="H114" s="37"/>
      <c r="I114" s="194"/>
      <c r="J114" s="37"/>
      <c r="K114" s="37"/>
      <c r="L114" s="40"/>
      <c r="M114" s="253"/>
      <c r="N114" s="254"/>
      <c r="O114" s="255"/>
      <c r="P114" s="255"/>
      <c r="Q114" s="255"/>
      <c r="R114" s="255"/>
      <c r="S114" s="255"/>
      <c r="T114" s="256"/>
      <c r="U114" s="35"/>
      <c r="V114" s="35"/>
      <c r="W114" s="35"/>
      <c r="X114" s="35"/>
      <c r="Y114" s="35"/>
      <c r="Z114" s="35"/>
      <c r="AA114" s="35"/>
      <c r="AB114" s="35"/>
      <c r="AC114" s="35"/>
      <c r="AD114" s="35"/>
      <c r="AE114" s="35"/>
      <c r="AT114" s="18" t="s">
        <v>144</v>
      </c>
      <c r="AU114" s="18" t="s">
        <v>80</v>
      </c>
    </row>
    <row r="115" spans="1:31" s="2" customFormat="1" ht="6.9" customHeight="1">
      <c r="A115" s="35"/>
      <c r="B115" s="48"/>
      <c r="C115" s="49"/>
      <c r="D115" s="49"/>
      <c r="E115" s="49"/>
      <c r="F115" s="49"/>
      <c r="G115" s="49"/>
      <c r="H115" s="49"/>
      <c r="I115" s="49"/>
      <c r="J115" s="49"/>
      <c r="K115" s="49"/>
      <c r="L115" s="40"/>
      <c r="M115" s="35"/>
      <c r="O115" s="35"/>
      <c r="P115" s="35"/>
      <c r="Q115" s="35"/>
      <c r="R115" s="35"/>
      <c r="S115" s="35"/>
      <c r="T115" s="35"/>
      <c r="U115" s="35"/>
      <c r="V115" s="35"/>
      <c r="W115" s="35"/>
      <c r="X115" s="35"/>
      <c r="Y115" s="35"/>
      <c r="Z115" s="35"/>
      <c r="AA115" s="35"/>
      <c r="AB115" s="35"/>
      <c r="AC115" s="35"/>
      <c r="AD115" s="35"/>
      <c r="AE115" s="35"/>
    </row>
  </sheetData>
  <sheetProtection algorithmName="SHA-512" hashValue="GK+fPwkFxlXvKKMUHmkvO32e3b1OvXkdHo74reEFi2BYZD1ils8RPQjqXOwEfyNv7YklprIZN76foLboW9SeRg==" saltValue="X3j1fJdtaNjIRpq7nHusnNVvleLmYFdp8wneKBjlPU+qm7pU/J5/EuSKnP/5db5xJplaV+Ydw4bsC8b+Vgn/jQ==" spinCount="100000" sheet="1" objects="1" scenarios="1" formatColumns="0" formatRows="0" autoFilter="0"/>
  <autoFilter ref="C80:K11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129">
      <selection activeCell="W83" sqref="W8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62"/>
      <c r="M2" s="262"/>
      <c r="N2" s="262"/>
      <c r="O2" s="262"/>
      <c r="P2" s="262"/>
      <c r="Q2" s="262"/>
      <c r="R2" s="262"/>
      <c r="S2" s="262"/>
      <c r="T2" s="262"/>
      <c r="U2" s="262"/>
      <c r="V2" s="262"/>
      <c r="AT2" s="18" t="s">
        <v>105</v>
      </c>
    </row>
    <row r="3" spans="2:46" s="1" customFormat="1" ht="6.9" customHeight="1" hidden="1">
      <c r="B3" s="109"/>
      <c r="C3" s="110"/>
      <c r="D3" s="110"/>
      <c r="E3" s="110"/>
      <c r="F3" s="110"/>
      <c r="G3" s="110"/>
      <c r="H3" s="110"/>
      <c r="I3" s="110"/>
      <c r="J3" s="110"/>
      <c r="K3" s="110"/>
      <c r="L3" s="21"/>
      <c r="AT3" s="18" t="s">
        <v>82</v>
      </c>
    </row>
    <row r="4" spans="2:46" s="1" customFormat="1" ht="24.9" customHeight="1" hidden="1">
      <c r="B4" s="21"/>
      <c r="D4" s="111" t="s">
        <v>106</v>
      </c>
      <c r="L4" s="21"/>
      <c r="M4" s="112" t="s">
        <v>10</v>
      </c>
      <c r="AT4" s="18" t="s">
        <v>4</v>
      </c>
    </row>
    <row r="5" spans="2:12" s="1" customFormat="1" ht="6.9" customHeight="1" hidden="1">
      <c r="B5" s="21"/>
      <c r="L5" s="21"/>
    </row>
    <row r="6" spans="2:12" s="1" customFormat="1" ht="12" customHeight="1" hidden="1">
      <c r="B6" s="21"/>
      <c r="D6" s="113" t="s">
        <v>16</v>
      </c>
      <c r="L6" s="21"/>
    </row>
    <row r="7" spans="2:12" s="1" customFormat="1" ht="16.5" customHeight="1" hidden="1">
      <c r="B7" s="21"/>
      <c r="E7" s="309" t="str">
        <f>'Rekapitulace stavby'!K6</f>
        <v>Oprava trati v úseku Hněvčeves - Hořice v P.</v>
      </c>
      <c r="F7" s="310"/>
      <c r="G7" s="310"/>
      <c r="H7" s="310"/>
      <c r="L7" s="21"/>
    </row>
    <row r="8" spans="1:31" s="2" customFormat="1" ht="12" customHeight="1" hidden="1">
      <c r="A8" s="35"/>
      <c r="B8" s="40"/>
      <c r="C8" s="35"/>
      <c r="D8" s="113" t="s">
        <v>107</v>
      </c>
      <c r="E8" s="35"/>
      <c r="F8" s="35"/>
      <c r="G8" s="35"/>
      <c r="H8" s="35"/>
      <c r="I8" s="35"/>
      <c r="J8" s="35"/>
      <c r="K8" s="35"/>
      <c r="L8" s="114"/>
      <c r="S8" s="35"/>
      <c r="T8" s="35"/>
      <c r="U8" s="35"/>
      <c r="V8" s="35"/>
      <c r="W8" s="35"/>
      <c r="X8" s="35"/>
      <c r="Y8" s="35"/>
      <c r="Z8" s="35"/>
      <c r="AA8" s="35"/>
      <c r="AB8" s="35"/>
      <c r="AC8" s="35"/>
      <c r="AD8" s="35"/>
      <c r="AE8" s="35"/>
    </row>
    <row r="9" spans="1:31" s="2" customFormat="1" ht="16.5" customHeight="1" hidden="1">
      <c r="A9" s="35"/>
      <c r="B9" s="40"/>
      <c r="C9" s="35"/>
      <c r="D9" s="35"/>
      <c r="E9" s="312" t="s">
        <v>863</v>
      </c>
      <c r="F9" s="311"/>
      <c r="G9" s="311"/>
      <c r="H9" s="311"/>
      <c r="I9" s="35"/>
      <c r="J9" s="35"/>
      <c r="K9" s="35"/>
      <c r="L9" s="114"/>
      <c r="S9" s="35"/>
      <c r="T9" s="35"/>
      <c r="U9" s="35"/>
      <c r="V9" s="35"/>
      <c r="W9" s="35"/>
      <c r="X9" s="35"/>
      <c r="Y9" s="35"/>
      <c r="Z9" s="35"/>
      <c r="AA9" s="35"/>
      <c r="AB9" s="35"/>
      <c r="AC9" s="35"/>
      <c r="AD9" s="35"/>
      <c r="AE9" s="35"/>
    </row>
    <row r="10" spans="1:31" s="2" customFormat="1" ht="12" hidden="1">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row>
    <row r="11" spans="1:31" s="2" customFormat="1" ht="12" customHeight="1" hidden="1">
      <c r="A11" s="35"/>
      <c r="B11" s="40"/>
      <c r="C11" s="35"/>
      <c r="D11" s="113" t="s">
        <v>18</v>
      </c>
      <c r="E11" s="35"/>
      <c r="F11" s="104" t="s">
        <v>19</v>
      </c>
      <c r="G11" s="35"/>
      <c r="H11" s="35"/>
      <c r="I11" s="113" t="s">
        <v>20</v>
      </c>
      <c r="J11" s="104" t="s">
        <v>19</v>
      </c>
      <c r="K11" s="35"/>
      <c r="L11" s="114"/>
      <c r="S11" s="35"/>
      <c r="T11" s="35"/>
      <c r="U11" s="35"/>
      <c r="V11" s="35"/>
      <c r="W11" s="35"/>
      <c r="X11" s="35"/>
      <c r="Y11" s="35"/>
      <c r="Z11" s="35"/>
      <c r="AA11" s="35"/>
      <c r="AB11" s="35"/>
      <c r="AC11" s="35"/>
      <c r="AD11" s="35"/>
      <c r="AE11" s="35"/>
    </row>
    <row r="12" spans="1:31" s="2" customFormat="1" ht="12" customHeight="1" hidden="1">
      <c r="A12" s="35"/>
      <c r="B12" s="40"/>
      <c r="C12" s="35"/>
      <c r="D12" s="113" t="s">
        <v>21</v>
      </c>
      <c r="E12" s="35"/>
      <c r="F12" s="104" t="s">
        <v>22</v>
      </c>
      <c r="G12" s="35"/>
      <c r="H12" s="35"/>
      <c r="I12" s="113" t="s">
        <v>23</v>
      </c>
      <c r="J12" s="115" t="str">
        <f>'Rekapitulace stavby'!AN8</f>
        <v>27. 12. 2020</v>
      </c>
      <c r="K12" s="35"/>
      <c r="L12" s="114"/>
      <c r="S12" s="35"/>
      <c r="T12" s="35"/>
      <c r="U12" s="35"/>
      <c r="V12" s="35"/>
      <c r="W12" s="35"/>
      <c r="X12" s="35"/>
      <c r="Y12" s="35"/>
      <c r="Z12" s="35"/>
      <c r="AA12" s="35"/>
      <c r="AB12" s="35"/>
      <c r="AC12" s="35"/>
      <c r="AD12" s="35"/>
      <c r="AE12" s="35"/>
    </row>
    <row r="13" spans="1:31" s="2" customFormat="1" ht="10.8" customHeight="1" hidden="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2" customFormat="1" ht="12" customHeight="1" hidden="1">
      <c r="A14" s="35"/>
      <c r="B14" s="40"/>
      <c r="C14" s="35"/>
      <c r="D14" s="113" t="s">
        <v>25</v>
      </c>
      <c r="E14" s="35"/>
      <c r="F14" s="35"/>
      <c r="G14" s="35"/>
      <c r="H14" s="35"/>
      <c r="I14" s="113" t="s">
        <v>26</v>
      </c>
      <c r="J14" s="104" t="s">
        <v>19</v>
      </c>
      <c r="K14" s="35"/>
      <c r="L14" s="114"/>
      <c r="S14" s="35"/>
      <c r="T14" s="35"/>
      <c r="U14" s="35"/>
      <c r="V14" s="35"/>
      <c r="W14" s="35"/>
      <c r="X14" s="35"/>
      <c r="Y14" s="35"/>
      <c r="Z14" s="35"/>
      <c r="AA14" s="35"/>
      <c r="AB14" s="35"/>
      <c r="AC14" s="35"/>
      <c r="AD14" s="35"/>
      <c r="AE14" s="35"/>
    </row>
    <row r="15" spans="1:31" s="2" customFormat="1" ht="18" customHeight="1" hidden="1">
      <c r="A15" s="35"/>
      <c r="B15" s="40"/>
      <c r="C15" s="35"/>
      <c r="D15" s="35"/>
      <c r="E15" s="104" t="s">
        <v>27</v>
      </c>
      <c r="F15" s="35"/>
      <c r="G15" s="35"/>
      <c r="H15" s="35"/>
      <c r="I15" s="113" t="s">
        <v>28</v>
      </c>
      <c r="J15" s="104" t="s">
        <v>19</v>
      </c>
      <c r="K15" s="35"/>
      <c r="L15" s="114"/>
      <c r="S15" s="35"/>
      <c r="T15" s="35"/>
      <c r="U15" s="35"/>
      <c r="V15" s="35"/>
      <c r="W15" s="35"/>
      <c r="X15" s="35"/>
      <c r="Y15" s="35"/>
      <c r="Z15" s="35"/>
      <c r="AA15" s="35"/>
      <c r="AB15" s="35"/>
      <c r="AC15" s="35"/>
      <c r="AD15" s="35"/>
      <c r="AE15" s="35"/>
    </row>
    <row r="16" spans="1:31" s="2" customFormat="1" ht="6.9" customHeight="1" hidden="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2" customFormat="1" ht="12" customHeight="1" hidden="1">
      <c r="A17" s="35"/>
      <c r="B17" s="40"/>
      <c r="C17" s="35"/>
      <c r="D17" s="113" t="s">
        <v>29</v>
      </c>
      <c r="E17" s="35"/>
      <c r="F17" s="35"/>
      <c r="G17" s="35"/>
      <c r="H17" s="35"/>
      <c r="I17" s="113" t="s">
        <v>26</v>
      </c>
      <c r="J17" s="31" t="str">
        <f>'Rekapitulace stavby'!AN13</f>
        <v>Vyplň údaj</v>
      </c>
      <c r="K17" s="35"/>
      <c r="L17" s="114"/>
      <c r="S17" s="35"/>
      <c r="T17" s="35"/>
      <c r="U17" s="35"/>
      <c r="V17" s="35"/>
      <c r="W17" s="35"/>
      <c r="X17" s="35"/>
      <c r="Y17" s="35"/>
      <c r="Z17" s="35"/>
      <c r="AA17" s="35"/>
      <c r="AB17" s="35"/>
      <c r="AC17" s="35"/>
      <c r="AD17" s="35"/>
      <c r="AE17" s="35"/>
    </row>
    <row r="18" spans="1:31" s="2" customFormat="1" ht="18" customHeight="1" hidden="1">
      <c r="A18" s="35"/>
      <c r="B18" s="40"/>
      <c r="C18" s="35"/>
      <c r="D18" s="35"/>
      <c r="E18" s="313" t="str">
        <f>'Rekapitulace stavby'!E14</f>
        <v>Vyplň údaj</v>
      </c>
      <c r="F18" s="314"/>
      <c r="G18" s="314"/>
      <c r="H18" s="314"/>
      <c r="I18" s="113" t="s">
        <v>28</v>
      </c>
      <c r="J18" s="31" t="str">
        <f>'Rekapitulace stavby'!AN14</f>
        <v>Vyplň údaj</v>
      </c>
      <c r="K18" s="35"/>
      <c r="L18" s="114"/>
      <c r="S18" s="35"/>
      <c r="T18" s="35"/>
      <c r="U18" s="35"/>
      <c r="V18" s="35"/>
      <c r="W18" s="35"/>
      <c r="X18" s="35"/>
      <c r="Y18" s="35"/>
      <c r="Z18" s="35"/>
      <c r="AA18" s="35"/>
      <c r="AB18" s="35"/>
      <c r="AC18" s="35"/>
      <c r="AD18" s="35"/>
      <c r="AE18" s="35"/>
    </row>
    <row r="19" spans="1:31" s="2" customFormat="1" ht="6.9" customHeight="1" hidden="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2" customFormat="1" ht="12" customHeight="1" hidden="1">
      <c r="A20" s="35"/>
      <c r="B20" s="40"/>
      <c r="C20" s="35"/>
      <c r="D20" s="113" t="s">
        <v>31</v>
      </c>
      <c r="E20" s="35"/>
      <c r="F20" s="35"/>
      <c r="G20" s="35"/>
      <c r="H20" s="35"/>
      <c r="I20" s="113" t="s">
        <v>26</v>
      </c>
      <c r="J20" s="104" t="s">
        <v>19</v>
      </c>
      <c r="K20" s="35"/>
      <c r="L20" s="114"/>
      <c r="S20" s="35"/>
      <c r="T20" s="35"/>
      <c r="U20" s="35"/>
      <c r="V20" s="35"/>
      <c r="W20" s="35"/>
      <c r="X20" s="35"/>
      <c r="Y20" s="35"/>
      <c r="Z20" s="35"/>
      <c r="AA20" s="35"/>
      <c r="AB20" s="35"/>
      <c r="AC20" s="35"/>
      <c r="AD20" s="35"/>
      <c r="AE20" s="35"/>
    </row>
    <row r="21" spans="1:31" s="2" customFormat="1" ht="18" customHeight="1" hidden="1">
      <c r="A21" s="35"/>
      <c r="B21" s="40"/>
      <c r="C21" s="35"/>
      <c r="D21" s="35"/>
      <c r="E21" s="104" t="s">
        <v>32</v>
      </c>
      <c r="F21" s="35"/>
      <c r="G21" s="35"/>
      <c r="H21" s="35"/>
      <c r="I21" s="113" t="s">
        <v>28</v>
      </c>
      <c r="J21" s="104" t="s">
        <v>19</v>
      </c>
      <c r="K21" s="35"/>
      <c r="L21" s="114"/>
      <c r="S21" s="35"/>
      <c r="T21" s="35"/>
      <c r="U21" s="35"/>
      <c r="V21" s="35"/>
      <c r="W21" s="35"/>
      <c r="X21" s="35"/>
      <c r="Y21" s="35"/>
      <c r="Z21" s="35"/>
      <c r="AA21" s="35"/>
      <c r="AB21" s="35"/>
      <c r="AC21" s="35"/>
      <c r="AD21" s="35"/>
      <c r="AE21" s="35"/>
    </row>
    <row r="22" spans="1:31" s="2" customFormat="1" ht="6.9" customHeight="1" hidden="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2" customFormat="1" ht="12" customHeight="1" hidden="1">
      <c r="A23" s="35"/>
      <c r="B23" s="40"/>
      <c r="C23" s="35"/>
      <c r="D23" s="113" t="s">
        <v>34</v>
      </c>
      <c r="E23" s="35"/>
      <c r="F23" s="35"/>
      <c r="G23" s="35"/>
      <c r="H23" s="35"/>
      <c r="I23" s="113" t="s">
        <v>26</v>
      </c>
      <c r="J23" s="104" t="s">
        <v>35</v>
      </c>
      <c r="K23" s="35"/>
      <c r="L23" s="114"/>
      <c r="S23" s="35"/>
      <c r="T23" s="35"/>
      <c r="U23" s="35"/>
      <c r="V23" s="35"/>
      <c r="W23" s="35"/>
      <c r="X23" s="35"/>
      <c r="Y23" s="35"/>
      <c r="Z23" s="35"/>
      <c r="AA23" s="35"/>
      <c r="AB23" s="35"/>
      <c r="AC23" s="35"/>
      <c r="AD23" s="35"/>
      <c r="AE23" s="35"/>
    </row>
    <row r="24" spans="1:31" s="2" customFormat="1" ht="18" customHeight="1" hidden="1">
      <c r="A24" s="35"/>
      <c r="B24" s="40"/>
      <c r="C24" s="35"/>
      <c r="D24" s="35"/>
      <c r="E24" s="104" t="s">
        <v>36</v>
      </c>
      <c r="F24" s="35"/>
      <c r="G24" s="35"/>
      <c r="H24" s="35"/>
      <c r="I24" s="113" t="s">
        <v>28</v>
      </c>
      <c r="J24" s="104" t="s">
        <v>19</v>
      </c>
      <c r="K24" s="35"/>
      <c r="L24" s="114"/>
      <c r="S24" s="35"/>
      <c r="T24" s="35"/>
      <c r="U24" s="35"/>
      <c r="V24" s="35"/>
      <c r="W24" s="35"/>
      <c r="X24" s="35"/>
      <c r="Y24" s="35"/>
      <c r="Z24" s="35"/>
      <c r="AA24" s="35"/>
      <c r="AB24" s="35"/>
      <c r="AC24" s="35"/>
      <c r="AD24" s="35"/>
      <c r="AE24" s="35"/>
    </row>
    <row r="25" spans="1:31" s="2" customFormat="1" ht="6.9" customHeight="1" hidden="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2" customFormat="1" ht="12" customHeight="1" hidden="1">
      <c r="A26" s="35"/>
      <c r="B26" s="40"/>
      <c r="C26" s="35"/>
      <c r="D26" s="113" t="s">
        <v>37</v>
      </c>
      <c r="E26" s="35"/>
      <c r="F26" s="35"/>
      <c r="G26" s="35"/>
      <c r="H26" s="35"/>
      <c r="I26" s="35"/>
      <c r="J26" s="35"/>
      <c r="K26" s="35"/>
      <c r="L26" s="114"/>
      <c r="S26" s="35"/>
      <c r="T26" s="35"/>
      <c r="U26" s="35"/>
      <c r="V26" s="35"/>
      <c r="W26" s="35"/>
      <c r="X26" s="35"/>
      <c r="Y26" s="35"/>
      <c r="Z26" s="35"/>
      <c r="AA26" s="35"/>
      <c r="AB26" s="35"/>
      <c r="AC26" s="35"/>
      <c r="AD26" s="35"/>
      <c r="AE26" s="35"/>
    </row>
    <row r="27" spans="1:31" s="8" customFormat="1" ht="71.25" customHeight="1" hidden="1">
      <c r="A27" s="116"/>
      <c r="B27" s="117"/>
      <c r="C27" s="116"/>
      <c r="D27" s="116"/>
      <c r="E27" s="315" t="s">
        <v>38</v>
      </c>
      <c r="F27" s="315"/>
      <c r="G27" s="315"/>
      <c r="H27" s="315"/>
      <c r="I27" s="116"/>
      <c r="J27" s="116"/>
      <c r="K27" s="116"/>
      <c r="L27" s="118"/>
      <c r="S27" s="116"/>
      <c r="T27" s="116"/>
      <c r="U27" s="116"/>
      <c r="V27" s="116"/>
      <c r="W27" s="116"/>
      <c r="X27" s="116"/>
      <c r="Y27" s="116"/>
      <c r="Z27" s="116"/>
      <c r="AA27" s="116"/>
      <c r="AB27" s="116"/>
      <c r="AC27" s="116"/>
      <c r="AD27" s="116"/>
      <c r="AE27" s="116"/>
    </row>
    <row r="28" spans="1:31" s="2" customFormat="1" ht="6.9" customHeight="1" hidden="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2" customFormat="1" ht="6.9" customHeight="1" hidden="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2" customFormat="1" ht="25.35" customHeight="1" hidden="1">
      <c r="A30" s="35"/>
      <c r="B30" s="40"/>
      <c r="C30" s="35"/>
      <c r="D30" s="120" t="s">
        <v>39</v>
      </c>
      <c r="E30" s="35"/>
      <c r="F30" s="35"/>
      <c r="G30" s="35"/>
      <c r="H30" s="35"/>
      <c r="I30" s="35"/>
      <c r="J30" s="121">
        <f>ROUND(J81,2)</f>
        <v>0</v>
      </c>
      <c r="K30" s="35"/>
      <c r="L30" s="114"/>
      <c r="S30" s="35"/>
      <c r="T30" s="35"/>
      <c r="U30" s="35"/>
      <c r="V30" s="35"/>
      <c r="W30" s="35"/>
      <c r="X30" s="35"/>
      <c r="Y30" s="35"/>
      <c r="Z30" s="35"/>
      <c r="AA30" s="35"/>
      <c r="AB30" s="35"/>
      <c r="AC30" s="35"/>
      <c r="AD30" s="35"/>
      <c r="AE30" s="35"/>
    </row>
    <row r="31" spans="1:31" s="2" customFormat="1" ht="6.9" customHeight="1" hidden="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14.4" customHeight="1" hidden="1">
      <c r="A32" s="35"/>
      <c r="B32" s="40"/>
      <c r="C32" s="35"/>
      <c r="D32" s="35"/>
      <c r="E32" s="35"/>
      <c r="F32" s="122" t="s">
        <v>41</v>
      </c>
      <c r="G32" s="35"/>
      <c r="H32" s="35"/>
      <c r="I32" s="122" t="s">
        <v>40</v>
      </c>
      <c r="J32" s="122" t="s">
        <v>42</v>
      </c>
      <c r="K32" s="35"/>
      <c r="L32" s="114"/>
      <c r="S32" s="35"/>
      <c r="T32" s="35"/>
      <c r="U32" s="35"/>
      <c r="V32" s="35"/>
      <c r="W32" s="35"/>
      <c r="X32" s="35"/>
      <c r="Y32" s="35"/>
      <c r="Z32" s="35"/>
      <c r="AA32" s="35"/>
      <c r="AB32" s="35"/>
      <c r="AC32" s="35"/>
      <c r="AD32" s="35"/>
      <c r="AE32" s="35"/>
    </row>
    <row r="33" spans="1:31" s="2" customFormat="1" ht="14.4" customHeight="1" hidden="1">
      <c r="A33" s="35"/>
      <c r="B33" s="40"/>
      <c r="C33" s="35"/>
      <c r="D33" s="123" t="s">
        <v>43</v>
      </c>
      <c r="E33" s="113" t="s">
        <v>44</v>
      </c>
      <c r="F33" s="124">
        <f>ROUND((SUM(BE81:BE125)),2)</f>
        <v>0</v>
      </c>
      <c r="G33" s="35"/>
      <c r="H33" s="35"/>
      <c r="I33" s="125">
        <v>0.21</v>
      </c>
      <c r="J33" s="124">
        <f>ROUND(((SUM(BE81:BE125))*I33),2)</f>
        <v>0</v>
      </c>
      <c r="K33" s="35"/>
      <c r="L33" s="114"/>
      <c r="S33" s="35"/>
      <c r="T33" s="35"/>
      <c r="U33" s="35"/>
      <c r="V33" s="35"/>
      <c r="W33" s="35"/>
      <c r="X33" s="35"/>
      <c r="Y33" s="35"/>
      <c r="Z33" s="35"/>
      <c r="AA33" s="35"/>
      <c r="AB33" s="35"/>
      <c r="AC33" s="35"/>
      <c r="AD33" s="35"/>
      <c r="AE33" s="35"/>
    </row>
    <row r="34" spans="1:31" s="2" customFormat="1" ht="14.4" customHeight="1" hidden="1">
      <c r="A34" s="35"/>
      <c r="B34" s="40"/>
      <c r="C34" s="35"/>
      <c r="D34" s="35"/>
      <c r="E34" s="113" t="s">
        <v>45</v>
      </c>
      <c r="F34" s="124">
        <f>ROUND((SUM(BF81:BF125)),2)</f>
        <v>0</v>
      </c>
      <c r="G34" s="35"/>
      <c r="H34" s="35"/>
      <c r="I34" s="125">
        <v>0.15</v>
      </c>
      <c r="J34" s="124">
        <f>ROUND(((SUM(BF81:BF125))*I34),2)</f>
        <v>0</v>
      </c>
      <c r="K34" s="35"/>
      <c r="L34" s="114"/>
      <c r="S34" s="35"/>
      <c r="T34" s="35"/>
      <c r="U34" s="35"/>
      <c r="V34" s="35"/>
      <c r="W34" s="35"/>
      <c r="X34" s="35"/>
      <c r="Y34" s="35"/>
      <c r="Z34" s="35"/>
      <c r="AA34" s="35"/>
      <c r="AB34" s="35"/>
      <c r="AC34" s="35"/>
      <c r="AD34" s="35"/>
      <c r="AE34" s="35"/>
    </row>
    <row r="35" spans="1:31" s="2" customFormat="1" ht="14.4" customHeight="1" hidden="1">
      <c r="A35" s="35"/>
      <c r="B35" s="40"/>
      <c r="C35" s="35"/>
      <c r="D35" s="35"/>
      <c r="E35" s="113" t="s">
        <v>46</v>
      </c>
      <c r="F35" s="124">
        <f>ROUND((SUM(BG81:BG125)),2)</f>
        <v>0</v>
      </c>
      <c r="G35" s="35"/>
      <c r="H35" s="35"/>
      <c r="I35" s="125">
        <v>0.21</v>
      </c>
      <c r="J35" s="124">
        <f>0</f>
        <v>0</v>
      </c>
      <c r="K35" s="35"/>
      <c r="L35" s="114"/>
      <c r="S35" s="35"/>
      <c r="T35" s="35"/>
      <c r="U35" s="35"/>
      <c r="V35" s="35"/>
      <c r="W35" s="35"/>
      <c r="X35" s="35"/>
      <c r="Y35" s="35"/>
      <c r="Z35" s="35"/>
      <c r="AA35" s="35"/>
      <c r="AB35" s="35"/>
      <c r="AC35" s="35"/>
      <c r="AD35" s="35"/>
      <c r="AE35" s="35"/>
    </row>
    <row r="36" spans="1:31" s="2" customFormat="1" ht="14.4" customHeight="1" hidden="1">
      <c r="A36" s="35"/>
      <c r="B36" s="40"/>
      <c r="C36" s="35"/>
      <c r="D36" s="35"/>
      <c r="E36" s="113" t="s">
        <v>47</v>
      </c>
      <c r="F36" s="124">
        <f>ROUND((SUM(BH81:BH125)),2)</f>
        <v>0</v>
      </c>
      <c r="G36" s="35"/>
      <c r="H36" s="35"/>
      <c r="I36" s="125">
        <v>0.15</v>
      </c>
      <c r="J36" s="124">
        <f>0</f>
        <v>0</v>
      </c>
      <c r="K36" s="35"/>
      <c r="L36" s="114"/>
      <c r="S36" s="35"/>
      <c r="T36" s="35"/>
      <c r="U36" s="35"/>
      <c r="V36" s="35"/>
      <c r="W36" s="35"/>
      <c r="X36" s="35"/>
      <c r="Y36" s="35"/>
      <c r="Z36" s="35"/>
      <c r="AA36" s="35"/>
      <c r="AB36" s="35"/>
      <c r="AC36" s="35"/>
      <c r="AD36" s="35"/>
      <c r="AE36" s="35"/>
    </row>
    <row r="37" spans="1:31" s="2" customFormat="1" ht="14.4" customHeight="1" hidden="1">
      <c r="A37" s="35"/>
      <c r="B37" s="40"/>
      <c r="C37" s="35"/>
      <c r="D37" s="35"/>
      <c r="E37" s="113" t="s">
        <v>48</v>
      </c>
      <c r="F37" s="124">
        <f>ROUND((SUM(BI81:BI125)),2)</f>
        <v>0</v>
      </c>
      <c r="G37" s="35"/>
      <c r="H37" s="35"/>
      <c r="I37" s="125">
        <v>0</v>
      </c>
      <c r="J37" s="124">
        <f>0</f>
        <v>0</v>
      </c>
      <c r="K37" s="35"/>
      <c r="L37" s="114"/>
      <c r="S37" s="35"/>
      <c r="T37" s="35"/>
      <c r="U37" s="35"/>
      <c r="V37" s="35"/>
      <c r="W37" s="35"/>
      <c r="X37" s="35"/>
      <c r="Y37" s="35"/>
      <c r="Z37" s="35"/>
      <c r="AA37" s="35"/>
      <c r="AB37" s="35"/>
      <c r="AC37" s="35"/>
      <c r="AD37" s="35"/>
      <c r="AE37" s="35"/>
    </row>
    <row r="38" spans="1:31" s="2" customFormat="1" ht="6.9" customHeight="1" hidden="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2" customFormat="1" ht="25.35" customHeight="1" hidden="1">
      <c r="A39" s="35"/>
      <c r="B39" s="40"/>
      <c r="C39" s="126"/>
      <c r="D39" s="127" t="s">
        <v>49</v>
      </c>
      <c r="E39" s="128"/>
      <c r="F39" s="128"/>
      <c r="G39" s="129" t="s">
        <v>50</v>
      </c>
      <c r="H39" s="130" t="s">
        <v>51</v>
      </c>
      <c r="I39" s="128"/>
      <c r="J39" s="131">
        <f>SUM(J30:J37)</f>
        <v>0</v>
      </c>
      <c r="K39" s="132"/>
      <c r="L39" s="114"/>
      <c r="S39" s="35"/>
      <c r="T39" s="35"/>
      <c r="U39" s="35"/>
      <c r="V39" s="35"/>
      <c r="W39" s="35"/>
      <c r="X39" s="35"/>
      <c r="Y39" s="35"/>
      <c r="Z39" s="35"/>
      <c r="AA39" s="35"/>
      <c r="AB39" s="35"/>
      <c r="AC39" s="35"/>
      <c r="AD39" s="35"/>
      <c r="AE39" s="35"/>
    </row>
    <row r="40" spans="1:31" s="2" customFormat="1" ht="14.4" customHeight="1" hidden="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1" ht="12" hidden="1"/>
    <row r="42" ht="12" hidden="1"/>
    <row r="43" ht="12" hidden="1"/>
    <row r="44" spans="1:31" s="2" customFormat="1" ht="6.9"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2" customFormat="1" ht="24.9" customHeight="1">
      <c r="A45" s="35"/>
      <c r="B45" s="36"/>
      <c r="C45" s="24" t="s">
        <v>111</v>
      </c>
      <c r="D45" s="37"/>
      <c r="E45" s="37"/>
      <c r="F45" s="37"/>
      <c r="G45" s="37"/>
      <c r="H45" s="37"/>
      <c r="I45" s="37"/>
      <c r="J45" s="37"/>
      <c r="K45" s="37"/>
      <c r="L45" s="114"/>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16.5" customHeight="1">
      <c r="A48" s="35"/>
      <c r="B48" s="36"/>
      <c r="C48" s="37"/>
      <c r="D48" s="37"/>
      <c r="E48" s="307" t="str">
        <f>E7</f>
        <v>Oprava trati v úseku Hněvčeves - Hořice v P.</v>
      </c>
      <c r="F48" s="308"/>
      <c r="G48" s="308"/>
      <c r="H48" s="308"/>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295" t="str">
        <f>E9</f>
        <v>ON - Materiál objednatele</v>
      </c>
      <c r="F50" s="306"/>
      <c r="G50" s="306"/>
      <c r="H50" s="306"/>
      <c r="I50" s="37"/>
      <c r="J50" s="37"/>
      <c r="K50" s="37"/>
      <c r="L50" s="114"/>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Hněvčeves - Hořice</v>
      </c>
      <c r="G52" s="37"/>
      <c r="H52" s="37"/>
      <c r="I52" s="30" t="s">
        <v>23</v>
      </c>
      <c r="J52" s="60" t="str">
        <f>IF(J12="","",J12)</f>
        <v>27. 12. 2020</v>
      </c>
      <c r="K52" s="37"/>
      <c r="L52" s="114"/>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5.15" customHeight="1">
      <c r="A54" s="35"/>
      <c r="B54" s="36"/>
      <c r="C54" s="30" t="s">
        <v>25</v>
      </c>
      <c r="D54" s="37"/>
      <c r="E54" s="37"/>
      <c r="F54" s="28" t="str">
        <f>E15</f>
        <v xml:space="preserve"> Správa železnic, s.o.</v>
      </c>
      <c r="G54" s="37"/>
      <c r="H54" s="37"/>
      <c r="I54" s="30" t="s">
        <v>31</v>
      </c>
      <c r="J54" s="33" t="str">
        <f>E21</f>
        <v xml:space="preserve"> Prodin, a.s.</v>
      </c>
      <c r="K54" s="37"/>
      <c r="L54" s="114"/>
      <c r="S54" s="35"/>
      <c r="T54" s="35"/>
      <c r="U54" s="35"/>
      <c r="V54" s="35"/>
      <c r="W54" s="35"/>
      <c r="X54" s="35"/>
      <c r="Y54" s="35"/>
      <c r="Z54" s="35"/>
      <c r="AA54" s="35"/>
      <c r="AB54" s="35"/>
      <c r="AC54" s="35"/>
      <c r="AD54" s="35"/>
      <c r="AE54" s="35"/>
    </row>
    <row r="55" spans="1:31" s="2" customFormat="1" ht="15.15" customHeight="1">
      <c r="A55" s="35"/>
      <c r="B55" s="36"/>
      <c r="C55" s="30" t="s">
        <v>29</v>
      </c>
      <c r="D55" s="37"/>
      <c r="E55" s="37"/>
      <c r="F55" s="28" t="str">
        <f>IF(E18="","",E18)</f>
        <v>Vyplň údaj</v>
      </c>
      <c r="G55" s="37"/>
      <c r="H55" s="37"/>
      <c r="I55" s="30" t="s">
        <v>34</v>
      </c>
      <c r="J55" s="33" t="str">
        <f>E24</f>
        <v>PRODIN, a.s.</v>
      </c>
      <c r="K55" s="37"/>
      <c r="L55" s="114"/>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2" customFormat="1" ht="29.25" customHeight="1">
      <c r="A57" s="35"/>
      <c r="B57" s="36"/>
      <c r="C57" s="137" t="s">
        <v>112</v>
      </c>
      <c r="D57" s="138"/>
      <c r="E57" s="138"/>
      <c r="F57" s="138"/>
      <c r="G57" s="138"/>
      <c r="H57" s="138"/>
      <c r="I57" s="138"/>
      <c r="J57" s="139" t="s">
        <v>113</v>
      </c>
      <c r="K57" s="138"/>
      <c r="L57" s="114"/>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2" customFormat="1" ht="22.8" customHeight="1">
      <c r="A59" s="35"/>
      <c r="B59" s="36"/>
      <c r="C59" s="140" t="s">
        <v>71</v>
      </c>
      <c r="D59" s="37"/>
      <c r="E59" s="37"/>
      <c r="F59" s="37"/>
      <c r="G59" s="37"/>
      <c r="H59" s="37"/>
      <c r="I59" s="37"/>
      <c r="J59" s="78">
        <f>J81</f>
        <v>0</v>
      </c>
      <c r="K59" s="37"/>
      <c r="L59" s="114"/>
      <c r="S59" s="35"/>
      <c r="T59" s="35"/>
      <c r="U59" s="35"/>
      <c r="V59" s="35"/>
      <c r="W59" s="35"/>
      <c r="X59" s="35"/>
      <c r="Y59" s="35"/>
      <c r="Z59" s="35"/>
      <c r="AA59" s="35"/>
      <c r="AB59" s="35"/>
      <c r="AC59" s="35"/>
      <c r="AD59" s="35"/>
      <c r="AE59" s="35"/>
      <c r="AU59" s="18" t="s">
        <v>114</v>
      </c>
    </row>
    <row r="60" spans="2:12" s="9" customFormat="1" ht="24.9" customHeight="1">
      <c r="B60" s="141"/>
      <c r="C60" s="142"/>
      <c r="D60" s="143" t="s">
        <v>864</v>
      </c>
      <c r="E60" s="144"/>
      <c r="F60" s="144"/>
      <c r="G60" s="144"/>
      <c r="H60" s="144"/>
      <c r="I60" s="144"/>
      <c r="J60" s="145">
        <f>J82</f>
        <v>0</v>
      </c>
      <c r="K60" s="142"/>
      <c r="L60" s="146"/>
    </row>
    <row r="61" spans="2:12" s="9" customFormat="1" ht="24.9" customHeight="1">
      <c r="B61" s="141"/>
      <c r="C61" s="142"/>
      <c r="D61" s="143" t="s">
        <v>865</v>
      </c>
      <c r="E61" s="144"/>
      <c r="F61" s="144"/>
      <c r="G61" s="144"/>
      <c r="H61" s="144"/>
      <c r="I61" s="144"/>
      <c r="J61" s="145">
        <f>J97</f>
        <v>0</v>
      </c>
      <c r="K61" s="142"/>
      <c r="L61" s="146"/>
    </row>
    <row r="62" spans="1:31" s="2" customFormat="1" ht="21.7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31" s="2" customFormat="1" ht="6.9" customHeight="1">
      <c r="A63" s="35"/>
      <c r="B63" s="48"/>
      <c r="C63" s="49"/>
      <c r="D63" s="49"/>
      <c r="E63" s="49"/>
      <c r="F63" s="49"/>
      <c r="G63" s="49"/>
      <c r="H63" s="49"/>
      <c r="I63" s="49"/>
      <c r="J63" s="49"/>
      <c r="K63" s="49"/>
      <c r="L63" s="114"/>
      <c r="S63" s="35"/>
      <c r="T63" s="35"/>
      <c r="U63" s="35"/>
      <c r="V63" s="35"/>
      <c r="W63" s="35"/>
      <c r="X63" s="35"/>
      <c r="Y63" s="35"/>
      <c r="Z63" s="35"/>
      <c r="AA63" s="35"/>
      <c r="AB63" s="35"/>
      <c r="AC63" s="35"/>
      <c r="AD63" s="35"/>
      <c r="AE63" s="35"/>
    </row>
    <row r="67" spans="1:31" s="2" customFormat="1" ht="6.9" customHeight="1">
      <c r="A67" s="35"/>
      <c r="B67" s="50"/>
      <c r="C67" s="51"/>
      <c r="D67" s="51"/>
      <c r="E67" s="51"/>
      <c r="F67" s="51"/>
      <c r="G67" s="51"/>
      <c r="H67" s="51"/>
      <c r="I67" s="51"/>
      <c r="J67" s="51"/>
      <c r="K67" s="51"/>
      <c r="L67" s="114"/>
      <c r="S67" s="35"/>
      <c r="T67" s="35"/>
      <c r="U67" s="35"/>
      <c r="V67" s="35"/>
      <c r="W67" s="35"/>
      <c r="X67" s="35"/>
      <c r="Y67" s="35"/>
      <c r="Z67" s="35"/>
      <c r="AA67" s="35"/>
      <c r="AB67" s="35"/>
      <c r="AC67" s="35"/>
      <c r="AD67" s="35"/>
      <c r="AE67" s="35"/>
    </row>
    <row r="68" spans="1:31" s="2" customFormat="1" ht="24.9" customHeight="1">
      <c r="A68" s="35"/>
      <c r="B68" s="36"/>
      <c r="C68" s="24" t="s">
        <v>119</v>
      </c>
      <c r="D68" s="37"/>
      <c r="E68" s="37"/>
      <c r="F68" s="37"/>
      <c r="G68" s="37"/>
      <c r="H68" s="37"/>
      <c r="I68" s="37"/>
      <c r="J68" s="37"/>
      <c r="K68" s="37"/>
      <c r="L68" s="114"/>
      <c r="S68" s="35"/>
      <c r="T68" s="35"/>
      <c r="U68" s="35"/>
      <c r="V68" s="35"/>
      <c r="W68" s="35"/>
      <c r="X68" s="35"/>
      <c r="Y68" s="35"/>
      <c r="Z68" s="35"/>
      <c r="AA68" s="35"/>
      <c r="AB68" s="35"/>
      <c r="AC68" s="35"/>
      <c r="AD68" s="35"/>
      <c r="AE68" s="35"/>
    </row>
    <row r="69" spans="1:31" s="2" customFormat="1" ht="6.9" customHeight="1">
      <c r="A69" s="35"/>
      <c r="B69" s="36"/>
      <c r="C69" s="37"/>
      <c r="D69" s="37"/>
      <c r="E69" s="37"/>
      <c r="F69" s="37"/>
      <c r="G69" s="37"/>
      <c r="H69" s="37"/>
      <c r="I69" s="37"/>
      <c r="J69" s="37"/>
      <c r="K69" s="37"/>
      <c r="L69" s="114"/>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14"/>
      <c r="S70" s="35"/>
      <c r="T70" s="35"/>
      <c r="U70" s="35"/>
      <c r="V70" s="35"/>
      <c r="W70" s="35"/>
      <c r="X70" s="35"/>
      <c r="Y70" s="35"/>
      <c r="Z70" s="35"/>
      <c r="AA70" s="35"/>
      <c r="AB70" s="35"/>
      <c r="AC70" s="35"/>
      <c r="AD70" s="35"/>
      <c r="AE70" s="35"/>
    </row>
    <row r="71" spans="1:31" s="2" customFormat="1" ht="16.5" customHeight="1">
      <c r="A71" s="35"/>
      <c r="B71" s="36"/>
      <c r="C71" s="37"/>
      <c r="D71" s="37"/>
      <c r="E71" s="307" t="str">
        <f>E7</f>
        <v>Oprava trati v úseku Hněvčeves - Hořice v P.</v>
      </c>
      <c r="F71" s="308"/>
      <c r="G71" s="308"/>
      <c r="H71" s="308"/>
      <c r="I71" s="37"/>
      <c r="J71" s="37"/>
      <c r="K71" s="37"/>
      <c r="L71" s="114"/>
      <c r="S71" s="35"/>
      <c r="T71" s="35"/>
      <c r="U71" s="35"/>
      <c r="V71" s="35"/>
      <c r="W71" s="35"/>
      <c r="X71" s="35"/>
      <c r="Y71" s="35"/>
      <c r="Z71" s="35"/>
      <c r="AA71" s="35"/>
      <c r="AB71" s="35"/>
      <c r="AC71" s="35"/>
      <c r="AD71" s="35"/>
      <c r="AE71" s="35"/>
    </row>
    <row r="72" spans="1:31" s="2" customFormat="1" ht="12" customHeight="1">
      <c r="A72" s="35"/>
      <c r="B72" s="36"/>
      <c r="C72" s="30" t="s">
        <v>107</v>
      </c>
      <c r="D72" s="37"/>
      <c r="E72" s="37"/>
      <c r="F72" s="37"/>
      <c r="G72" s="37"/>
      <c r="H72" s="37"/>
      <c r="I72" s="37"/>
      <c r="J72" s="37"/>
      <c r="K72" s="37"/>
      <c r="L72" s="114"/>
      <c r="S72" s="35"/>
      <c r="T72" s="35"/>
      <c r="U72" s="35"/>
      <c r="V72" s="35"/>
      <c r="W72" s="35"/>
      <c r="X72" s="35"/>
      <c r="Y72" s="35"/>
      <c r="Z72" s="35"/>
      <c r="AA72" s="35"/>
      <c r="AB72" s="35"/>
      <c r="AC72" s="35"/>
      <c r="AD72" s="35"/>
      <c r="AE72" s="35"/>
    </row>
    <row r="73" spans="1:31" s="2" customFormat="1" ht="16.5" customHeight="1">
      <c r="A73" s="35"/>
      <c r="B73" s="36"/>
      <c r="C73" s="37"/>
      <c r="D73" s="37"/>
      <c r="E73" s="295" t="str">
        <f>E9</f>
        <v>ON - Materiál objednatele</v>
      </c>
      <c r="F73" s="306"/>
      <c r="G73" s="306"/>
      <c r="H73" s="306"/>
      <c r="I73" s="37"/>
      <c r="J73" s="37"/>
      <c r="K73" s="37"/>
      <c r="L73" s="114"/>
      <c r="S73" s="35"/>
      <c r="T73" s="35"/>
      <c r="U73" s="35"/>
      <c r="V73" s="35"/>
      <c r="W73" s="35"/>
      <c r="X73" s="35"/>
      <c r="Y73" s="35"/>
      <c r="Z73" s="35"/>
      <c r="AA73" s="35"/>
      <c r="AB73" s="35"/>
      <c r="AC73" s="35"/>
      <c r="AD73" s="35"/>
      <c r="AE73" s="35"/>
    </row>
    <row r="74" spans="1:31" s="2" customFormat="1" ht="6.9" customHeight="1">
      <c r="A74" s="35"/>
      <c r="B74" s="36"/>
      <c r="C74" s="37"/>
      <c r="D74" s="37"/>
      <c r="E74" s="37"/>
      <c r="F74" s="37"/>
      <c r="G74" s="37"/>
      <c r="H74" s="37"/>
      <c r="I74" s="37"/>
      <c r="J74" s="37"/>
      <c r="K74" s="37"/>
      <c r="L74" s="114"/>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Hněvčeves - Hořice</v>
      </c>
      <c r="G75" s="37"/>
      <c r="H75" s="37"/>
      <c r="I75" s="30" t="s">
        <v>23</v>
      </c>
      <c r="J75" s="60" t="str">
        <f>IF(J12="","",J12)</f>
        <v>27. 12. 2020</v>
      </c>
      <c r="K75" s="37"/>
      <c r="L75" s="114"/>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4"/>
      <c r="S76" s="35"/>
      <c r="T76" s="35"/>
      <c r="U76" s="35"/>
      <c r="V76" s="35"/>
      <c r="W76" s="35"/>
      <c r="X76" s="35"/>
      <c r="Y76" s="35"/>
      <c r="Z76" s="35"/>
      <c r="AA76" s="35"/>
      <c r="AB76" s="35"/>
      <c r="AC76" s="35"/>
      <c r="AD76" s="35"/>
      <c r="AE76" s="35"/>
    </row>
    <row r="77" spans="1:31" s="2" customFormat="1" ht="15.15" customHeight="1">
      <c r="A77" s="35"/>
      <c r="B77" s="36"/>
      <c r="C77" s="30" t="s">
        <v>25</v>
      </c>
      <c r="D77" s="37"/>
      <c r="E77" s="37"/>
      <c r="F77" s="28" t="str">
        <f>E15</f>
        <v xml:space="preserve"> Správa železnic, s.o.</v>
      </c>
      <c r="G77" s="37"/>
      <c r="H77" s="37"/>
      <c r="I77" s="30" t="s">
        <v>31</v>
      </c>
      <c r="J77" s="33" t="str">
        <f>E21</f>
        <v xml:space="preserve"> Prodin, a.s.</v>
      </c>
      <c r="K77" s="37"/>
      <c r="L77" s="114"/>
      <c r="S77" s="35"/>
      <c r="T77" s="35"/>
      <c r="U77" s="35"/>
      <c r="V77" s="35"/>
      <c r="W77" s="35"/>
      <c r="X77" s="35"/>
      <c r="Y77" s="35"/>
      <c r="Z77" s="35"/>
      <c r="AA77" s="35"/>
      <c r="AB77" s="35"/>
      <c r="AC77" s="35"/>
      <c r="AD77" s="35"/>
      <c r="AE77" s="35"/>
    </row>
    <row r="78" spans="1:31" s="2" customFormat="1" ht="15.15" customHeight="1">
      <c r="A78" s="35"/>
      <c r="B78" s="36"/>
      <c r="C78" s="30" t="s">
        <v>29</v>
      </c>
      <c r="D78" s="37"/>
      <c r="E78" s="37"/>
      <c r="F78" s="28" t="str">
        <f>IF(E18="","",E18)</f>
        <v>Vyplň údaj</v>
      </c>
      <c r="G78" s="37"/>
      <c r="H78" s="37"/>
      <c r="I78" s="30" t="s">
        <v>34</v>
      </c>
      <c r="J78" s="33" t="str">
        <f>E24</f>
        <v>PRODIN, a.s.</v>
      </c>
      <c r="K78" s="37"/>
      <c r="L78" s="114"/>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14"/>
      <c r="S79" s="35"/>
      <c r="T79" s="35"/>
      <c r="U79" s="35"/>
      <c r="V79" s="35"/>
      <c r="W79" s="35"/>
      <c r="X79" s="35"/>
      <c r="Y79" s="35"/>
      <c r="Z79" s="35"/>
      <c r="AA79" s="35"/>
      <c r="AB79" s="35"/>
      <c r="AC79" s="35"/>
      <c r="AD79" s="35"/>
      <c r="AE79" s="35"/>
    </row>
    <row r="80" spans="1:31" s="11" customFormat="1" ht="29.25" customHeight="1">
      <c r="A80" s="152"/>
      <c r="B80" s="153"/>
      <c r="C80" s="154" t="s">
        <v>120</v>
      </c>
      <c r="D80" s="155" t="s">
        <v>58</v>
      </c>
      <c r="E80" s="155" t="s">
        <v>54</v>
      </c>
      <c r="F80" s="155" t="s">
        <v>55</v>
      </c>
      <c r="G80" s="155" t="s">
        <v>121</v>
      </c>
      <c r="H80" s="155" t="s">
        <v>122</v>
      </c>
      <c r="I80" s="155" t="s">
        <v>123</v>
      </c>
      <c r="J80" s="155" t="s">
        <v>113</v>
      </c>
      <c r="K80" s="156" t="s">
        <v>124</v>
      </c>
      <c r="L80" s="157"/>
      <c r="M80" s="69" t="s">
        <v>19</v>
      </c>
      <c r="N80" s="70" t="s">
        <v>43</v>
      </c>
      <c r="O80" s="70" t="s">
        <v>125</v>
      </c>
      <c r="P80" s="70" t="s">
        <v>126</v>
      </c>
      <c r="Q80" s="70" t="s">
        <v>127</v>
      </c>
      <c r="R80" s="70" t="s">
        <v>128</v>
      </c>
      <c r="S80" s="70" t="s">
        <v>129</v>
      </c>
      <c r="T80" s="71" t="s">
        <v>130</v>
      </c>
      <c r="U80" s="152"/>
      <c r="V80" s="152"/>
      <c r="W80" s="152"/>
      <c r="X80" s="152"/>
      <c r="Y80" s="152"/>
      <c r="Z80" s="152"/>
      <c r="AA80" s="152"/>
      <c r="AB80" s="152"/>
      <c r="AC80" s="152"/>
      <c r="AD80" s="152"/>
      <c r="AE80" s="152"/>
    </row>
    <row r="81" spans="1:63" s="2" customFormat="1" ht="22.8" customHeight="1">
      <c r="A81" s="35"/>
      <c r="B81" s="36"/>
      <c r="C81" s="76" t="s">
        <v>131</v>
      </c>
      <c r="D81" s="37"/>
      <c r="E81" s="37"/>
      <c r="F81" s="37"/>
      <c r="G81" s="37"/>
      <c r="H81" s="37"/>
      <c r="I81" s="37"/>
      <c r="J81" s="158">
        <f>BK81</f>
        <v>0</v>
      </c>
      <c r="K81" s="37"/>
      <c r="L81" s="40"/>
      <c r="M81" s="72"/>
      <c r="N81" s="159"/>
      <c r="O81" s="73"/>
      <c r="P81" s="160">
        <f>P82+P97</f>
        <v>0</v>
      </c>
      <c r="Q81" s="73"/>
      <c r="R81" s="160">
        <f>R82+R97</f>
        <v>650.964176</v>
      </c>
      <c r="S81" s="73"/>
      <c r="T81" s="161">
        <f>T82+T97</f>
        <v>0</v>
      </c>
      <c r="U81" s="35"/>
      <c r="V81" s="35"/>
      <c r="W81" s="35"/>
      <c r="X81" s="35"/>
      <c r="Y81" s="35"/>
      <c r="Z81" s="35"/>
      <c r="AA81" s="35"/>
      <c r="AB81" s="35"/>
      <c r="AC81" s="35"/>
      <c r="AD81" s="35"/>
      <c r="AE81" s="35"/>
      <c r="AT81" s="18" t="s">
        <v>72</v>
      </c>
      <c r="AU81" s="18" t="s">
        <v>114</v>
      </c>
      <c r="BK81" s="162">
        <f>BK82+BK97</f>
        <v>0</v>
      </c>
    </row>
    <row r="82" spans="2:63" s="12" customFormat="1" ht="25.95" customHeight="1">
      <c r="B82" s="163"/>
      <c r="C82" s="164"/>
      <c r="D82" s="165" t="s">
        <v>72</v>
      </c>
      <c r="E82" s="166" t="s">
        <v>866</v>
      </c>
      <c r="F82" s="166" t="s">
        <v>867</v>
      </c>
      <c r="G82" s="164"/>
      <c r="H82" s="164"/>
      <c r="I82" s="167" t="s">
        <v>909</v>
      </c>
      <c r="J82" s="168">
        <f>BK82</f>
        <v>0</v>
      </c>
      <c r="K82" s="164"/>
      <c r="L82" s="169"/>
      <c r="M82" s="170"/>
      <c r="N82" s="171"/>
      <c r="O82" s="171"/>
      <c r="P82" s="172">
        <f>SUM(P83:P96)</f>
        <v>0</v>
      </c>
      <c r="Q82" s="171"/>
      <c r="R82" s="172">
        <f>SUM(R83:R96)</f>
        <v>636.124236</v>
      </c>
      <c r="S82" s="171"/>
      <c r="T82" s="173">
        <f>SUM(T83:T96)</f>
        <v>0</v>
      </c>
      <c r="AR82" s="174" t="s">
        <v>80</v>
      </c>
      <c r="AT82" s="175" t="s">
        <v>72</v>
      </c>
      <c r="AU82" s="175" t="s">
        <v>73</v>
      </c>
      <c r="AY82" s="174" t="s">
        <v>134</v>
      </c>
      <c r="BK82" s="176">
        <f>SUM(BK83:BK96)</f>
        <v>0</v>
      </c>
    </row>
    <row r="83" spans="1:65" s="2" customFormat="1" ht="22.8">
      <c r="A83" s="35"/>
      <c r="B83" s="36"/>
      <c r="C83" s="208" t="s">
        <v>80</v>
      </c>
      <c r="D83" s="260" t="s">
        <v>157</v>
      </c>
      <c r="E83" s="209" t="s">
        <v>868</v>
      </c>
      <c r="F83" s="210" t="s">
        <v>869</v>
      </c>
      <c r="G83" s="211" t="s">
        <v>174</v>
      </c>
      <c r="H83" s="212">
        <v>1947</v>
      </c>
      <c r="I83" s="213">
        <v>0</v>
      </c>
      <c r="J83" s="214">
        <f>ROUND(I83*H83,2)</f>
        <v>0</v>
      </c>
      <c r="K83" s="210" t="s">
        <v>141</v>
      </c>
      <c r="L83" s="215"/>
      <c r="M83" s="216" t="s">
        <v>19</v>
      </c>
      <c r="N83" s="217" t="s">
        <v>44</v>
      </c>
      <c r="O83" s="65"/>
      <c r="P83" s="188">
        <f>O83*H83</f>
        <v>0</v>
      </c>
      <c r="Q83" s="188">
        <v>0.29424</v>
      </c>
      <c r="R83" s="188">
        <f>Q83*H83</f>
        <v>572.88528</v>
      </c>
      <c r="S83" s="188">
        <v>0</v>
      </c>
      <c r="T83" s="189">
        <f>S83*H83</f>
        <v>0</v>
      </c>
      <c r="U83" s="35"/>
      <c r="V83" s="35"/>
      <c r="W83" s="35"/>
      <c r="X83" s="35"/>
      <c r="Y83" s="35"/>
      <c r="Z83" s="35"/>
      <c r="AA83" s="35"/>
      <c r="AB83" s="35"/>
      <c r="AC83" s="35"/>
      <c r="AD83" s="35"/>
      <c r="AE83" s="35"/>
      <c r="AR83" s="190" t="s">
        <v>161</v>
      </c>
      <c r="AT83" s="190" t="s">
        <v>157</v>
      </c>
      <c r="AU83" s="190" t="s">
        <v>80</v>
      </c>
      <c r="AY83" s="18" t="s">
        <v>134</v>
      </c>
      <c r="BE83" s="191">
        <f>IF(N83="základní",J83,0)</f>
        <v>0</v>
      </c>
      <c r="BF83" s="191">
        <f>IF(N83="snížená",J83,0)</f>
        <v>0</v>
      </c>
      <c r="BG83" s="191">
        <f>IF(N83="zákl. přenesená",J83,0)</f>
        <v>0</v>
      </c>
      <c r="BH83" s="191">
        <f>IF(N83="sníž. přenesená",J83,0)</f>
        <v>0</v>
      </c>
      <c r="BI83" s="191">
        <f>IF(N83="nulová",J83,0)</f>
        <v>0</v>
      </c>
      <c r="BJ83" s="18" t="s">
        <v>80</v>
      </c>
      <c r="BK83" s="191">
        <f>ROUND(I83*H83,2)</f>
        <v>0</v>
      </c>
      <c r="BL83" s="18" t="s">
        <v>142</v>
      </c>
      <c r="BM83" s="190" t="s">
        <v>870</v>
      </c>
    </row>
    <row r="84" spans="1:47" s="2" customFormat="1" ht="19.2">
      <c r="A84" s="35"/>
      <c r="B84" s="36"/>
      <c r="C84" s="37"/>
      <c r="D84" s="192" t="s">
        <v>144</v>
      </c>
      <c r="E84" s="37"/>
      <c r="F84" s="193" t="s">
        <v>869</v>
      </c>
      <c r="G84" s="37"/>
      <c r="H84" s="37"/>
      <c r="I84" s="194"/>
      <c r="J84" s="37"/>
      <c r="K84" s="37"/>
      <c r="L84" s="40"/>
      <c r="M84" s="195"/>
      <c r="N84" s="196"/>
      <c r="O84" s="65"/>
      <c r="P84" s="65"/>
      <c r="Q84" s="65"/>
      <c r="R84" s="65"/>
      <c r="S84" s="65"/>
      <c r="T84" s="66"/>
      <c r="U84" s="35"/>
      <c r="V84" s="35"/>
      <c r="W84" s="35"/>
      <c r="X84" s="35"/>
      <c r="Y84" s="35"/>
      <c r="Z84" s="35"/>
      <c r="AA84" s="35"/>
      <c r="AB84" s="35"/>
      <c r="AC84" s="35"/>
      <c r="AD84" s="35"/>
      <c r="AE84" s="35"/>
      <c r="AT84" s="18" t="s">
        <v>144</v>
      </c>
      <c r="AU84" s="18" t="s">
        <v>80</v>
      </c>
    </row>
    <row r="85" spans="1:47" s="2" customFormat="1" ht="19.2">
      <c r="A85" s="35"/>
      <c r="B85" s="36"/>
      <c r="C85" s="37"/>
      <c r="D85" s="192" t="s">
        <v>871</v>
      </c>
      <c r="E85" s="37"/>
      <c r="F85" s="261" t="s">
        <v>872</v>
      </c>
      <c r="G85" s="37"/>
      <c r="H85" s="37"/>
      <c r="I85" s="167" t="s">
        <v>909</v>
      </c>
      <c r="J85" s="37"/>
      <c r="K85" s="37"/>
      <c r="L85" s="40"/>
      <c r="M85" s="195"/>
      <c r="N85" s="196"/>
      <c r="O85" s="65"/>
      <c r="P85" s="65"/>
      <c r="Q85" s="65"/>
      <c r="R85" s="65"/>
      <c r="S85" s="65"/>
      <c r="T85" s="66"/>
      <c r="U85" s="35"/>
      <c r="V85" s="35"/>
      <c r="W85" s="35"/>
      <c r="X85" s="35"/>
      <c r="Y85" s="35"/>
      <c r="Z85" s="35"/>
      <c r="AA85" s="35"/>
      <c r="AB85" s="35"/>
      <c r="AC85" s="35"/>
      <c r="AD85" s="35"/>
      <c r="AE85" s="35"/>
      <c r="AT85" s="18" t="s">
        <v>871</v>
      </c>
      <c r="AU85" s="18" t="s">
        <v>80</v>
      </c>
    </row>
    <row r="86" spans="1:65" s="2" customFormat="1" ht="22.8">
      <c r="A86" s="35"/>
      <c r="B86" s="36"/>
      <c r="C86" s="208" t="s">
        <v>82</v>
      </c>
      <c r="D86" s="260" t="s">
        <v>157</v>
      </c>
      <c r="E86" s="209" t="s">
        <v>873</v>
      </c>
      <c r="F86" s="210" t="s">
        <v>874</v>
      </c>
      <c r="G86" s="211" t="s">
        <v>165</v>
      </c>
      <c r="H86" s="212">
        <v>1280.4</v>
      </c>
      <c r="I86" s="213">
        <v>0</v>
      </c>
      <c r="J86" s="214">
        <f>ROUND(I86*H86,2)</f>
        <v>0</v>
      </c>
      <c r="K86" s="210" t="s">
        <v>141</v>
      </c>
      <c r="L86" s="215"/>
      <c r="M86" s="216" t="s">
        <v>19</v>
      </c>
      <c r="N86" s="217" t="s">
        <v>44</v>
      </c>
      <c r="O86" s="65"/>
      <c r="P86" s="188">
        <f>O86*H86</f>
        <v>0</v>
      </c>
      <c r="Q86" s="188">
        <v>0.04939</v>
      </c>
      <c r="R86" s="188">
        <f>Q86*H86</f>
        <v>63.23895600000001</v>
      </c>
      <c r="S86" s="188">
        <v>0</v>
      </c>
      <c r="T86" s="189">
        <f>S86*H86</f>
        <v>0</v>
      </c>
      <c r="U86" s="35"/>
      <c r="V86" s="35"/>
      <c r="W86" s="35"/>
      <c r="X86" s="35"/>
      <c r="Y86" s="35"/>
      <c r="Z86" s="35"/>
      <c r="AA86" s="35"/>
      <c r="AB86" s="35"/>
      <c r="AC86" s="35"/>
      <c r="AD86" s="35"/>
      <c r="AE86" s="35"/>
      <c r="AR86" s="190" t="s">
        <v>161</v>
      </c>
      <c r="AT86" s="190" t="s">
        <v>157</v>
      </c>
      <c r="AU86" s="190" t="s">
        <v>80</v>
      </c>
      <c r="AY86" s="18" t="s">
        <v>134</v>
      </c>
      <c r="BE86" s="191">
        <f>IF(N86="základní",J86,0)</f>
        <v>0</v>
      </c>
      <c r="BF86" s="191">
        <f>IF(N86="snížená",J86,0)</f>
        <v>0</v>
      </c>
      <c r="BG86" s="191">
        <f>IF(N86="zákl. přenesená",J86,0)</f>
        <v>0</v>
      </c>
      <c r="BH86" s="191">
        <f>IF(N86="sníž. přenesená",J86,0)</f>
        <v>0</v>
      </c>
      <c r="BI86" s="191">
        <f>IF(N86="nulová",J86,0)</f>
        <v>0</v>
      </c>
      <c r="BJ86" s="18" t="s">
        <v>80</v>
      </c>
      <c r="BK86" s="191">
        <f>ROUND(I86*H86,2)</f>
        <v>0</v>
      </c>
      <c r="BL86" s="18" t="s">
        <v>142</v>
      </c>
      <c r="BM86" s="190" t="s">
        <v>875</v>
      </c>
    </row>
    <row r="87" spans="1:47" s="2" customFormat="1" ht="12">
      <c r="A87" s="35"/>
      <c r="B87" s="36"/>
      <c r="C87" s="37"/>
      <c r="D87" s="192" t="s">
        <v>144</v>
      </c>
      <c r="E87" s="37"/>
      <c r="F87" s="193" t="s">
        <v>874</v>
      </c>
      <c r="G87" s="37"/>
      <c r="H87" s="37"/>
      <c r="I87" s="194"/>
      <c r="J87" s="37"/>
      <c r="K87" s="37"/>
      <c r="L87" s="40"/>
      <c r="M87" s="195"/>
      <c r="N87" s="196"/>
      <c r="O87" s="65"/>
      <c r="P87" s="65"/>
      <c r="Q87" s="65"/>
      <c r="R87" s="65"/>
      <c r="S87" s="65"/>
      <c r="T87" s="66"/>
      <c r="U87" s="35"/>
      <c r="V87" s="35"/>
      <c r="W87" s="35"/>
      <c r="X87" s="35"/>
      <c r="Y87" s="35"/>
      <c r="Z87" s="35"/>
      <c r="AA87" s="35"/>
      <c r="AB87" s="35"/>
      <c r="AC87" s="35"/>
      <c r="AD87" s="35"/>
      <c r="AE87" s="35"/>
      <c r="AT87" s="18" t="s">
        <v>144</v>
      </c>
      <c r="AU87" s="18" t="s">
        <v>80</v>
      </c>
    </row>
    <row r="88" spans="1:47" s="2" customFormat="1" ht="19.2">
      <c r="A88" s="35"/>
      <c r="B88" s="36"/>
      <c r="C88" s="37"/>
      <c r="D88" s="192" t="s">
        <v>871</v>
      </c>
      <c r="E88" s="37"/>
      <c r="F88" s="261" t="s">
        <v>872</v>
      </c>
      <c r="G88" s="37"/>
      <c r="H88" s="37"/>
      <c r="I88" s="194"/>
      <c r="J88" s="37"/>
      <c r="K88" s="37"/>
      <c r="L88" s="40"/>
      <c r="M88" s="195"/>
      <c r="N88" s="196"/>
      <c r="O88" s="65"/>
      <c r="P88" s="65"/>
      <c r="Q88" s="65"/>
      <c r="R88" s="65"/>
      <c r="S88" s="65"/>
      <c r="T88" s="66"/>
      <c r="U88" s="35"/>
      <c r="V88" s="35"/>
      <c r="W88" s="35"/>
      <c r="X88" s="35"/>
      <c r="Y88" s="35"/>
      <c r="Z88" s="35"/>
      <c r="AA88" s="35"/>
      <c r="AB88" s="35"/>
      <c r="AC88" s="35"/>
      <c r="AD88" s="35"/>
      <c r="AE88" s="35"/>
      <c r="AT88" s="18" t="s">
        <v>871</v>
      </c>
      <c r="AU88" s="18" t="s">
        <v>80</v>
      </c>
    </row>
    <row r="89" spans="2:51" s="15" customFormat="1" ht="12">
      <c r="B89" s="229"/>
      <c r="C89" s="230"/>
      <c r="D89" s="192" t="s">
        <v>145</v>
      </c>
      <c r="E89" s="231" t="s">
        <v>19</v>
      </c>
      <c r="F89" s="232" t="s">
        <v>207</v>
      </c>
      <c r="G89" s="230"/>
      <c r="H89" s="231" t="s">
        <v>19</v>
      </c>
      <c r="I89" s="233"/>
      <c r="J89" s="230"/>
      <c r="K89" s="230"/>
      <c r="L89" s="234"/>
      <c r="M89" s="235"/>
      <c r="N89" s="236"/>
      <c r="O89" s="236"/>
      <c r="P89" s="236"/>
      <c r="Q89" s="236"/>
      <c r="R89" s="236"/>
      <c r="S89" s="236"/>
      <c r="T89" s="237"/>
      <c r="AT89" s="238" t="s">
        <v>145</v>
      </c>
      <c r="AU89" s="238" t="s">
        <v>80</v>
      </c>
      <c r="AV89" s="15" t="s">
        <v>80</v>
      </c>
      <c r="AW89" s="15" t="s">
        <v>33</v>
      </c>
      <c r="AX89" s="15" t="s">
        <v>73</v>
      </c>
      <c r="AY89" s="238" t="s">
        <v>134</v>
      </c>
    </row>
    <row r="90" spans="2:51" s="13" customFormat="1" ht="12">
      <c r="B90" s="197"/>
      <c r="C90" s="198"/>
      <c r="D90" s="192" t="s">
        <v>145</v>
      </c>
      <c r="E90" s="199" t="s">
        <v>19</v>
      </c>
      <c r="F90" s="200" t="s">
        <v>208</v>
      </c>
      <c r="G90" s="198"/>
      <c r="H90" s="201">
        <v>53</v>
      </c>
      <c r="I90" s="202"/>
      <c r="J90" s="198"/>
      <c r="K90" s="198"/>
      <c r="L90" s="203"/>
      <c r="M90" s="204"/>
      <c r="N90" s="205"/>
      <c r="O90" s="205"/>
      <c r="P90" s="205"/>
      <c r="Q90" s="205"/>
      <c r="R90" s="205"/>
      <c r="S90" s="205"/>
      <c r="T90" s="206"/>
      <c r="AT90" s="207" t="s">
        <v>145</v>
      </c>
      <c r="AU90" s="207" t="s">
        <v>80</v>
      </c>
      <c r="AV90" s="13" t="s">
        <v>82</v>
      </c>
      <c r="AW90" s="13" t="s">
        <v>33</v>
      </c>
      <c r="AX90" s="13" t="s">
        <v>73</v>
      </c>
      <c r="AY90" s="207" t="s">
        <v>134</v>
      </c>
    </row>
    <row r="91" spans="2:51" s="15" customFormat="1" ht="12">
      <c r="B91" s="229"/>
      <c r="C91" s="230"/>
      <c r="D91" s="192" t="s">
        <v>145</v>
      </c>
      <c r="E91" s="231" t="s">
        <v>19</v>
      </c>
      <c r="F91" s="232" t="s">
        <v>876</v>
      </c>
      <c r="G91" s="230"/>
      <c r="H91" s="231" t="s">
        <v>19</v>
      </c>
      <c r="I91" s="233"/>
      <c r="J91" s="230"/>
      <c r="K91" s="230"/>
      <c r="L91" s="234"/>
      <c r="M91" s="235"/>
      <c r="N91" s="236"/>
      <c r="O91" s="236"/>
      <c r="P91" s="236"/>
      <c r="Q91" s="236"/>
      <c r="R91" s="236"/>
      <c r="S91" s="236"/>
      <c r="T91" s="237"/>
      <c r="AT91" s="238" t="s">
        <v>145</v>
      </c>
      <c r="AU91" s="238" t="s">
        <v>80</v>
      </c>
      <c r="AV91" s="15" t="s">
        <v>80</v>
      </c>
      <c r="AW91" s="15" t="s">
        <v>33</v>
      </c>
      <c r="AX91" s="15" t="s">
        <v>73</v>
      </c>
      <c r="AY91" s="238" t="s">
        <v>134</v>
      </c>
    </row>
    <row r="92" spans="2:51" s="13" customFormat="1" ht="12">
      <c r="B92" s="197"/>
      <c r="C92" s="198"/>
      <c r="D92" s="192" t="s">
        <v>145</v>
      </c>
      <c r="E92" s="199" t="s">
        <v>19</v>
      </c>
      <c r="F92" s="200" t="s">
        <v>877</v>
      </c>
      <c r="G92" s="198"/>
      <c r="H92" s="201">
        <v>1227.4</v>
      </c>
      <c r="I92" s="202"/>
      <c r="J92" s="198"/>
      <c r="K92" s="198"/>
      <c r="L92" s="203"/>
      <c r="M92" s="204"/>
      <c r="N92" s="205"/>
      <c r="O92" s="205"/>
      <c r="P92" s="205"/>
      <c r="Q92" s="205"/>
      <c r="R92" s="205"/>
      <c r="S92" s="205"/>
      <c r="T92" s="206"/>
      <c r="AT92" s="207" t="s">
        <v>145</v>
      </c>
      <c r="AU92" s="207" t="s">
        <v>80</v>
      </c>
      <c r="AV92" s="13" t="s">
        <v>82</v>
      </c>
      <c r="AW92" s="13" t="s">
        <v>33</v>
      </c>
      <c r="AX92" s="13" t="s">
        <v>73</v>
      </c>
      <c r="AY92" s="207" t="s">
        <v>134</v>
      </c>
    </row>
    <row r="93" spans="2:51" s="14" customFormat="1" ht="12">
      <c r="B93" s="218"/>
      <c r="C93" s="219"/>
      <c r="D93" s="192" t="s">
        <v>145</v>
      </c>
      <c r="E93" s="220" t="s">
        <v>19</v>
      </c>
      <c r="F93" s="221" t="s">
        <v>170</v>
      </c>
      <c r="G93" s="219"/>
      <c r="H93" s="222">
        <v>1280.4</v>
      </c>
      <c r="I93" s="167" t="s">
        <v>909</v>
      </c>
      <c r="J93" s="219"/>
      <c r="K93" s="219"/>
      <c r="L93" s="224"/>
      <c r="M93" s="225"/>
      <c r="N93" s="226"/>
      <c r="O93" s="226"/>
      <c r="P93" s="226"/>
      <c r="Q93" s="226"/>
      <c r="R93" s="226"/>
      <c r="S93" s="226"/>
      <c r="T93" s="227"/>
      <c r="AT93" s="228" t="s">
        <v>145</v>
      </c>
      <c r="AU93" s="228" t="s">
        <v>80</v>
      </c>
      <c r="AV93" s="14" t="s">
        <v>142</v>
      </c>
      <c r="AW93" s="14" t="s">
        <v>33</v>
      </c>
      <c r="AX93" s="14" t="s">
        <v>80</v>
      </c>
      <c r="AY93" s="228" t="s">
        <v>134</v>
      </c>
    </row>
    <row r="94" spans="1:65" s="2" customFormat="1" ht="34.2">
      <c r="A94" s="35"/>
      <c r="B94" s="36"/>
      <c r="C94" s="208" t="s">
        <v>151</v>
      </c>
      <c r="D94" s="260" t="s">
        <v>157</v>
      </c>
      <c r="E94" s="209" t="s">
        <v>878</v>
      </c>
      <c r="F94" s="210" t="s">
        <v>879</v>
      </c>
      <c r="G94" s="211" t="s">
        <v>174</v>
      </c>
      <c r="H94" s="212">
        <v>9</v>
      </c>
      <c r="I94" s="213">
        <v>0</v>
      </c>
      <c r="J94" s="214">
        <f>ROUND(I94*H94,2)</f>
        <v>0</v>
      </c>
      <c r="K94" s="210" t="s">
        <v>141</v>
      </c>
      <c r="L94" s="215"/>
      <c r="M94" s="216" t="s">
        <v>19</v>
      </c>
      <c r="N94" s="217" t="s">
        <v>44</v>
      </c>
      <c r="O94" s="65"/>
      <c r="P94" s="188">
        <f>O94*H94</f>
        <v>0</v>
      </c>
      <c r="Q94" s="188">
        <v>0</v>
      </c>
      <c r="R94" s="188">
        <f>Q94*H94</f>
        <v>0</v>
      </c>
      <c r="S94" s="188">
        <v>0</v>
      </c>
      <c r="T94" s="189">
        <f>S94*H94</f>
        <v>0</v>
      </c>
      <c r="U94" s="35"/>
      <c r="V94" s="35"/>
      <c r="W94" s="35"/>
      <c r="X94" s="35"/>
      <c r="Y94" s="35"/>
      <c r="Z94" s="35"/>
      <c r="AA94" s="35"/>
      <c r="AB94" s="35"/>
      <c r="AC94" s="35"/>
      <c r="AD94" s="35"/>
      <c r="AE94" s="35"/>
      <c r="AR94" s="190" t="s">
        <v>161</v>
      </c>
      <c r="AT94" s="190" t="s">
        <v>157</v>
      </c>
      <c r="AU94" s="190" t="s">
        <v>80</v>
      </c>
      <c r="AY94" s="18" t="s">
        <v>134</v>
      </c>
      <c r="BE94" s="191">
        <f>IF(N94="základní",J94,0)</f>
        <v>0</v>
      </c>
      <c r="BF94" s="191">
        <f>IF(N94="snížená",J94,0)</f>
        <v>0</v>
      </c>
      <c r="BG94" s="191">
        <f>IF(N94="zákl. přenesená",J94,0)</f>
        <v>0</v>
      </c>
      <c r="BH94" s="191">
        <f>IF(N94="sníž. přenesená",J94,0)</f>
        <v>0</v>
      </c>
      <c r="BI94" s="191">
        <f>IF(N94="nulová",J94,0)</f>
        <v>0</v>
      </c>
      <c r="BJ94" s="18" t="s">
        <v>80</v>
      </c>
      <c r="BK94" s="191">
        <f>ROUND(I94*H94,2)</f>
        <v>0</v>
      </c>
      <c r="BL94" s="18" t="s">
        <v>142</v>
      </c>
      <c r="BM94" s="190" t="s">
        <v>880</v>
      </c>
    </row>
    <row r="95" spans="1:47" s="2" customFormat="1" ht="19.2">
      <c r="A95" s="35"/>
      <c r="B95" s="36"/>
      <c r="C95" s="37"/>
      <c r="D95" s="192" t="s">
        <v>144</v>
      </c>
      <c r="E95" s="37"/>
      <c r="F95" s="193" t="s">
        <v>879</v>
      </c>
      <c r="G95" s="37"/>
      <c r="H95" s="37"/>
      <c r="I95" s="194"/>
      <c r="J95" s="37"/>
      <c r="K95" s="37"/>
      <c r="L95" s="40"/>
      <c r="M95" s="195"/>
      <c r="N95" s="196"/>
      <c r="O95" s="65"/>
      <c r="P95" s="65"/>
      <c r="Q95" s="65"/>
      <c r="R95" s="65"/>
      <c r="S95" s="65"/>
      <c r="T95" s="66"/>
      <c r="U95" s="35"/>
      <c r="V95" s="35"/>
      <c r="W95" s="35"/>
      <c r="X95" s="35"/>
      <c r="Y95" s="35"/>
      <c r="Z95" s="35"/>
      <c r="AA95" s="35"/>
      <c r="AB95" s="35"/>
      <c r="AC95" s="35"/>
      <c r="AD95" s="35"/>
      <c r="AE95" s="35"/>
      <c r="AT95" s="18" t="s">
        <v>144</v>
      </c>
      <c r="AU95" s="18" t="s">
        <v>80</v>
      </c>
    </row>
    <row r="96" spans="1:47" s="2" customFormat="1" ht="19.2">
      <c r="A96" s="35"/>
      <c r="B96" s="36"/>
      <c r="C96" s="37"/>
      <c r="D96" s="192" t="s">
        <v>871</v>
      </c>
      <c r="E96" s="37"/>
      <c r="F96" s="261" t="s">
        <v>872</v>
      </c>
      <c r="G96" s="37"/>
      <c r="H96" s="37"/>
      <c r="I96" s="194"/>
      <c r="J96" s="37"/>
      <c r="K96" s="37"/>
      <c r="L96" s="40"/>
      <c r="M96" s="195"/>
      <c r="N96" s="196"/>
      <c r="O96" s="65"/>
      <c r="P96" s="65"/>
      <c r="Q96" s="65"/>
      <c r="R96" s="65"/>
      <c r="S96" s="65"/>
      <c r="T96" s="66"/>
      <c r="U96" s="35"/>
      <c r="V96" s="35"/>
      <c r="W96" s="35"/>
      <c r="X96" s="35"/>
      <c r="Y96" s="35"/>
      <c r="Z96" s="35"/>
      <c r="AA96" s="35"/>
      <c r="AB96" s="35"/>
      <c r="AC96" s="35"/>
      <c r="AD96" s="35"/>
      <c r="AE96" s="35"/>
      <c r="AT96" s="18" t="s">
        <v>871</v>
      </c>
      <c r="AU96" s="18" t="s">
        <v>80</v>
      </c>
    </row>
    <row r="97" spans="2:63" s="12" customFormat="1" ht="25.95" customHeight="1">
      <c r="B97" s="163"/>
      <c r="C97" s="164"/>
      <c r="D97" s="165" t="s">
        <v>72</v>
      </c>
      <c r="E97" s="166" t="s">
        <v>881</v>
      </c>
      <c r="F97" s="166" t="s">
        <v>882</v>
      </c>
      <c r="G97" s="164"/>
      <c r="H97" s="164"/>
      <c r="I97" s="167" t="s">
        <v>909</v>
      </c>
      <c r="J97" s="168">
        <f>BK97</f>
        <v>0</v>
      </c>
      <c r="K97" s="164"/>
      <c r="L97" s="169"/>
      <c r="M97" s="170"/>
      <c r="N97" s="171"/>
      <c r="O97" s="171"/>
      <c r="P97" s="172">
        <f>SUM(P98:P125)</f>
        <v>0</v>
      </c>
      <c r="Q97" s="171"/>
      <c r="R97" s="172">
        <f>SUM(R98:R125)</f>
        <v>14.839939999999999</v>
      </c>
      <c r="S97" s="171"/>
      <c r="T97" s="173">
        <f>SUM(T98:T125)</f>
        <v>0</v>
      </c>
      <c r="AR97" s="174" t="s">
        <v>80</v>
      </c>
      <c r="AT97" s="175" t="s">
        <v>72</v>
      </c>
      <c r="AU97" s="175" t="s">
        <v>73</v>
      </c>
      <c r="AY97" s="174" t="s">
        <v>134</v>
      </c>
      <c r="BK97" s="176">
        <f>SUM(BK98:BK125)</f>
        <v>0</v>
      </c>
    </row>
    <row r="98" spans="1:65" s="2" customFormat="1" ht="22.8">
      <c r="A98" s="35"/>
      <c r="B98" s="36"/>
      <c r="C98" s="208" t="s">
        <v>142</v>
      </c>
      <c r="D98" s="260" t="s">
        <v>157</v>
      </c>
      <c r="E98" s="209" t="s">
        <v>883</v>
      </c>
      <c r="F98" s="210" t="s">
        <v>884</v>
      </c>
      <c r="G98" s="211" t="s">
        <v>174</v>
      </c>
      <c r="H98" s="212">
        <v>31</v>
      </c>
      <c r="I98" s="213">
        <v>0</v>
      </c>
      <c r="J98" s="214">
        <f>ROUND(I98*H98,2)</f>
        <v>0</v>
      </c>
      <c r="K98" s="210" t="s">
        <v>141</v>
      </c>
      <c r="L98" s="215"/>
      <c r="M98" s="216" t="s">
        <v>19</v>
      </c>
      <c r="N98" s="217" t="s">
        <v>44</v>
      </c>
      <c r="O98" s="65"/>
      <c r="P98" s="188">
        <f>O98*H98</f>
        <v>0</v>
      </c>
      <c r="Q98" s="188">
        <v>0.29424</v>
      </c>
      <c r="R98" s="188">
        <f>Q98*H98</f>
        <v>9.12144</v>
      </c>
      <c r="S98" s="188">
        <v>0</v>
      </c>
      <c r="T98" s="189">
        <f>S98*H98</f>
        <v>0</v>
      </c>
      <c r="U98" s="35"/>
      <c r="V98" s="35"/>
      <c r="W98" s="35"/>
      <c r="X98" s="35"/>
      <c r="Y98" s="35"/>
      <c r="Z98" s="35"/>
      <c r="AA98" s="35"/>
      <c r="AB98" s="35"/>
      <c r="AC98" s="35"/>
      <c r="AD98" s="35"/>
      <c r="AE98" s="35"/>
      <c r="AR98" s="190" t="s">
        <v>161</v>
      </c>
      <c r="AT98" s="190" t="s">
        <v>157</v>
      </c>
      <c r="AU98" s="190" t="s">
        <v>80</v>
      </c>
      <c r="AY98" s="18" t="s">
        <v>134</v>
      </c>
      <c r="BE98" s="191">
        <f>IF(N98="základní",J98,0)</f>
        <v>0</v>
      </c>
      <c r="BF98" s="191">
        <f>IF(N98="snížená",J98,0)</f>
        <v>0</v>
      </c>
      <c r="BG98" s="191">
        <f>IF(N98="zákl. přenesená",J98,0)</f>
        <v>0</v>
      </c>
      <c r="BH98" s="191">
        <f>IF(N98="sníž. přenesená",J98,0)</f>
        <v>0</v>
      </c>
      <c r="BI98" s="191">
        <f>IF(N98="nulová",J98,0)</f>
        <v>0</v>
      </c>
      <c r="BJ98" s="18" t="s">
        <v>80</v>
      </c>
      <c r="BK98" s="191">
        <f>ROUND(I98*H98,2)</f>
        <v>0</v>
      </c>
      <c r="BL98" s="18" t="s">
        <v>142</v>
      </c>
      <c r="BM98" s="190" t="s">
        <v>885</v>
      </c>
    </row>
    <row r="99" spans="1:47" s="2" customFormat="1" ht="19.2">
      <c r="A99" s="35"/>
      <c r="B99" s="36"/>
      <c r="C99" s="37"/>
      <c r="D99" s="192" t="s">
        <v>144</v>
      </c>
      <c r="E99" s="37"/>
      <c r="F99" s="193" t="s">
        <v>884</v>
      </c>
      <c r="G99" s="37"/>
      <c r="H99" s="37"/>
      <c r="I99" s="194"/>
      <c r="J99" s="37"/>
      <c r="K99" s="37"/>
      <c r="L99" s="40"/>
      <c r="M99" s="195"/>
      <c r="N99" s="196"/>
      <c r="O99" s="65"/>
      <c r="P99" s="65"/>
      <c r="Q99" s="65"/>
      <c r="R99" s="65"/>
      <c r="S99" s="65"/>
      <c r="T99" s="66"/>
      <c r="U99" s="35"/>
      <c r="V99" s="35"/>
      <c r="W99" s="35"/>
      <c r="X99" s="35"/>
      <c r="Y99" s="35"/>
      <c r="Z99" s="35"/>
      <c r="AA99" s="35"/>
      <c r="AB99" s="35"/>
      <c r="AC99" s="35"/>
      <c r="AD99" s="35"/>
      <c r="AE99" s="35"/>
      <c r="AT99" s="18" t="s">
        <v>144</v>
      </c>
      <c r="AU99" s="18" t="s">
        <v>80</v>
      </c>
    </row>
    <row r="100" spans="1:47" s="2" customFormat="1" ht="19.2">
      <c r="A100" s="35"/>
      <c r="B100" s="36"/>
      <c r="C100" s="37"/>
      <c r="D100" s="192" t="s">
        <v>871</v>
      </c>
      <c r="E100" s="37"/>
      <c r="F100" s="261" t="s">
        <v>886</v>
      </c>
      <c r="G100" s="37"/>
      <c r="H100" s="37"/>
      <c r="I100" s="194"/>
      <c r="J100" s="37"/>
      <c r="K100" s="37"/>
      <c r="L100" s="40"/>
      <c r="M100" s="195"/>
      <c r="N100" s="196"/>
      <c r="O100" s="65"/>
      <c r="P100" s="65"/>
      <c r="Q100" s="65"/>
      <c r="R100" s="65"/>
      <c r="S100" s="65"/>
      <c r="T100" s="66"/>
      <c r="U100" s="35"/>
      <c r="V100" s="35"/>
      <c r="W100" s="35"/>
      <c r="X100" s="35"/>
      <c r="Y100" s="35"/>
      <c r="Z100" s="35"/>
      <c r="AA100" s="35"/>
      <c r="AB100" s="35"/>
      <c r="AC100" s="35"/>
      <c r="AD100" s="35"/>
      <c r="AE100" s="35"/>
      <c r="AT100" s="18" t="s">
        <v>871</v>
      </c>
      <c r="AU100" s="18" t="s">
        <v>80</v>
      </c>
    </row>
    <row r="101" spans="2:51" s="15" customFormat="1" ht="20.4">
      <c r="B101" s="229"/>
      <c r="C101" s="230"/>
      <c r="D101" s="192" t="s">
        <v>145</v>
      </c>
      <c r="E101" s="231" t="s">
        <v>19</v>
      </c>
      <c r="F101" s="232" t="s">
        <v>887</v>
      </c>
      <c r="G101" s="230"/>
      <c r="H101" s="231" t="s">
        <v>19</v>
      </c>
      <c r="I101" s="233"/>
      <c r="J101" s="230"/>
      <c r="K101" s="230"/>
      <c r="L101" s="234"/>
      <c r="M101" s="235"/>
      <c r="N101" s="236"/>
      <c r="O101" s="236"/>
      <c r="P101" s="236"/>
      <c r="Q101" s="236"/>
      <c r="R101" s="236"/>
      <c r="S101" s="236"/>
      <c r="T101" s="237"/>
      <c r="AT101" s="238" t="s">
        <v>145</v>
      </c>
      <c r="AU101" s="238" t="s">
        <v>80</v>
      </c>
      <c r="AV101" s="15" t="s">
        <v>80</v>
      </c>
      <c r="AW101" s="15" t="s">
        <v>33</v>
      </c>
      <c r="AX101" s="15" t="s">
        <v>73</v>
      </c>
      <c r="AY101" s="238" t="s">
        <v>134</v>
      </c>
    </row>
    <row r="102" spans="2:51" s="13" customFormat="1" ht="12">
      <c r="B102" s="197"/>
      <c r="C102" s="198"/>
      <c r="D102" s="192" t="s">
        <v>145</v>
      </c>
      <c r="E102" s="199" t="s">
        <v>19</v>
      </c>
      <c r="F102" s="200" t="s">
        <v>286</v>
      </c>
      <c r="G102" s="198"/>
      <c r="H102" s="201">
        <v>31</v>
      </c>
      <c r="I102" s="167" t="s">
        <v>909</v>
      </c>
      <c r="J102" s="198"/>
      <c r="K102" s="198"/>
      <c r="L102" s="203"/>
      <c r="M102" s="204"/>
      <c r="N102" s="205"/>
      <c r="O102" s="205"/>
      <c r="P102" s="205"/>
      <c r="Q102" s="205"/>
      <c r="R102" s="205"/>
      <c r="S102" s="205"/>
      <c r="T102" s="206"/>
      <c r="AT102" s="207" t="s">
        <v>145</v>
      </c>
      <c r="AU102" s="207" t="s">
        <v>80</v>
      </c>
      <c r="AV102" s="13" t="s">
        <v>82</v>
      </c>
      <c r="AW102" s="13" t="s">
        <v>33</v>
      </c>
      <c r="AX102" s="13" t="s">
        <v>80</v>
      </c>
      <c r="AY102" s="207" t="s">
        <v>134</v>
      </c>
    </row>
    <row r="103" spans="1:65" s="2" customFormat="1" ht="22.8">
      <c r="A103" s="35"/>
      <c r="B103" s="36"/>
      <c r="C103" s="208" t="s">
        <v>135</v>
      </c>
      <c r="D103" s="260" t="s">
        <v>157</v>
      </c>
      <c r="E103" s="209" t="s">
        <v>888</v>
      </c>
      <c r="F103" s="210" t="s">
        <v>889</v>
      </c>
      <c r="G103" s="211" t="s">
        <v>174</v>
      </c>
      <c r="H103" s="212">
        <v>98</v>
      </c>
      <c r="I103" s="213">
        <v>0</v>
      </c>
      <c r="J103" s="214">
        <f>ROUND(I103*H103,2)</f>
        <v>0</v>
      </c>
      <c r="K103" s="210" t="s">
        <v>141</v>
      </c>
      <c r="L103" s="215"/>
      <c r="M103" s="216" t="s">
        <v>19</v>
      </c>
      <c r="N103" s="217" t="s">
        <v>44</v>
      </c>
      <c r="O103" s="65"/>
      <c r="P103" s="188">
        <f>O103*H103</f>
        <v>0</v>
      </c>
      <c r="Q103" s="188">
        <v>0</v>
      </c>
      <c r="R103" s="188">
        <f>Q103*H103</f>
        <v>0</v>
      </c>
      <c r="S103" s="188">
        <v>0</v>
      </c>
      <c r="T103" s="189">
        <f>S103*H103</f>
        <v>0</v>
      </c>
      <c r="U103" s="35"/>
      <c r="V103" s="35"/>
      <c r="W103" s="35"/>
      <c r="X103" s="35"/>
      <c r="Y103" s="35"/>
      <c r="Z103" s="35"/>
      <c r="AA103" s="35"/>
      <c r="AB103" s="35"/>
      <c r="AC103" s="35"/>
      <c r="AD103" s="35"/>
      <c r="AE103" s="35"/>
      <c r="AR103" s="190" t="s">
        <v>161</v>
      </c>
      <c r="AT103" s="190" t="s">
        <v>157</v>
      </c>
      <c r="AU103" s="190" t="s">
        <v>80</v>
      </c>
      <c r="AY103" s="18" t="s">
        <v>134</v>
      </c>
      <c r="BE103" s="191">
        <f>IF(N103="základní",J103,0)</f>
        <v>0</v>
      </c>
      <c r="BF103" s="191">
        <f>IF(N103="snížená",J103,0)</f>
        <v>0</v>
      </c>
      <c r="BG103" s="191">
        <f>IF(N103="zákl. přenesená",J103,0)</f>
        <v>0</v>
      </c>
      <c r="BH103" s="191">
        <f>IF(N103="sníž. přenesená",J103,0)</f>
        <v>0</v>
      </c>
      <c r="BI103" s="191">
        <f>IF(N103="nulová",J103,0)</f>
        <v>0</v>
      </c>
      <c r="BJ103" s="18" t="s">
        <v>80</v>
      </c>
      <c r="BK103" s="191">
        <f>ROUND(I103*H103,2)</f>
        <v>0</v>
      </c>
      <c r="BL103" s="18" t="s">
        <v>142</v>
      </c>
      <c r="BM103" s="190" t="s">
        <v>890</v>
      </c>
    </row>
    <row r="104" spans="1:47" s="2" customFormat="1" ht="19.2">
      <c r="A104" s="35"/>
      <c r="B104" s="36"/>
      <c r="C104" s="37"/>
      <c r="D104" s="192" t="s">
        <v>144</v>
      </c>
      <c r="E104" s="37"/>
      <c r="F104" s="193" t="s">
        <v>869</v>
      </c>
      <c r="G104" s="37"/>
      <c r="H104" s="37"/>
      <c r="I104" s="194"/>
      <c r="J104" s="37"/>
      <c r="K104" s="37"/>
      <c r="L104" s="40"/>
      <c r="M104" s="195"/>
      <c r="N104" s="196"/>
      <c r="O104" s="65"/>
      <c r="P104" s="65"/>
      <c r="Q104" s="65"/>
      <c r="R104" s="65"/>
      <c r="S104" s="65"/>
      <c r="T104" s="66"/>
      <c r="U104" s="35"/>
      <c r="V104" s="35"/>
      <c r="W104" s="35"/>
      <c r="X104" s="35"/>
      <c r="Y104" s="35"/>
      <c r="Z104" s="35"/>
      <c r="AA104" s="35"/>
      <c r="AB104" s="35"/>
      <c r="AC104" s="35"/>
      <c r="AD104" s="35"/>
      <c r="AE104" s="35"/>
      <c r="AT104" s="18" t="s">
        <v>144</v>
      </c>
      <c r="AU104" s="18" t="s">
        <v>80</v>
      </c>
    </row>
    <row r="105" spans="1:47" s="2" customFormat="1" ht="19.2">
      <c r="A105" s="35"/>
      <c r="B105" s="36"/>
      <c r="C105" s="37"/>
      <c r="D105" s="192" t="s">
        <v>871</v>
      </c>
      <c r="E105" s="37"/>
      <c r="F105" s="261" t="s">
        <v>872</v>
      </c>
      <c r="G105" s="37"/>
      <c r="H105" s="37"/>
      <c r="I105" s="194"/>
      <c r="J105" s="37"/>
      <c r="K105" s="37"/>
      <c r="L105" s="40"/>
      <c r="M105" s="195"/>
      <c r="N105" s="196"/>
      <c r="O105" s="65"/>
      <c r="P105" s="65"/>
      <c r="Q105" s="65"/>
      <c r="R105" s="65"/>
      <c r="S105" s="65"/>
      <c r="T105" s="66"/>
      <c r="U105" s="35"/>
      <c r="V105" s="35"/>
      <c r="W105" s="35"/>
      <c r="X105" s="35"/>
      <c r="Y105" s="35"/>
      <c r="Z105" s="35"/>
      <c r="AA105" s="35"/>
      <c r="AB105" s="35"/>
      <c r="AC105" s="35"/>
      <c r="AD105" s="35"/>
      <c r="AE105" s="35"/>
      <c r="AT105" s="18" t="s">
        <v>871</v>
      </c>
      <c r="AU105" s="18" t="s">
        <v>80</v>
      </c>
    </row>
    <row r="106" spans="2:51" s="15" customFormat="1" ht="20.4">
      <c r="B106" s="229"/>
      <c r="C106" s="230"/>
      <c r="D106" s="192" t="s">
        <v>145</v>
      </c>
      <c r="E106" s="231" t="s">
        <v>19</v>
      </c>
      <c r="F106" s="232" t="s">
        <v>891</v>
      </c>
      <c r="G106" s="230"/>
      <c r="H106" s="231" t="s">
        <v>19</v>
      </c>
      <c r="I106" s="233"/>
      <c r="J106" s="230"/>
      <c r="K106" s="230"/>
      <c r="L106" s="234"/>
      <c r="M106" s="235"/>
      <c r="N106" s="236"/>
      <c r="O106" s="236"/>
      <c r="P106" s="236"/>
      <c r="Q106" s="236"/>
      <c r="R106" s="236"/>
      <c r="S106" s="236"/>
      <c r="T106" s="237"/>
      <c r="AT106" s="238" t="s">
        <v>145</v>
      </c>
      <c r="AU106" s="238" t="s">
        <v>80</v>
      </c>
      <c r="AV106" s="15" t="s">
        <v>80</v>
      </c>
      <c r="AW106" s="15" t="s">
        <v>33</v>
      </c>
      <c r="AX106" s="15" t="s">
        <v>73</v>
      </c>
      <c r="AY106" s="238" t="s">
        <v>134</v>
      </c>
    </row>
    <row r="107" spans="2:51" s="13" customFormat="1" ht="12">
      <c r="B107" s="197"/>
      <c r="C107" s="198"/>
      <c r="D107" s="192" t="s">
        <v>145</v>
      </c>
      <c r="E107" s="199" t="s">
        <v>19</v>
      </c>
      <c r="F107" s="200" t="s">
        <v>266</v>
      </c>
      <c r="G107" s="198"/>
      <c r="H107" s="201">
        <v>26</v>
      </c>
      <c r="I107" s="202"/>
      <c r="J107" s="198"/>
      <c r="K107" s="198"/>
      <c r="L107" s="203"/>
      <c r="M107" s="204"/>
      <c r="N107" s="205"/>
      <c r="O107" s="205"/>
      <c r="P107" s="205"/>
      <c r="Q107" s="205"/>
      <c r="R107" s="205"/>
      <c r="S107" s="205"/>
      <c r="T107" s="206"/>
      <c r="AT107" s="207" t="s">
        <v>145</v>
      </c>
      <c r="AU107" s="207" t="s">
        <v>80</v>
      </c>
      <c r="AV107" s="13" t="s">
        <v>82</v>
      </c>
      <c r="AW107" s="13" t="s">
        <v>33</v>
      </c>
      <c r="AX107" s="13" t="s">
        <v>73</v>
      </c>
      <c r="AY107" s="207" t="s">
        <v>134</v>
      </c>
    </row>
    <row r="108" spans="2:51" s="15" customFormat="1" ht="12">
      <c r="B108" s="229"/>
      <c r="C108" s="230"/>
      <c r="D108" s="192" t="s">
        <v>145</v>
      </c>
      <c r="E108" s="231" t="s">
        <v>19</v>
      </c>
      <c r="F108" s="232" t="s">
        <v>892</v>
      </c>
      <c r="G108" s="230"/>
      <c r="H108" s="231" t="s">
        <v>19</v>
      </c>
      <c r="I108" s="233"/>
      <c r="J108" s="230"/>
      <c r="K108" s="230"/>
      <c r="L108" s="234"/>
      <c r="M108" s="235"/>
      <c r="N108" s="236"/>
      <c r="O108" s="236"/>
      <c r="P108" s="236"/>
      <c r="Q108" s="236"/>
      <c r="R108" s="236"/>
      <c r="S108" s="236"/>
      <c r="T108" s="237"/>
      <c r="AT108" s="238" t="s">
        <v>145</v>
      </c>
      <c r="AU108" s="238" t="s">
        <v>80</v>
      </c>
      <c r="AV108" s="15" t="s">
        <v>80</v>
      </c>
      <c r="AW108" s="15" t="s">
        <v>33</v>
      </c>
      <c r="AX108" s="15" t="s">
        <v>73</v>
      </c>
      <c r="AY108" s="238" t="s">
        <v>134</v>
      </c>
    </row>
    <row r="109" spans="2:51" s="13" customFormat="1" ht="12">
      <c r="B109" s="197"/>
      <c r="C109" s="198"/>
      <c r="D109" s="192" t="s">
        <v>145</v>
      </c>
      <c r="E109" s="199" t="s">
        <v>19</v>
      </c>
      <c r="F109" s="200" t="s">
        <v>893</v>
      </c>
      <c r="G109" s="198"/>
      <c r="H109" s="201">
        <v>72</v>
      </c>
      <c r="I109" s="202"/>
      <c r="J109" s="198"/>
      <c r="K109" s="198"/>
      <c r="L109" s="203"/>
      <c r="M109" s="204"/>
      <c r="N109" s="205"/>
      <c r="O109" s="205"/>
      <c r="P109" s="205"/>
      <c r="Q109" s="205"/>
      <c r="R109" s="205"/>
      <c r="S109" s="205"/>
      <c r="T109" s="206"/>
      <c r="AT109" s="207" t="s">
        <v>145</v>
      </c>
      <c r="AU109" s="207" t="s">
        <v>80</v>
      </c>
      <c r="AV109" s="13" t="s">
        <v>82</v>
      </c>
      <c r="AW109" s="13" t="s">
        <v>33</v>
      </c>
      <c r="AX109" s="13" t="s">
        <v>73</v>
      </c>
      <c r="AY109" s="207" t="s">
        <v>134</v>
      </c>
    </row>
    <row r="110" spans="2:51" s="14" customFormat="1" ht="12">
      <c r="B110" s="218"/>
      <c r="C110" s="219"/>
      <c r="D110" s="192" t="s">
        <v>145</v>
      </c>
      <c r="E110" s="220" t="s">
        <v>19</v>
      </c>
      <c r="F110" s="221" t="s">
        <v>170</v>
      </c>
      <c r="G110" s="219"/>
      <c r="H110" s="222">
        <v>98</v>
      </c>
      <c r="I110" s="167" t="s">
        <v>909</v>
      </c>
      <c r="J110" s="219"/>
      <c r="K110" s="219"/>
      <c r="L110" s="224"/>
      <c r="M110" s="225"/>
      <c r="N110" s="226"/>
      <c r="O110" s="226"/>
      <c r="P110" s="226"/>
      <c r="Q110" s="226"/>
      <c r="R110" s="226"/>
      <c r="S110" s="226"/>
      <c r="T110" s="227"/>
      <c r="AT110" s="228" t="s">
        <v>145</v>
      </c>
      <c r="AU110" s="228" t="s">
        <v>80</v>
      </c>
      <c r="AV110" s="14" t="s">
        <v>142</v>
      </c>
      <c r="AW110" s="14" t="s">
        <v>33</v>
      </c>
      <c r="AX110" s="14" t="s">
        <v>80</v>
      </c>
      <c r="AY110" s="228" t="s">
        <v>134</v>
      </c>
    </row>
    <row r="111" spans="1:65" s="2" customFormat="1" ht="22.8">
      <c r="A111" s="35"/>
      <c r="B111" s="36"/>
      <c r="C111" s="208" t="s">
        <v>171</v>
      </c>
      <c r="D111" s="260" t="s">
        <v>157</v>
      </c>
      <c r="E111" s="209" t="s">
        <v>894</v>
      </c>
      <c r="F111" s="210" t="s">
        <v>895</v>
      </c>
      <c r="G111" s="211" t="s">
        <v>165</v>
      </c>
      <c r="H111" s="212">
        <v>50</v>
      </c>
      <c r="I111" s="213">
        <v>0</v>
      </c>
      <c r="J111" s="214">
        <f>ROUND(I111*H111,2)</f>
        <v>0</v>
      </c>
      <c r="K111" s="210" t="s">
        <v>141</v>
      </c>
      <c r="L111" s="215"/>
      <c r="M111" s="216" t="s">
        <v>19</v>
      </c>
      <c r="N111" s="217" t="s">
        <v>44</v>
      </c>
      <c r="O111" s="65"/>
      <c r="P111" s="188">
        <f>O111*H111</f>
        <v>0</v>
      </c>
      <c r="Q111" s="188">
        <v>0.06498</v>
      </c>
      <c r="R111" s="188">
        <f>Q111*H111</f>
        <v>3.2489999999999997</v>
      </c>
      <c r="S111" s="188">
        <v>0</v>
      </c>
      <c r="T111" s="189">
        <f>S111*H111</f>
        <v>0</v>
      </c>
      <c r="U111" s="35"/>
      <c r="V111" s="35"/>
      <c r="W111" s="35"/>
      <c r="X111" s="35"/>
      <c r="Y111" s="35"/>
      <c r="Z111" s="35"/>
      <c r="AA111" s="35"/>
      <c r="AB111" s="35"/>
      <c r="AC111" s="35"/>
      <c r="AD111" s="35"/>
      <c r="AE111" s="35"/>
      <c r="AR111" s="190" t="s">
        <v>161</v>
      </c>
      <c r="AT111" s="190" t="s">
        <v>157</v>
      </c>
      <c r="AU111" s="190" t="s">
        <v>80</v>
      </c>
      <c r="AY111" s="18" t="s">
        <v>134</v>
      </c>
      <c r="BE111" s="191">
        <f>IF(N111="základní",J111,0)</f>
        <v>0</v>
      </c>
      <c r="BF111" s="191">
        <f>IF(N111="snížená",J111,0)</f>
        <v>0</v>
      </c>
      <c r="BG111" s="191">
        <f>IF(N111="zákl. přenesená",J111,0)</f>
        <v>0</v>
      </c>
      <c r="BH111" s="191">
        <f>IF(N111="sníž. přenesená",J111,0)</f>
        <v>0</v>
      </c>
      <c r="BI111" s="191">
        <f>IF(N111="nulová",J111,0)</f>
        <v>0</v>
      </c>
      <c r="BJ111" s="18" t="s">
        <v>80</v>
      </c>
      <c r="BK111" s="191">
        <f>ROUND(I111*H111,2)</f>
        <v>0</v>
      </c>
      <c r="BL111" s="18" t="s">
        <v>142</v>
      </c>
      <c r="BM111" s="190" t="s">
        <v>896</v>
      </c>
    </row>
    <row r="112" spans="1:47" s="2" customFormat="1" ht="19.2">
      <c r="A112" s="35"/>
      <c r="B112" s="36"/>
      <c r="C112" s="37"/>
      <c r="D112" s="192" t="s">
        <v>144</v>
      </c>
      <c r="E112" s="37"/>
      <c r="F112" s="193" t="s">
        <v>897</v>
      </c>
      <c r="G112" s="37"/>
      <c r="H112" s="37"/>
      <c r="I112" s="194"/>
      <c r="J112" s="37"/>
      <c r="K112" s="37"/>
      <c r="L112" s="40"/>
      <c r="M112" s="195"/>
      <c r="N112" s="196"/>
      <c r="O112" s="65"/>
      <c r="P112" s="65"/>
      <c r="Q112" s="65"/>
      <c r="R112" s="65"/>
      <c r="S112" s="65"/>
      <c r="T112" s="66"/>
      <c r="U112" s="35"/>
      <c r="V112" s="35"/>
      <c r="W112" s="35"/>
      <c r="X112" s="35"/>
      <c r="Y112" s="35"/>
      <c r="Z112" s="35"/>
      <c r="AA112" s="35"/>
      <c r="AB112" s="35"/>
      <c r="AC112" s="35"/>
      <c r="AD112" s="35"/>
      <c r="AE112" s="35"/>
      <c r="AT112" s="18" t="s">
        <v>144</v>
      </c>
      <c r="AU112" s="18" t="s">
        <v>80</v>
      </c>
    </row>
    <row r="113" spans="1:47" s="2" customFormat="1" ht="19.2">
      <c r="A113" s="35"/>
      <c r="B113" s="36"/>
      <c r="C113" s="37"/>
      <c r="D113" s="192" t="s">
        <v>871</v>
      </c>
      <c r="E113" s="37"/>
      <c r="F113" s="261" t="s">
        <v>872</v>
      </c>
      <c r="G113" s="37"/>
      <c r="H113" s="37"/>
      <c r="I113" s="167" t="s">
        <v>909</v>
      </c>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871</v>
      </c>
      <c r="AU113" s="18" t="s">
        <v>80</v>
      </c>
    </row>
    <row r="114" spans="1:65" s="2" customFormat="1" ht="22.8">
      <c r="A114" s="35"/>
      <c r="B114" s="36"/>
      <c r="C114" s="208" t="s">
        <v>177</v>
      </c>
      <c r="D114" s="260" t="s">
        <v>157</v>
      </c>
      <c r="E114" s="209" t="s">
        <v>898</v>
      </c>
      <c r="F114" s="210" t="s">
        <v>899</v>
      </c>
      <c r="G114" s="211" t="s">
        <v>165</v>
      </c>
      <c r="H114" s="212">
        <v>16</v>
      </c>
      <c r="I114" s="213">
        <v>0</v>
      </c>
      <c r="J114" s="214">
        <f>ROUND(I114*H114,2)</f>
        <v>0</v>
      </c>
      <c r="K114" s="210" t="s">
        <v>141</v>
      </c>
      <c r="L114" s="215"/>
      <c r="M114" s="216" t="s">
        <v>19</v>
      </c>
      <c r="N114" s="217" t="s">
        <v>44</v>
      </c>
      <c r="O114" s="65"/>
      <c r="P114" s="188">
        <f>O114*H114</f>
        <v>0</v>
      </c>
      <c r="Q114" s="188">
        <v>0</v>
      </c>
      <c r="R114" s="188">
        <f>Q114*H114</f>
        <v>0</v>
      </c>
      <c r="S114" s="188">
        <v>0</v>
      </c>
      <c r="T114" s="189">
        <f>S114*H114</f>
        <v>0</v>
      </c>
      <c r="U114" s="35"/>
      <c r="V114" s="35"/>
      <c r="W114" s="35"/>
      <c r="X114" s="35"/>
      <c r="Y114" s="35"/>
      <c r="Z114" s="35"/>
      <c r="AA114" s="35"/>
      <c r="AB114" s="35"/>
      <c r="AC114" s="35"/>
      <c r="AD114" s="35"/>
      <c r="AE114" s="35"/>
      <c r="AR114" s="190" t="s">
        <v>161</v>
      </c>
      <c r="AT114" s="190" t="s">
        <v>157</v>
      </c>
      <c r="AU114" s="190" t="s">
        <v>80</v>
      </c>
      <c r="AY114" s="18" t="s">
        <v>134</v>
      </c>
      <c r="BE114" s="191">
        <f>IF(N114="základní",J114,0)</f>
        <v>0</v>
      </c>
      <c r="BF114" s="191">
        <f>IF(N114="snížená",J114,0)</f>
        <v>0</v>
      </c>
      <c r="BG114" s="191">
        <f>IF(N114="zákl. přenesená",J114,0)</f>
        <v>0</v>
      </c>
      <c r="BH114" s="191">
        <f>IF(N114="sníž. přenesená",J114,0)</f>
        <v>0</v>
      </c>
      <c r="BI114" s="191">
        <f>IF(N114="nulová",J114,0)</f>
        <v>0</v>
      </c>
      <c r="BJ114" s="18" t="s">
        <v>80</v>
      </c>
      <c r="BK114" s="191">
        <f>ROUND(I114*H114,2)</f>
        <v>0</v>
      </c>
      <c r="BL114" s="18" t="s">
        <v>142</v>
      </c>
      <c r="BM114" s="190" t="s">
        <v>900</v>
      </c>
    </row>
    <row r="115" spans="1:47" s="2" customFormat="1" ht="19.2">
      <c r="A115" s="35"/>
      <c r="B115" s="36"/>
      <c r="C115" s="37"/>
      <c r="D115" s="192" t="s">
        <v>144</v>
      </c>
      <c r="E115" s="37"/>
      <c r="F115" s="193" t="s">
        <v>901</v>
      </c>
      <c r="G115" s="37"/>
      <c r="H115" s="37"/>
      <c r="I115" s="194"/>
      <c r="J115" s="37"/>
      <c r="K115" s="37"/>
      <c r="L115" s="40"/>
      <c r="M115" s="195"/>
      <c r="N115" s="196"/>
      <c r="O115" s="65"/>
      <c r="P115" s="65"/>
      <c r="Q115" s="65"/>
      <c r="R115" s="65"/>
      <c r="S115" s="65"/>
      <c r="T115" s="66"/>
      <c r="U115" s="35"/>
      <c r="V115" s="35"/>
      <c r="W115" s="35"/>
      <c r="X115" s="35"/>
      <c r="Y115" s="35"/>
      <c r="Z115" s="35"/>
      <c r="AA115" s="35"/>
      <c r="AB115" s="35"/>
      <c r="AC115" s="35"/>
      <c r="AD115" s="35"/>
      <c r="AE115" s="35"/>
      <c r="AT115" s="18" t="s">
        <v>144</v>
      </c>
      <c r="AU115" s="18" t="s">
        <v>80</v>
      </c>
    </row>
    <row r="116" spans="1:47" s="2" customFormat="1" ht="19.2">
      <c r="A116" s="35"/>
      <c r="B116" s="36"/>
      <c r="C116" s="37"/>
      <c r="D116" s="192" t="s">
        <v>871</v>
      </c>
      <c r="E116" s="37"/>
      <c r="F116" s="261" t="s">
        <v>872</v>
      </c>
      <c r="G116" s="37"/>
      <c r="H116" s="37"/>
      <c r="I116" s="167" t="s">
        <v>909</v>
      </c>
      <c r="J116" s="37"/>
      <c r="K116" s="37"/>
      <c r="L116" s="40"/>
      <c r="M116" s="195"/>
      <c r="N116" s="196"/>
      <c r="O116" s="65"/>
      <c r="P116" s="65"/>
      <c r="Q116" s="65"/>
      <c r="R116" s="65"/>
      <c r="S116" s="65"/>
      <c r="T116" s="66"/>
      <c r="U116" s="35"/>
      <c r="V116" s="35"/>
      <c r="W116" s="35"/>
      <c r="X116" s="35"/>
      <c r="Y116" s="35"/>
      <c r="Z116" s="35"/>
      <c r="AA116" s="35"/>
      <c r="AB116" s="35"/>
      <c r="AC116" s="35"/>
      <c r="AD116" s="35"/>
      <c r="AE116" s="35"/>
      <c r="AT116" s="18" t="s">
        <v>871</v>
      </c>
      <c r="AU116" s="18" t="s">
        <v>80</v>
      </c>
    </row>
    <row r="117" spans="1:65" s="2" customFormat="1" ht="22.8">
      <c r="A117" s="35"/>
      <c r="B117" s="36"/>
      <c r="C117" s="208" t="s">
        <v>161</v>
      </c>
      <c r="D117" s="260" t="s">
        <v>157</v>
      </c>
      <c r="E117" s="209" t="s">
        <v>902</v>
      </c>
      <c r="F117" s="210" t="s">
        <v>903</v>
      </c>
      <c r="G117" s="211" t="s">
        <v>165</v>
      </c>
      <c r="H117" s="212">
        <v>50</v>
      </c>
      <c r="I117" s="213">
        <v>0</v>
      </c>
      <c r="J117" s="214">
        <f>ROUND(I117*H117,2)</f>
        <v>0</v>
      </c>
      <c r="K117" s="210" t="s">
        <v>141</v>
      </c>
      <c r="L117" s="215"/>
      <c r="M117" s="216" t="s">
        <v>19</v>
      </c>
      <c r="N117" s="217" t="s">
        <v>44</v>
      </c>
      <c r="O117" s="65"/>
      <c r="P117" s="188">
        <f>O117*H117</f>
        <v>0</v>
      </c>
      <c r="Q117" s="188">
        <v>0.04939</v>
      </c>
      <c r="R117" s="188">
        <f>Q117*H117</f>
        <v>2.4695</v>
      </c>
      <c r="S117" s="188">
        <v>0</v>
      </c>
      <c r="T117" s="189">
        <f>S117*H117</f>
        <v>0</v>
      </c>
      <c r="U117" s="35"/>
      <c r="V117" s="35"/>
      <c r="W117" s="35"/>
      <c r="X117" s="35"/>
      <c r="Y117" s="35"/>
      <c r="Z117" s="35"/>
      <c r="AA117" s="35"/>
      <c r="AB117" s="35"/>
      <c r="AC117" s="35"/>
      <c r="AD117" s="35"/>
      <c r="AE117" s="35"/>
      <c r="AR117" s="190" t="s">
        <v>161</v>
      </c>
      <c r="AT117" s="190" t="s">
        <v>157</v>
      </c>
      <c r="AU117" s="190" t="s">
        <v>80</v>
      </c>
      <c r="AY117" s="18" t="s">
        <v>134</v>
      </c>
      <c r="BE117" s="191">
        <f>IF(N117="základní",J117,0)</f>
        <v>0</v>
      </c>
      <c r="BF117" s="191">
        <f>IF(N117="snížená",J117,0)</f>
        <v>0</v>
      </c>
      <c r="BG117" s="191">
        <f>IF(N117="zákl. přenesená",J117,0)</f>
        <v>0</v>
      </c>
      <c r="BH117" s="191">
        <f>IF(N117="sníž. přenesená",J117,0)</f>
        <v>0</v>
      </c>
      <c r="BI117" s="191">
        <f>IF(N117="nulová",J117,0)</f>
        <v>0</v>
      </c>
      <c r="BJ117" s="18" t="s">
        <v>80</v>
      </c>
      <c r="BK117" s="191">
        <f>ROUND(I117*H117,2)</f>
        <v>0</v>
      </c>
      <c r="BL117" s="18" t="s">
        <v>142</v>
      </c>
      <c r="BM117" s="190" t="s">
        <v>904</v>
      </c>
    </row>
    <row r="118" spans="1:47" s="2" customFormat="1" ht="19.2">
      <c r="A118" s="35"/>
      <c r="B118" s="36"/>
      <c r="C118" s="37"/>
      <c r="D118" s="192" t="s">
        <v>144</v>
      </c>
      <c r="E118" s="37"/>
      <c r="F118" s="193" t="s">
        <v>903</v>
      </c>
      <c r="G118" s="37"/>
      <c r="H118" s="37"/>
      <c r="I118" s="194"/>
      <c r="J118" s="37"/>
      <c r="K118" s="37"/>
      <c r="L118" s="40"/>
      <c r="M118" s="195"/>
      <c r="N118" s="196"/>
      <c r="O118" s="65"/>
      <c r="P118" s="65"/>
      <c r="Q118" s="65"/>
      <c r="R118" s="65"/>
      <c r="S118" s="65"/>
      <c r="T118" s="66"/>
      <c r="U118" s="35"/>
      <c r="V118" s="35"/>
      <c r="W118" s="35"/>
      <c r="X118" s="35"/>
      <c r="Y118" s="35"/>
      <c r="Z118" s="35"/>
      <c r="AA118" s="35"/>
      <c r="AB118" s="35"/>
      <c r="AC118" s="35"/>
      <c r="AD118" s="35"/>
      <c r="AE118" s="35"/>
      <c r="AT118" s="18" t="s">
        <v>144</v>
      </c>
      <c r="AU118" s="18" t="s">
        <v>80</v>
      </c>
    </row>
    <row r="119" spans="1:47" s="2" customFormat="1" ht="19.2">
      <c r="A119" s="35"/>
      <c r="B119" s="36"/>
      <c r="C119" s="37"/>
      <c r="D119" s="192" t="s">
        <v>871</v>
      </c>
      <c r="E119" s="37"/>
      <c r="F119" s="261" t="s">
        <v>872</v>
      </c>
      <c r="G119" s="37"/>
      <c r="H119" s="37"/>
      <c r="I119" s="167" t="s">
        <v>909</v>
      </c>
      <c r="J119" s="37"/>
      <c r="K119" s="37"/>
      <c r="L119" s="40"/>
      <c r="M119" s="195"/>
      <c r="N119" s="196"/>
      <c r="O119" s="65"/>
      <c r="P119" s="65"/>
      <c r="Q119" s="65"/>
      <c r="R119" s="65"/>
      <c r="S119" s="65"/>
      <c r="T119" s="66"/>
      <c r="U119" s="35"/>
      <c r="V119" s="35"/>
      <c r="W119" s="35"/>
      <c r="X119" s="35"/>
      <c r="Y119" s="35"/>
      <c r="Z119" s="35"/>
      <c r="AA119" s="35"/>
      <c r="AB119" s="35"/>
      <c r="AC119" s="35"/>
      <c r="AD119" s="35"/>
      <c r="AE119" s="35"/>
      <c r="AT119" s="18" t="s">
        <v>871</v>
      </c>
      <c r="AU119" s="18" t="s">
        <v>80</v>
      </c>
    </row>
    <row r="120" spans="1:65" s="2" customFormat="1" ht="22.8">
      <c r="A120" s="35"/>
      <c r="B120" s="36"/>
      <c r="C120" s="208" t="s">
        <v>185</v>
      </c>
      <c r="D120" s="260" t="s">
        <v>157</v>
      </c>
      <c r="E120" s="209" t="s">
        <v>905</v>
      </c>
      <c r="F120" s="210" t="s">
        <v>874</v>
      </c>
      <c r="G120" s="211" t="s">
        <v>165</v>
      </c>
      <c r="H120" s="212">
        <v>91</v>
      </c>
      <c r="I120" s="213">
        <v>0</v>
      </c>
      <c r="J120" s="214">
        <f>ROUND(I120*H120,2)</f>
        <v>0</v>
      </c>
      <c r="K120" s="210" t="s">
        <v>141</v>
      </c>
      <c r="L120" s="215"/>
      <c r="M120" s="216" t="s">
        <v>19</v>
      </c>
      <c r="N120" s="217" t="s">
        <v>44</v>
      </c>
      <c r="O120" s="65"/>
      <c r="P120" s="188">
        <f>O120*H120</f>
        <v>0</v>
      </c>
      <c r="Q120" s="188">
        <v>0</v>
      </c>
      <c r="R120" s="188">
        <f>Q120*H120</f>
        <v>0</v>
      </c>
      <c r="S120" s="188">
        <v>0</v>
      </c>
      <c r="T120" s="189">
        <f>S120*H120</f>
        <v>0</v>
      </c>
      <c r="U120" s="35"/>
      <c r="V120" s="35"/>
      <c r="W120" s="35"/>
      <c r="X120" s="35"/>
      <c r="Y120" s="35"/>
      <c r="Z120" s="35"/>
      <c r="AA120" s="35"/>
      <c r="AB120" s="35"/>
      <c r="AC120" s="35"/>
      <c r="AD120" s="35"/>
      <c r="AE120" s="35"/>
      <c r="AR120" s="190" t="s">
        <v>161</v>
      </c>
      <c r="AT120" s="190" t="s">
        <v>157</v>
      </c>
      <c r="AU120" s="190" t="s">
        <v>80</v>
      </c>
      <c r="AY120" s="18" t="s">
        <v>134</v>
      </c>
      <c r="BE120" s="191">
        <f>IF(N120="základní",J120,0)</f>
        <v>0</v>
      </c>
      <c r="BF120" s="191">
        <f>IF(N120="snížená",J120,0)</f>
        <v>0</v>
      </c>
      <c r="BG120" s="191">
        <f>IF(N120="zákl. přenesená",J120,0)</f>
        <v>0</v>
      </c>
      <c r="BH120" s="191">
        <f>IF(N120="sníž. přenesená",J120,0)</f>
        <v>0</v>
      </c>
      <c r="BI120" s="191">
        <f>IF(N120="nulová",J120,0)</f>
        <v>0</v>
      </c>
      <c r="BJ120" s="18" t="s">
        <v>80</v>
      </c>
      <c r="BK120" s="191">
        <f>ROUND(I120*H120,2)</f>
        <v>0</v>
      </c>
      <c r="BL120" s="18" t="s">
        <v>142</v>
      </c>
      <c r="BM120" s="190" t="s">
        <v>906</v>
      </c>
    </row>
    <row r="121" spans="1:47" s="2" customFormat="1" ht="19.2">
      <c r="A121" s="35"/>
      <c r="B121" s="36"/>
      <c r="C121" s="37"/>
      <c r="D121" s="192" t="s">
        <v>144</v>
      </c>
      <c r="E121" s="37"/>
      <c r="F121" s="193" t="s">
        <v>907</v>
      </c>
      <c r="G121" s="37"/>
      <c r="H121" s="37"/>
      <c r="I121" s="194"/>
      <c r="J121" s="37"/>
      <c r="K121" s="37"/>
      <c r="L121" s="40"/>
      <c r="M121" s="195"/>
      <c r="N121" s="196"/>
      <c r="O121" s="65"/>
      <c r="P121" s="65"/>
      <c r="Q121" s="65"/>
      <c r="R121" s="65"/>
      <c r="S121" s="65"/>
      <c r="T121" s="66"/>
      <c r="U121" s="35"/>
      <c r="V121" s="35"/>
      <c r="W121" s="35"/>
      <c r="X121" s="35"/>
      <c r="Y121" s="35"/>
      <c r="Z121" s="35"/>
      <c r="AA121" s="35"/>
      <c r="AB121" s="35"/>
      <c r="AC121" s="35"/>
      <c r="AD121" s="35"/>
      <c r="AE121" s="35"/>
      <c r="AT121" s="18" t="s">
        <v>144</v>
      </c>
      <c r="AU121" s="18" t="s">
        <v>80</v>
      </c>
    </row>
    <row r="122" spans="1:47" s="2" customFormat="1" ht="19.2">
      <c r="A122" s="35"/>
      <c r="B122" s="36"/>
      <c r="C122" s="37"/>
      <c r="D122" s="192" t="s">
        <v>871</v>
      </c>
      <c r="E122" s="37"/>
      <c r="F122" s="261" t="s">
        <v>872</v>
      </c>
      <c r="G122" s="37"/>
      <c r="H122" s="37"/>
      <c r="I122" s="194"/>
      <c r="J122" s="37"/>
      <c r="K122" s="37"/>
      <c r="L122" s="40"/>
      <c r="M122" s="195"/>
      <c r="N122" s="196"/>
      <c r="O122" s="65"/>
      <c r="P122" s="65"/>
      <c r="Q122" s="65"/>
      <c r="R122" s="65"/>
      <c r="S122" s="65"/>
      <c r="T122" s="66"/>
      <c r="U122" s="35"/>
      <c r="V122" s="35"/>
      <c r="W122" s="35"/>
      <c r="X122" s="35"/>
      <c r="Y122" s="35"/>
      <c r="Z122" s="35"/>
      <c r="AA122" s="35"/>
      <c r="AB122" s="35"/>
      <c r="AC122" s="35"/>
      <c r="AD122" s="35"/>
      <c r="AE122" s="35"/>
      <c r="AT122" s="18" t="s">
        <v>871</v>
      </c>
      <c r="AU122" s="18" t="s">
        <v>80</v>
      </c>
    </row>
    <row r="123" spans="2:51" s="13" customFormat="1" ht="12">
      <c r="B123" s="197"/>
      <c r="C123" s="198"/>
      <c r="D123" s="192" t="s">
        <v>145</v>
      </c>
      <c r="E123" s="199" t="s">
        <v>19</v>
      </c>
      <c r="F123" s="200" t="s">
        <v>219</v>
      </c>
      <c r="G123" s="198"/>
      <c r="H123" s="201">
        <v>16</v>
      </c>
      <c r="I123" s="202"/>
      <c r="J123" s="198"/>
      <c r="K123" s="198"/>
      <c r="L123" s="203"/>
      <c r="M123" s="204"/>
      <c r="N123" s="205"/>
      <c r="O123" s="205"/>
      <c r="P123" s="205"/>
      <c r="Q123" s="205"/>
      <c r="R123" s="205"/>
      <c r="S123" s="205"/>
      <c r="T123" s="206"/>
      <c r="AT123" s="207" t="s">
        <v>145</v>
      </c>
      <c r="AU123" s="207" t="s">
        <v>80</v>
      </c>
      <c r="AV123" s="13" t="s">
        <v>82</v>
      </c>
      <c r="AW123" s="13" t="s">
        <v>33</v>
      </c>
      <c r="AX123" s="13" t="s">
        <v>73</v>
      </c>
      <c r="AY123" s="207" t="s">
        <v>134</v>
      </c>
    </row>
    <row r="124" spans="2:51" s="13" customFormat="1" ht="12">
      <c r="B124" s="197"/>
      <c r="C124" s="198"/>
      <c r="D124" s="192" t="s">
        <v>145</v>
      </c>
      <c r="E124" s="199" t="s">
        <v>19</v>
      </c>
      <c r="F124" s="200" t="s">
        <v>908</v>
      </c>
      <c r="G124" s="198"/>
      <c r="H124" s="201">
        <v>75</v>
      </c>
      <c r="I124" s="202"/>
      <c r="J124" s="198"/>
      <c r="K124" s="198"/>
      <c r="L124" s="203"/>
      <c r="M124" s="204"/>
      <c r="N124" s="205"/>
      <c r="O124" s="205"/>
      <c r="P124" s="205"/>
      <c r="Q124" s="205"/>
      <c r="R124" s="205"/>
      <c r="S124" s="205"/>
      <c r="T124" s="206"/>
      <c r="AT124" s="207" t="s">
        <v>145</v>
      </c>
      <c r="AU124" s="207" t="s">
        <v>80</v>
      </c>
      <c r="AV124" s="13" t="s">
        <v>82</v>
      </c>
      <c r="AW124" s="13" t="s">
        <v>33</v>
      </c>
      <c r="AX124" s="13" t="s">
        <v>73</v>
      </c>
      <c r="AY124" s="207" t="s">
        <v>134</v>
      </c>
    </row>
    <row r="125" spans="2:51" s="14" customFormat="1" ht="12">
      <c r="B125" s="218"/>
      <c r="C125" s="219"/>
      <c r="D125" s="192" t="s">
        <v>145</v>
      </c>
      <c r="E125" s="220" t="s">
        <v>19</v>
      </c>
      <c r="F125" s="221" t="s">
        <v>170</v>
      </c>
      <c r="G125" s="219"/>
      <c r="H125" s="222">
        <v>91</v>
      </c>
      <c r="I125" s="223"/>
      <c r="J125" s="219"/>
      <c r="K125" s="219"/>
      <c r="L125" s="224"/>
      <c r="M125" s="250"/>
      <c r="N125" s="251"/>
      <c r="O125" s="251"/>
      <c r="P125" s="251"/>
      <c r="Q125" s="251"/>
      <c r="R125" s="251"/>
      <c r="S125" s="251"/>
      <c r="T125" s="252"/>
      <c r="AT125" s="228" t="s">
        <v>145</v>
      </c>
      <c r="AU125" s="228" t="s">
        <v>80</v>
      </c>
      <c r="AV125" s="14" t="s">
        <v>142</v>
      </c>
      <c r="AW125" s="14" t="s">
        <v>33</v>
      </c>
      <c r="AX125" s="14" t="s">
        <v>80</v>
      </c>
      <c r="AY125" s="228" t="s">
        <v>134</v>
      </c>
    </row>
    <row r="126" spans="1:31" s="2" customFormat="1" ht="6.9" customHeight="1">
      <c r="A126" s="35"/>
      <c r="B126" s="48"/>
      <c r="C126" s="49"/>
      <c r="D126" s="49"/>
      <c r="E126" s="49"/>
      <c r="F126" s="49"/>
      <c r="G126" s="49"/>
      <c r="H126" s="49"/>
      <c r="I126" s="49"/>
      <c r="J126" s="49"/>
      <c r="K126" s="49"/>
      <c r="L126" s="40"/>
      <c r="M126" s="35"/>
      <c r="O126" s="35"/>
      <c r="P126" s="35"/>
      <c r="Q126" s="35"/>
      <c r="R126" s="35"/>
      <c r="S126" s="35"/>
      <c r="T126" s="35"/>
      <c r="U126" s="35"/>
      <c r="V126" s="35"/>
      <c r="W126" s="35"/>
      <c r="X126" s="35"/>
      <c r="Y126" s="35"/>
      <c r="Z126" s="35"/>
      <c r="AA126" s="35"/>
      <c r="AB126" s="35"/>
      <c r="AC126" s="35"/>
      <c r="AD126" s="35"/>
      <c r="AE126" s="35"/>
    </row>
  </sheetData>
  <sheetProtection algorithmName="SHA-512" hashValue="3yfEpWWwXNU8mK51GCSpP9kkmwO/ma8AOOsT0zX+6biA3vmcZ+Q+3BgYOnkHTh8VEjeZLQDicp5FnKt8Zhl+Aw==" saltValue="DkCQhHrkiAuohVllCmn6cEkqCBEZxv82lbzTPlgld9e2GYAY7zgk6KEL774bWMUCF4LZrvsmDYr68IQ8LXfgCw==" spinCount="100000" sheet="1" objects="1" scenarios="1" formatColumns="0" formatRows="0" autoFilter="0"/>
  <autoFilter ref="C80:K125"/>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2021-01-28T08:47:20Z</dcterms:created>
  <dcterms:modified xsi:type="dcterms:W3CDTF">2021-02-03T11:01:41Z</dcterms:modified>
  <cp:category/>
  <cp:version/>
  <cp:contentType/>
  <cp:contentStatus/>
</cp:coreProperties>
</file>