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I:\Agenda veřejných zakázek\3. Akce 2021\64020219 Oprava zabezpečovacího zařízení v žst. Dolní Lipka\64020219 ZVD č.2\"/>
    </mc:Choice>
  </mc:AlternateContent>
  <xr:revisionPtr revIDLastSave="0" documentId="13_ncr:1_{77D02D6D-17E3-4BF2-9407-200A486C9B4C}" xr6:coauthVersionLast="46" xr6:coauthVersionMax="46" xr10:uidLastSave="{00000000-0000-0000-0000-000000000000}"/>
  <bookViews>
    <workbookView xWindow="28680" yWindow="-120" windowWidth="29040" windowHeight="15840" firstSheet="18" activeTab="22" xr2:uid="{00000000-000D-0000-FFFF-FFFF00000000}"/>
  </bookViews>
  <sheets>
    <sheet name="Rekapitulace stavby" sheetId="1" r:id="rId1"/>
    <sheet name="01 - Technologie zabezpeč..." sheetId="2" r:id="rId2"/>
    <sheet name="02 - Zemní práce" sheetId="3" r:id="rId3"/>
    <sheet name="03 - Klimatizace" sheetId="4" r:id="rId4"/>
    <sheet name="PS 02-01 - Sdělovací zaří..." sheetId="5" r:id="rId5"/>
    <sheet name="PS 02-02 - Žst. Dolní Lip..." sheetId="6" r:id="rId6"/>
    <sheet name="PS 02-03 - ED Pardubice, ..." sheetId="7" r:id="rId7"/>
    <sheet name="PS 02-04 - Žst. Dolní Lip..." sheetId="8" r:id="rId8"/>
    <sheet name="PS 02-05 - ED Pardubice, ..." sheetId="9" r:id="rId9"/>
    <sheet name="PS 02-06 - žST Dolní Lipk..." sheetId="10" r:id="rId10"/>
    <sheet name="01-SO512266 - URS - SO 51..." sheetId="11" r:id="rId11"/>
    <sheet name="02-SO512266 - ÚOŽI - SO 5..." sheetId="12" r:id="rId12"/>
    <sheet name="02-SO512266.1 - ÚOŽI - žs..." sheetId="13" r:id="rId13"/>
    <sheet name="01-PS512267 - URS - PS 51..." sheetId="14" r:id="rId14"/>
    <sheet name="02-PS512267 - ÚOŽI - PS 5..." sheetId="15" r:id="rId15"/>
    <sheet name="01-PS512268 - URS - PS 51..." sheetId="16" r:id="rId16"/>
    <sheet name="02-PS512268 - ÚOŽI - PS 5..." sheetId="17" r:id="rId17"/>
    <sheet name="01-PS512269 - URS - PS 51..." sheetId="18" r:id="rId18"/>
    <sheet name="02-PS512269 - ÚOŽI - PS 5..." sheetId="19" r:id="rId19"/>
    <sheet name="SO 01 - Přejezd" sheetId="20" r:id="rId20"/>
    <sheet name="SO 02 - Výhybky" sheetId="21" r:id="rId21"/>
    <sheet name="SO 03 - Demontáž v.č. 7,8" sheetId="22" r:id="rId22"/>
    <sheet name="SO 04 - Materiál obj.- Ne..." sheetId="23" r:id="rId23"/>
    <sheet name="99 - VON" sheetId="24" r:id="rId24"/>
  </sheets>
  <definedNames>
    <definedName name="_xlnm._FilterDatabase" localSheetId="1" hidden="1">'01 - Technologie zabezpeč...'!$C$120:$L$350</definedName>
    <definedName name="_xlnm._FilterDatabase" localSheetId="13" hidden="1">'01-PS512267 - URS - PS 51...'!$C$124:$L$182</definedName>
    <definedName name="_xlnm._FilterDatabase" localSheetId="15" hidden="1">'01-PS512268 - URS - PS 51...'!$C$128:$L$218</definedName>
    <definedName name="_xlnm._FilterDatabase" localSheetId="17" hidden="1">'01-PS512269 - URS - PS 51...'!$C$124:$L$152</definedName>
    <definedName name="_xlnm._FilterDatabase" localSheetId="10" hidden="1">'01-SO512266 - URS - SO 51...'!$C$125:$L$168</definedName>
    <definedName name="_xlnm._FilterDatabase" localSheetId="2" hidden="1">'02 - Zemní práce'!$C$121:$L$163</definedName>
    <definedName name="_xlnm._FilterDatabase" localSheetId="14" hidden="1">'02-PS512267 - ÚOŽI - PS 5...'!$C$123:$L$208</definedName>
    <definedName name="_xlnm._FilterDatabase" localSheetId="16" hidden="1">'02-PS512268 - ÚOŽI - PS 5...'!$C$120:$L$318</definedName>
    <definedName name="_xlnm._FilterDatabase" localSheetId="18" hidden="1">'02-PS512269 - ÚOŽI - PS 5...'!$C$120:$L$222</definedName>
    <definedName name="_xlnm._FilterDatabase" localSheetId="11" hidden="1">'02-SO512266 - ÚOŽI - SO 5...'!$C$127:$L$522</definedName>
    <definedName name="_xlnm._FilterDatabase" localSheetId="12" hidden="1">'02-SO512266.1 - ÚOŽI - žs...'!$C$122:$L$272</definedName>
    <definedName name="_xlnm._FilterDatabase" localSheetId="3" hidden="1">'03 - Klimatizace'!$C$122:$L$152</definedName>
    <definedName name="_xlnm._FilterDatabase" localSheetId="23" hidden="1">'99 - VON'!$C$118:$L$142</definedName>
    <definedName name="_xlnm._FilterDatabase" localSheetId="4" hidden="1">'PS 02-01 - Sdělovací zaří...'!$C$116:$L$230</definedName>
    <definedName name="_xlnm._FilterDatabase" localSheetId="5" hidden="1">'PS 02-02 - Žst. Dolní Lip...'!$C$115:$L$190</definedName>
    <definedName name="_xlnm._FilterDatabase" localSheetId="6" hidden="1">'PS 02-03 - ED Pardubice, ...'!$C$115:$L$136</definedName>
    <definedName name="_xlnm._FilterDatabase" localSheetId="7" hidden="1">'PS 02-04 - Žst. Dolní Lip...'!$C$115:$L$170</definedName>
    <definedName name="_xlnm._FilterDatabase" localSheetId="8" hidden="1">'PS 02-05 - ED Pardubice, ...'!$C$115:$L$138</definedName>
    <definedName name="_xlnm._FilterDatabase" localSheetId="9" hidden="1">'PS 02-06 - žST Dolní Lipk...'!$C$116:$L$188</definedName>
    <definedName name="_xlnm._FilterDatabase" localSheetId="19" hidden="1">'SO 01 - Přejezd'!$C$115:$L$214</definedName>
    <definedName name="_xlnm._FilterDatabase" localSheetId="20" hidden="1">'SO 02 - Výhybky'!$C$115:$L$182</definedName>
    <definedName name="_xlnm._FilterDatabase" localSheetId="21" hidden="1">'SO 03 - Demontáž v.č. 7,8'!$C$115:$L$166</definedName>
    <definedName name="_xlnm._FilterDatabase" localSheetId="22" hidden="1">'SO 04 - Materiál obj.- Ne...'!$C$118:$L$136</definedName>
    <definedName name="_xlnm.Print_Titles" localSheetId="1">'01 - Technologie zabezpeč...'!$120:$120</definedName>
    <definedName name="_xlnm.Print_Titles" localSheetId="13">'01-PS512267 - URS - PS 51...'!$124:$124</definedName>
    <definedName name="_xlnm.Print_Titles" localSheetId="15">'01-PS512268 - URS - PS 51...'!$128:$128</definedName>
    <definedName name="_xlnm.Print_Titles" localSheetId="17">'01-PS512269 - URS - PS 51...'!$124:$124</definedName>
    <definedName name="_xlnm.Print_Titles" localSheetId="10">'01-SO512266 - URS - SO 51...'!$125:$125</definedName>
    <definedName name="_xlnm.Print_Titles" localSheetId="2">'02 - Zemní práce'!$121:$121</definedName>
    <definedName name="_xlnm.Print_Titles" localSheetId="14">'02-PS512267 - ÚOŽI - PS 5...'!$123:$123</definedName>
    <definedName name="_xlnm.Print_Titles" localSheetId="16">'02-PS512268 - ÚOŽI - PS 5...'!$120:$120</definedName>
    <definedName name="_xlnm.Print_Titles" localSheetId="18">'02-PS512269 - ÚOŽI - PS 5...'!$120:$120</definedName>
    <definedName name="_xlnm.Print_Titles" localSheetId="11">'02-SO512266 - ÚOŽI - SO 5...'!$127:$127</definedName>
    <definedName name="_xlnm.Print_Titles" localSheetId="12">'02-SO512266.1 - ÚOŽI - žs...'!$122:$122</definedName>
    <definedName name="_xlnm.Print_Titles" localSheetId="3">'03 - Klimatizace'!$122:$122</definedName>
    <definedName name="_xlnm.Print_Titles" localSheetId="23">'99 - VON'!$118:$118</definedName>
    <definedName name="_xlnm.Print_Titles" localSheetId="4">'PS 02-01 - Sdělovací zaří...'!$116:$116</definedName>
    <definedName name="_xlnm.Print_Titles" localSheetId="5">'PS 02-02 - Žst. Dolní Lip...'!$115:$115</definedName>
    <definedName name="_xlnm.Print_Titles" localSheetId="6">'PS 02-03 - ED Pardubice, ...'!$115:$115</definedName>
    <definedName name="_xlnm.Print_Titles" localSheetId="7">'PS 02-04 - Žst. Dolní Lip...'!$115:$115</definedName>
    <definedName name="_xlnm.Print_Titles" localSheetId="8">'PS 02-05 - ED Pardubice, ...'!$115:$115</definedName>
    <definedName name="_xlnm.Print_Titles" localSheetId="9">'PS 02-06 - žST Dolní Lipk...'!$116:$116</definedName>
    <definedName name="_xlnm.Print_Titles" localSheetId="0">'Rekapitulace stavby'!$92:$92</definedName>
    <definedName name="_xlnm.Print_Titles" localSheetId="19">'SO 01 - Přejezd'!$115:$115</definedName>
    <definedName name="_xlnm.Print_Titles" localSheetId="20">'SO 02 - Výhybky'!$115:$115</definedName>
    <definedName name="_xlnm.Print_Titles" localSheetId="21">'SO 03 - Demontáž v.č. 7,8'!$115:$115</definedName>
    <definedName name="_xlnm.Print_Titles" localSheetId="22">'SO 04 - Materiál obj.- Ne...'!$118:$118</definedName>
    <definedName name="_xlnm.Print_Area" localSheetId="1">'01 - Technologie zabezpeč...'!$C$4:$K$43,'01 - Technologie zabezpeč...'!$C$50:$K$76,'01 - Technologie zabezpeč...'!$C$82:$K$100,'01 - Technologie zabezpeč...'!$C$106:$L$350</definedName>
    <definedName name="_xlnm.Print_Area" localSheetId="13">'01-PS512267 - URS - PS 51...'!$C$4:$K$43,'01-PS512267 - URS - PS 51...'!$C$50:$K$76,'01-PS512267 - URS - PS 51...'!$C$82:$K$104,'01-PS512267 - URS - PS 51...'!$C$110:$L$182</definedName>
    <definedName name="_xlnm.Print_Area" localSheetId="15">'01-PS512268 - URS - PS 51...'!$C$4:$K$43,'01-PS512268 - URS - PS 51...'!$C$50:$K$76,'01-PS512268 - URS - PS 51...'!$C$82:$K$108,'01-PS512268 - URS - PS 51...'!$C$114:$L$218</definedName>
    <definedName name="_xlnm.Print_Area" localSheetId="17">'01-PS512269 - URS - PS 51...'!$C$4:$K$43,'01-PS512269 - URS - PS 51...'!$C$50:$K$76,'01-PS512269 - URS - PS 51...'!$C$82:$K$104,'01-PS512269 - URS - PS 51...'!$C$110:$L$152</definedName>
    <definedName name="_xlnm.Print_Area" localSheetId="10">'01-SO512266 - URS - SO 51...'!$C$4:$K$43,'01-SO512266 - URS - SO 51...'!$C$50:$K$76,'01-SO512266 - URS - SO 51...'!$C$82:$K$105,'01-SO512266 - URS - SO 51...'!$C$111:$L$168</definedName>
    <definedName name="_xlnm.Print_Area" localSheetId="2">'02 - Zemní práce'!$C$4:$K$43,'02 - Zemní práce'!$C$50:$K$76,'02 - Zemní práce'!$C$82:$K$101,'02 - Zemní práce'!$C$107:$L$163</definedName>
    <definedName name="_xlnm.Print_Area" localSheetId="14">'02-PS512267 - ÚOŽI - PS 5...'!$C$4:$K$43,'02-PS512267 - ÚOŽI - PS 5...'!$C$50:$K$76,'02-PS512267 - ÚOŽI - PS 5...'!$C$82:$K$103,'02-PS512267 - ÚOŽI - PS 5...'!$C$109:$L$208</definedName>
    <definedName name="_xlnm.Print_Area" localSheetId="16">'02-PS512268 - ÚOŽI - PS 5...'!$C$4:$K$43,'02-PS512268 - ÚOŽI - PS 5...'!$C$50:$K$76,'02-PS512268 - ÚOŽI - PS 5...'!$C$82:$K$100,'02-PS512268 - ÚOŽI - PS 5...'!$C$106:$L$318</definedName>
    <definedName name="_xlnm.Print_Area" localSheetId="18">'02-PS512269 - ÚOŽI - PS 5...'!$C$4:$K$43,'02-PS512269 - ÚOŽI - PS 5...'!$C$50:$K$76,'02-PS512269 - ÚOŽI - PS 5...'!$C$82:$K$100,'02-PS512269 - ÚOŽI - PS 5...'!$C$106:$L$222</definedName>
    <definedName name="_xlnm.Print_Area" localSheetId="11">'02-SO512266 - ÚOŽI - SO 5...'!$C$4:$K$43,'02-SO512266 - ÚOŽI - SO 5...'!$C$50:$K$76,'02-SO512266 - ÚOŽI - SO 5...'!$C$82:$K$107,'02-SO512266 - ÚOŽI - SO 5...'!$C$113:$L$522</definedName>
    <definedName name="_xlnm.Print_Area" localSheetId="12">'02-SO512266.1 - ÚOŽI - žs...'!$C$4:$K$43,'02-SO512266.1 - ÚOŽI - žs...'!$C$50:$K$76,'02-SO512266.1 - ÚOŽI - žs...'!$C$82:$K$102,'02-SO512266.1 - ÚOŽI - žs...'!$C$108:$L$272</definedName>
    <definedName name="_xlnm.Print_Area" localSheetId="3">'03 - Klimatizace'!$C$4:$K$43,'03 - Klimatizace'!$C$50:$K$76,'03 - Klimatizace'!$C$82:$K$102,'03 - Klimatizace'!$C$108:$L$152</definedName>
    <definedName name="_xlnm.Print_Area" localSheetId="23">'99 - VON'!$C$4:$K$41,'99 - VON'!$C$50:$K$76,'99 - VON'!$C$82:$K$100,'99 - VON'!$C$106:$L$142</definedName>
    <definedName name="_xlnm.Print_Area" localSheetId="4">'PS 02-01 - Sdělovací zaří...'!$C$4:$K$41,'PS 02-01 - Sdělovací zaří...'!$C$50:$K$76,'PS 02-01 - Sdělovací zaří...'!$C$82:$K$98,'PS 02-01 - Sdělovací zaří...'!$C$104:$L$230</definedName>
    <definedName name="_xlnm.Print_Area" localSheetId="5">'PS 02-02 - Žst. Dolní Lip...'!$C$4:$K$41,'PS 02-02 - Žst. Dolní Lip...'!$C$50:$K$76,'PS 02-02 - Žst. Dolní Lip...'!$C$82:$K$97,'PS 02-02 - Žst. Dolní Lip...'!$C$103:$L$190</definedName>
    <definedName name="_xlnm.Print_Area" localSheetId="6">'PS 02-03 - ED Pardubice, ...'!$C$4:$K$41,'PS 02-03 - ED Pardubice, ...'!$C$50:$K$76,'PS 02-03 - ED Pardubice, ...'!$C$82:$K$97,'PS 02-03 - ED Pardubice, ...'!$C$103:$L$136</definedName>
    <definedName name="_xlnm.Print_Area" localSheetId="7">'PS 02-04 - Žst. Dolní Lip...'!$C$4:$K$41,'PS 02-04 - Žst. Dolní Lip...'!$C$50:$K$76,'PS 02-04 - Žst. Dolní Lip...'!$C$82:$K$97,'PS 02-04 - Žst. Dolní Lip...'!$C$103:$L$170</definedName>
    <definedName name="_xlnm.Print_Area" localSheetId="8">'PS 02-05 - ED Pardubice, ...'!$C$4:$K$41,'PS 02-05 - ED Pardubice, ...'!$C$50:$K$76,'PS 02-05 - ED Pardubice, ...'!$C$82:$K$97,'PS 02-05 - ED Pardubice, ...'!$C$103:$L$138</definedName>
    <definedName name="_xlnm.Print_Area" localSheetId="9">'PS 02-06 - žST Dolní Lipk...'!$C$4:$K$41,'PS 02-06 - žST Dolní Lipk...'!$C$50:$K$76,'PS 02-06 - žST Dolní Lipk...'!$C$82:$K$98,'PS 02-06 - žST Dolní Lipk...'!$C$104:$L$188</definedName>
    <definedName name="_xlnm.Print_Area" localSheetId="0">'Rekapitulace stavby'!$D$4:$AO$76,'Rekapitulace stavby'!$C$82:$AQ$124</definedName>
    <definedName name="_xlnm.Print_Area" localSheetId="19">'SO 01 - Přejezd'!$C$4:$K$41,'SO 01 - Přejezd'!$C$50:$K$76,'SO 01 - Přejezd'!$C$82:$K$97,'SO 01 - Přejezd'!$C$103:$L$214</definedName>
    <definedName name="_xlnm.Print_Area" localSheetId="20">'SO 02 - Výhybky'!$C$4:$K$41,'SO 02 - Výhybky'!$C$50:$K$76,'SO 02 - Výhybky'!$C$82:$K$97,'SO 02 - Výhybky'!$C$103:$L$182</definedName>
    <definedName name="_xlnm.Print_Area" localSheetId="21">'SO 03 - Demontáž v.č. 7,8'!$C$4:$K$41,'SO 03 - Demontáž v.č. 7,8'!$C$50:$K$76,'SO 03 - Demontáž v.č. 7,8'!$C$82:$K$97,'SO 03 - Demontáž v.č. 7,8'!$C$103:$L$166</definedName>
    <definedName name="_xlnm.Print_Area" localSheetId="22">'SO 04 - Materiál obj.- Ne...'!$C$4:$K$41,'SO 04 - Materiál obj.- Ne...'!$C$50:$K$76,'SO 04 - Materiál obj.- Ne...'!$C$82:$K$100,'SO 04 - Materiál obj.- Ne...'!$C$106:$L$136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24" l="1"/>
  <c r="K38" i="24"/>
  <c r="BA123" i="1" s="1"/>
  <c r="K37" i="24"/>
  <c r="AZ123" i="1" s="1"/>
  <c r="BI141" i="24"/>
  <c r="BH141" i="24"/>
  <c r="BG141" i="24"/>
  <c r="BF141" i="24"/>
  <c r="X141" i="24"/>
  <c r="X140" i="24" s="1"/>
  <c r="V141" i="24"/>
  <c r="V140" i="24" s="1"/>
  <c r="T141" i="24"/>
  <c r="T140" i="24" s="1"/>
  <c r="P141" i="24"/>
  <c r="BI138" i="24"/>
  <c r="BH138" i="24"/>
  <c r="BG138" i="24"/>
  <c r="BF138" i="24"/>
  <c r="X138" i="24"/>
  <c r="V138" i="24"/>
  <c r="T138" i="24"/>
  <c r="P138" i="24"/>
  <c r="BI136" i="24"/>
  <c r="BH136" i="24"/>
  <c r="BG136" i="24"/>
  <c r="BF136" i="24"/>
  <c r="X136" i="24"/>
  <c r="V136" i="24"/>
  <c r="T136" i="24"/>
  <c r="P136" i="24"/>
  <c r="BI133" i="24"/>
  <c r="BH133" i="24"/>
  <c r="BG133" i="24"/>
  <c r="BF133" i="24"/>
  <c r="X133" i="24"/>
  <c r="V133" i="24"/>
  <c r="T133" i="24"/>
  <c r="P133" i="24"/>
  <c r="BI131" i="24"/>
  <c r="BH131" i="24"/>
  <c r="BG131" i="24"/>
  <c r="BF131" i="24"/>
  <c r="X131" i="24"/>
  <c r="V131" i="24"/>
  <c r="T131" i="24"/>
  <c r="P131" i="24"/>
  <c r="BI129" i="24"/>
  <c r="BH129" i="24"/>
  <c r="BG129" i="24"/>
  <c r="BF129" i="24"/>
  <c r="X129" i="24"/>
  <c r="V129" i="24"/>
  <c r="T129" i="24"/>
  <c r="P129" i="24"/>
  <c r="BI127" i="24"/>
  <c r="BH127" i="24"/>
  <c r="BG127" i="24"/>
  <c r="BF127" i="24"/>
  <c r="X127" i="24"/>
  <c r="V127" i="24"/>
  <c r="T127" i="24"/>
  <c r="P127" i="24"/>
  <c r="BI125" i="24"/>
  <c r="BH125" i="24"/>
  <c r="BG125" i="24"/>
  <c r="BF125" i="24"/>
  <c r="X125" i="24"/>
  <c r="V125" i="24"/>
  <c r="T125" i="24"/>
  <c r="P125" i="24"/>
  <c r="BI123" i="24"/>
  <c r="BH123" i="24"/>
  <c r="BG123" i="24"/>
  <c r="BF123" i="24"/>
  <c r="X123" i="24"/>
  <c r="V123" i="24"/>
  <c r="T123" i="24"/>
  <c r="P123" i="24"/>
  <c r="BI121" i="24"/>
  <c r="BH121" i="24"/>
  <c r="BG121" i="24"/>
  <c r="BF121" i="24"/>
  <c r="X121" i="24"/>
  <c r="V121" i="24"/>
  <c r="T121" i="24"/>
  <c r="P121" i="24"/>
  <c r="J116" i="24"/>
  <c r="J115" i="24"/>
  <c r="F115" i="24"/>
  <c r="F113" i="24"/>
  <c r="E111" i="24"/>
  <c r="J92" i="24"/>
  <c r="J91" i="24"/>
  <c r="F91" i="24"/>
  <c r="F89" i="24"/>
  <c r="E87" i="24"/>
  <c r="J18" i="24"/>
  <c r="E18" i="24"/>
  <c r="F92" i="24" s="1"/>
  <c r="J17" i="24"/>
  <c r="J12" i="24"/>
  <c r="J113" i="24" s="1"/>
  <c r="E7" i="24"/>
  <c r="E109" i="24" s="1"/>
  <c r="K39" i="23"/>
  <c r="K38" i="23"/>
  <c r="BA122" i="1" s="1"/>
  <c r="K37" i="23"/>
  <c r="AZ122" i="1" s="1"/>
  <c r="BI135" i="23"/>
  <c r="BH135" i="23"/>
  <c r="BG135" i="23"/>
  <c r="BF135" i="23"/>
  <c r="X135" i="23"/>
  <c r="V135" i="23"/>
  <c r="T135" i="23"/>
  <c r="P135" i="23"/>
  <c r="BI133" i="23"/>
  <c r="BH133" i="23"/>
  <c r="BG133" i="23"/>
  <c r="BF133" i="23"/>
  <c r="X133" i="23"/>
  <c r="V133" i="23"/>
  <c r="T133" i="23"/>
  <c r="P133" i="23"/>
  <c r="BI131" i="23"/>
  <c r="BH131" i="23"/>
  <c r="BG131" i="23"/>
  <c r="BF131" i="23"/>
  <c r="X131" i="23"/>
  <c r="V131" i="23"/>
  <c r="T131" i="23"/>
  <c r="P131" i="23"/>
  <c r="BI128" i="23"/>
  <c r="BH128" i="23"/>
  <c r="BG128" i="23"/>
  <c r="BF128" i="23"/>
  <c r="X128" i="23"/>
  <c r="V128" i="23"/>
  <c r="T128" i="23"/>
  <c r="P128" i="23"/>
  <c r="BI126" i="23"/>
  <c r="BH126" i="23"/>
  <c r="BG126" i="23"/>
  <c r="BF126" i="23"/>
  <c r="X126" i="23"/>
  <c r="V126" i="23"/>
  <c r="T126" i="23"/>
  <c r="P126" i="23"/>
  <c r="BI123" i="23"/>
  <c r="BH123" i="23"/>
  <c r="BG123" i="23"/>
  <c r="BF123" i="23"/>
  <c r="X123" i="23"/>
  <c r="V123" i="23"/>
  <c r="T123" i="23"/>
  <c r="P123" i="23"/>
  <c r="BI121" i="23"/>
  <c r="BH121" i="23"/>
  <c r="BG121" i="23"/>
  <c r="BF121" i="23"/>
  <c r="X121" i="23"/>
  <c r="V121" i="23"/>
  <c r="T121" i="23"/>
  <c r="P121" i="23"/>
  <c r="J116" i="23"/>
  <c r="J115" i="23"/>
  <c r="F115" i="23"/>
  <c r="F113" i="23"/>
  <c r="E111" i="23"/>
  <c r="J92" i="23"/>
  <c r="J91" i="23"/>
  <c r="F91" i="23"/>
  <c r="F89" i="23"/>
  <c r="E87" i="23"/>
  <c r="J18" i="23"/>
  <c r="E18" i="23"/>
  <c r="F116" i="23" s="1"/>
  <c r="J17" i="23"/>
  <c r="J12" i="23"/>
  <c r="J113" i="23" s="1"/>
  <c r="E7" i="23"/>
  <c r="E109" i="23"/>
  <c r="K39" i="22"/>
  <c r="K38" i="22"/>
  <c r="BA121" i="1" s="1"/>
  <c r="K37" i="22"/>
  <c r="AZ121" i="1"/>
  <c r="BI165" i="22"/>
  <c r="BH165" i="22"/>
  <c r="BG165" i="22"/>
  <c r="BF165" i="22"/>
  <c r="X165" i="22"/>
  <c r="V165" i="22"/>
  <c r="T165" i="22"/>
  <c r="P165" i="22"/>
  <c r="BI163" i="22"/>
  <c r="BH163" i="22"/>
  <c r="BG163" i="22"/>
  <c r="BF163" i="22"/>
  <c r="X163" i="22"/>
  <c r="V163" i="22"/>
  <c r="T163" i="22"/>
  <c r="P163" i="22"/>
  <c r="BI161" i="22"/>
  <c r="BH161" i="22"/>
  <c r="BG161" i="22"/>
  <c r="BF161" i="22"/>
  <c r="X161" i="22"/>
  <c r="V161" i="22"/>
  <c r="T161" i="22"/>
  <c r="P161" i="22"/>
  <c r="BI159" i="22"/>
  <c r="BH159" i="22"/>
  <c r="BG159" i="22"/>
  <c r="BF159" i="22"/>
  <c r="X159" i="22"/>
  <c r="V159" i="22"/>
  <c r="T159" i="22"/>
  <c r="P159" i="22"/>
  <c r="BI157" i="22"/>
  <c r="BH157" i="22"/>
  <c r="BG157" i="22"/>
  <c r="BF157" i="22"/>
  <c r="X157" i="22"/>
  <c r="V157" i="22"/>
  <c r="T157" i="22"/>
  <c r="P157" i="22"/>
  <c r="BI155" i="22"/>
  <c r="BH155" i="22"/>
  <c r="BG155" i="22"/>
  <c r="BF155" i="22"/>
  <c r="X155" i="22"/>
  <c r="V155" i="22"/>
  <c r="T155" i="22"/>
  <c r="P155" i="22"/>
  <c r="BI153" i="22"/>
  <c r="BH153" i="22"/>
  <c r="BG153" i="22"/>
  <c r="BF153" i="22"/>
  <c r="X153" i="22"/>
  <c r="V153" i="22"/>
  <c r="T153" i="22"/>
  <c r="P153" i="22"/>
  <c r="BI151" i="22"/>
  <c r="BH151" i="22"/>
  <c r="BG151" i="22"/>
  <c r="BF151" i="22"/>
  <c r="X151" i="22"/>
  <c r="V151" i="22"/>
  <c r="T151" i="22"/>
  <c r="P151" i="22"/>
  <c r="BI149" i="22"/>
  <c r="BH149" i="22"/>
  <c r="BG149" i="22"/>
  <c r="BF149" i="22"/>
  <c r="X149" i="22"/>
  <c r="V149" i="22"/>
  <c r="T149" i="22"/>
  <c r="P149" i="22"/>
  <c r="BI147" i="22"/>
  <c r="BH147" i="22"/>
  <c r="BG147" i="22"/>
  <c r="BF147" i="22"/>
  <c r="X147" i="22"/>
  <c r="V147" i="22"/>
  <c r="T147" i="22"/>
  <c r="P147" i="22"/>
  <c r="BI145" i="22"/>
  <c r="BH145" i="22"/>
  <c r="BG145" i="22"/>
  <c r="BF145" i="22"/>
  <c r="X145" i="22"/>
  <c r="V145" i="22"/>
  <c r="T145" i="22"/>
  <c r="P145" i="22"/>
  <c r="BI143" i="22"/>
  <c r="BH143" i="22"/>
  <c r="BG143" i="22"/>
  <c r="BF143" i="22"/>
  <c r="X143" i="22"/>
  <c r="V143" i="22"/>
  <c r="T143" i="22"/>
  <c r="P143" i="22"/>
  <c r="BI141" i="22"/>
  <c r="BH141" i="22"/>
  <c r="BG141" i="22"/>
  <c r="BF141" i="22"/>
  <c r="X141" i="22"/>
  <c r="V141" i="22"/>
  <c r="T141" i="22"/>
  <c r="P141" i="22"/>
  <c r="BI139" i="22"/>
  <c r="BH139" i="22"/>
  <c r="BG139" i="22"/>
  <c r="BF139" i="22"/>
  <c r="X139" i="22"/>
  <c r="V139" i="22"/>
  <c r="T139" i="22"/>
  <c r="P139" i="22"/>
  <c r="BI137" i="22"/>
  <c r="BH137" i="22"/>
  <c r="BG137" i="22"/>
  <c r="BF137" i="22"/>
  <c r="X137" i="22"/>
  <c r="V137" i="22"/>
  <c r="T137" i="22"/>
  <c r="P137" i="22"/>
  <c r="BI135" i="22"/>
  <c r="BH135" i="22"/>
  <c r="BG135" i="22"/>
  <c r="BF135" i="22"/>
  <c r="X135" i="22"/>
  <c r="V135" i="22"/>
  <c r="T135" i="22"/>
  <c r="P135" i="22"/>
  <c r="BI133" i="22"/>
  <c r="BH133" i="22"/>
  <c r="BG133" i="22"/>
  <c r="BF133" i="22"/>
  <c r="X133" i="22"/>
  <c r="V133" i="22"/>
  <c r="T133" i="22"/>
  <c r="P133" i="22"/>
  <c r="BI131" i="22"/>
  <c r="BH131" i="22"/>
  <c r="BG131" i="22"/>
  <c r="BF131" i="22"/>
  <c r="X131" i="22"/>
  <c r="V131" i="22"/>
  <c r="T131" i="22"/>
  <c r="P131" i="22"/>
  <c r="BI129" i="22"/>
  <c r="BH129" i="22"/>
  <c r="BG129" i="22"/>
  <c r="BF129" i="22"/>
  <c r="X129" i="22"/>
  <c r="V129" i="22"/>
  <c r="T129" i="22"/>
  <c r="P129" i="22"/>
  <c r="BI127" i="22"/>
  <c r="BH127" i="22"/>
  <c r="BG127" i="22"/>
  <c r="BF127" i="22"/>
  <c r="X127" i="22"/>
  <c r="V127" i="22"/>
  <c r="T127" i="22"/>
  <c r="P127" i="22"/>
  <c r="BI125" i="22"/>
  <c r="BH125" i="22"/>
  <c r="BG125" i="22"/>
  <c r="BF125" i="22"/>
  <c r="X125" i="22"/>
  <c r="V125" i="22"/>
  <c r="T125" i="22"/>
  <c r="P125" i="22"/>
  <c r="BI123" i="22"/>
  <c r="BH123" i="22"/>
  <c r="BG123" i="22"/>
  <c r="BF123" i="22"/>
  <c r="X123" i="22"/>
  <c r="V123" i="22"/>
  <c r="T123" i="22"/>
  <c r="P123" i="22"/>
  <c r="BI121" i="22"/>
  <c r="BH121" i="22"/>
  <c r="BG121" i="22"/>
  <c r="BF121" i="22"/>
  <c r="X121" i="22"/>
  <c r="V121" i="22"/>
  <c r="T121" i="22"/>
  <c r="P121" i="22"/>
  <c r="BI119" i="22"/>
  <c r="BH119" i="22"/>
  <c r="BG119" i="22"/>
  <c r="BF119" i="22"/>
  <c r="X119" i="22"/>
  <c r="V119" i="22"/>
  <c r="T119" i="22"/>
  <c r="P119" i="22"/>
  <c r="BI117" i="22"/>
  <c r="BH117" i="22"/>
  <c r="BG117" i="22"/>
  <c r="BF117" i="22"/>
  <c r="X117" i="22"/>
  <c r="V117" i="22"/>
  <c r="T117" i="22"/>
  <c r="P117" i="22"/>
  <c r="J113" i="22"/>
  <c r="J112" i="22"/>
  <c r="F112" i="22"/>
  <c r="F110" i="22"/>
  <c r="E108" i="22"/>
  <c r="J92" i="22"/>
  <c r="J91" i="22"/>
  <c r="F91" i="22"/>
  <c r="F89" i="22"/>
  <c r="E87" i="22"/>
  <c r="J18" i="22"/>
  <c r="E18" i="22"/>
  <c r="F113" i="22" s="1"/>
  <c r="J17" i="22"/>
  <c r="J12" i="22"/>
  <c r="J89" i="22" s="1"/>
  <c r="E7" i="22"/>
  <c r="E85" i="22" s="1"/>
  <c r="X116" i="21"/>
  <c r="K39" i="21"/>
  <c r="K38" i="21"/>
  <c r="BA120" i="1" s="1"/>
  <c r="K37" i="21"/>
  <c r="AZ120" i="1"/>
  <c r="BI181" i="21"/>
  <c r="BH181" i="21"/>
  <c r="BG181" i="21"/>
  <c r="BF181" i="21"/>
  <c r="X181" i="21"/>
  <c r="V181" i="21"/>
  <c r="T181" i="21"/>
  <c r="P181" i="21"/>
  <c r="BI179" i="21"/>
  <c r="BH179" i="21"/>
  <c r="BG179" i="21"/>
  <c r="BF179" i="21"/>
  <c r="X179" i="21"/>
  <c r="V179" i="21"/>
  <c r="T179" i="21"/>
  <c r="P179" i="21"/>
  <c r="BI177" i="21"/>
  <c r="BH177" i="21"/>
  <c r="BG177" i="21"/>
  <c r="BF177" i="21"/>
  <c r="X177" i="21"/>
  <c r="V177" i="21"/>
  <c r="T177" i="21"/>
  <c r="P177" i="21"/>
  <c r="BI175" i="21"/>
  <c r="BH175" i="21"/>
  <c r="BG175" i="21"/>
  <c r="BF175" i="21"/>
  <c r="X175" i="21"/>
  <c r="V175" i="21"/>
  <c r="T175" i="21"/>
  <c r="P175" i="21"/>
  <c r="BI173" i="21"/>
  <c r="BH173" i="21"/>
  <c r="BG173" i="21"/>
  <c r="BF173" i="21"/>
  <c r="X173" i="21"/>
  <c r="V173" i="21"/>
  <c r="T173" i="21"/>
  <c r="P173" i="21"/>
  <c r="BI171" i="21"/>
  <c r="BH171" i="21"/>
  <c r="BG171" i="21"/>
  <c r="BF171" i="21"/>
  <c r="X171" i="21"/>
  <c r="V171" i="21"/>
  <c r="T171" i="21"/>
  <c r="P171" i="21"/>
  <c r="BI169" i="21"/>
  <c r="BH169" i="21"/>
  <c r="BG169" i="21"/>
  <c r="BF169" i="21"/>
  <c r="X169" i="21"/>
  <c r="V169" i="21"/>
  <c r="T169" i="21"/>
  <c r="P169" i="21"/>
  <c r="BI167" i="21"/>
  <c r="BH167" i="21"/>
  <c r="BG167" i="21"/>
  <c r="BF167" i="21"/>
  <c r="X167" i="21"/>
  <c r="V167" i="21"/>
  <c r="T167" i="21"/>
  <c r="P167" i="21"/>
  <c r="BI165" i="21"/>
  <c r="BH165" i="21"/>
  <c r="BG165" i="21"/>
  <c r="BF165" i="21"/>
  <c r="X165" i="21"/>
  <c r="V165" i="21"/>
  <c r="T165" i="21"/>
  <c r="P165" i="21"/>
  <c r="BI163" i="21"/>
  <c r="BH163" i="21"/>
  <c r="BG163" i="21"/>
  <c r="BF163" i="21"/>
  <c r="X163" i="21"/>
  <c r="V163" i="21"/>
  <c r="T163" i="21"/>
  <c r="P163" i="21"/>
  <c r="BI161" i="21"/>
  <c r="BH161" i="21"/>
  <c r="BG161" i="21"/>
  <c r="BF161" i="21"/>
  <c r="X161" i="21"/>
  <c r="V161" i="21"/>
  <c r="T161" i="21"/>
  <c r="P161" i="21"/>
  <c r="BI159" i="21"/>
  <c r="BH159" i="21"/>
  <c r="BG159" i="21"/>
  <c r="BF159" i="21"/>
  <c r="X159" i="21"/>
  <c r="V159" i="21"/>
  <c r="T159" i="21"/>
  <c r="P159" i="21"/>
  <c r="BI157" i="21"/>
  <c r="BH157" i="21"/>
  <c r="BG157" i="21"/>
  <c r="BF157" i="21"/>
  <c r="X157" i="21"/>
  <c r="V157" i="21"/>
  <c r="T157" i="21"/>
  <c r="P157" i="21"/>
  <c r="BI155" i="21"/>
  <c r="BH155" i="21"/>
  <c r="BG155" i="21"/>
  <c r="BF155" i="21"/>
  <c r="X155" i="21"/>
  <c r="V155" i="21"/>
  <c r="T155" i="21"/>
  <c r="P155" i="21"/>
  <c r="BI153" i="21"/>
  <c r="BH153" i="21"/>
  <c r="BG153" i="21"/>
  <c r="BF153" i="21"/>
  <c r="X153" i="21"/>
  <c r="V153" i="21"/>
  <c r="T153" i="21"/>
  <c r="P153" i="21"/>
  <c r="BI151" i="21"/>
  <c r="BH151" i="21"/>
  <c r="BG151" i="21"/>
  <c r="BF151" i="21"/>
  <c r="X151" i="21"/>
  <c r="V151" i="21"/>
  <c r="T151" i="21"/>
  <c r="P151" i="21"/>
  <c r="BI149" i="21"/>
  <c r="BH149" i="21"/>
  <c r="BG149" i="21"/>
  <c r="BF149" i="21"/>
  <c r="X149" i="21"/>
  <c r="V149" i="21"/>
  <c r="T149" i="21"/>
  <c r="P149" i="21"/>
  <c r="BI147" i="21"/>
  <c r="BH147" i="21"/>
  <c r="BG147" i="21"/>
  <c r="BF147" i="21"/>
  <c r="X147" i="21"/>
  <c r="V147" i="21"/>
  <c r="T147" i="21"/>
  <c r="P147" i="21"/>
  <c r="BI145" i="21"/>
  <c r="BH145" i="21"/>
  <c r="BG145" i="21"/>
  <c r="BF145" i="21"/>
  <c r="X145" i="21"/>
  <c r="V145" i="21"/>
  <c r="T145" i="21"/>
  <c r="P145" i="21"/>
  <c r="BI143" i="21"/>
  <c r="BH143" i="21"/>
  <c r="BG143" i="21"/>
  <c r="BF143" i="21"/>
  <c r="X143" i="21"/>
  <c r="V143" i="21"/>
  <c r="T143" i="21"/>
  <c r="P143" i="21"/>
  <c r="BI141" i="21"/>
  <c r="BH141" i="21"/>
  <c r="BG141" i="21"/>
  <c r="BF141" i="21"/>
  <c r="X141" i="21"/>
  <c r="V141" i="21"/>
  <c r="T141" i="21"/>
  <c r="P141" i="21"/>
  <c r="BI139" i="21"/>
  <c r="BH139" i="21"/>
  <c r="BG139" i="21"/>
  <c r="BF139" i="21"/>
  <c r="X139" i="21"/>
  <c r="V139" i="21"/>
  <c r="T139" i="21"/>
  <c r="P139" i="21"/>
  <c r="BI137" i="21"/>
  <c r="BH137" i="21"/>
  <c r="BG137" i="21"/>
  <c r="BF137" i="21"/>
  <c r="X137" i="21"/>
  <c r="V137" i="21"/>
  <c r="T137" i="21"/>
  <c r="P137" i="21"/>
  <c r="BI135" i="21"/>
  <c r="BH135" i="21"/>
  <c r="BG135" i="21"/>
  <c r="BF135" i="21"/>
  <c r="X135" i="21"/>
  <c r="V135" i="21"/>
  <c r="T135" i="21"/>
  <c r="P135" i="21"/>
  <c r="BI133" i="21"/>
  <c r="BH133" i="21"/>
  <c r="BG133" i="21"/>
  <c r="BF133" i="21"/>
  <c r="X133" i="21"/>
  <c r="V133" i="21"/>
  <c r="T133" i="21"/>
  <c r="P133" i="21"/>
  <c r="BI131" i="21"/>
  <c r="BH131" i="21"/>
  <c r="BG131" i="21"/>
  <c r="BF131" i="21"/>
  <c r="X131" i="21"/>
  <c r="V131" i="21"/>
  <c r="T131" i="21"/>
  <c r="P131" i="21"/>
  <c r="BI129" i="21"/>
  <c r="BH129" i="21"/>
  <c r="BG129" i="21"/>
  <c r="BF129" i="21"/>
  <c r="X129" i="21"/>
  <c r="V129" i="21"/>
  <c r="T129" i="21"/>
  <c r="P129" i="21"/>
  <c r="BI127" i="21"/>
  <c r="BH127" i="21"/>
  <c r="BG127" i="21"/>
  <c r="BF127" i="21"/>
  <c r="X127" i="21"/>
  <c r="V127" i="21"/>
  <c r="T127" i="21"/>
  <c r="P127" i="21"/>
  <c r="BI125" i="21"/>
  <c r="BH125" i="21"/>
  <c r="BG125" i="21"/>
  <c r="BF125" i="21"/>
  <c r="X125" i="21"/>
  <c r="V125" i="21"/>
  <c r="T125" i="21"/>
  <c r="P125" i="21"/>
  <c r="BI123" i="21"/>
  <c r="BH123" i="21"/>
  <c r="BG123" i="21"/>
  <c r="BF123" i="21"/>
  <c r="X123" i="21"/>
  <c r="V123" i="21"/>
  <c r="T123" i="21"/>
  <c r="P123" i="21"/>
  <c r="BI121" i="21"/>
  <c r="BH121" i="21"/>
  <c r="BG121" i="21"/>
  <c r="BF121" i="21"/>
  <c r="X121" i="21"/>
  <c r="V121" i="21"/>
  <c r="T121" i="21"/>
  <c r="P121" i="21"/>
  <c r="BI119" i="21"/>
  <c r="BH119" i="21"/>
  <c r="BG119" i="21"/>
  <c r="BF119" i="21"/>
  <c r="X119" i="21"/>
  <c r="V119" i="21"/>
  <c r="T119" i="21"/>
  <c r="P119" i="21"/>
  <c r="BI117" i="21"/>
  <c r="BH117" i="21"/>
  <c r="BG117" i="21"/>
  <c r="BF117" i="21"/>
  <c r="X117" i="21"/>
  <c r="V117" i="21"/>
  <c r="T117" i="21"/>
  <c r="P117" i="21"/>
  <c r="J113" i="21"/>
  <c r="J112" i="21"/>
  <c r="F112" i="21"/>
  <c r="F110" i="21"/>
  <c r="E108" i="21"/>
  <c r="J92" i="21"/>
  <c r="J91" i="21"/>
  <c r="F91" i="21"/>
  <c r="F89" i="21"/>
  <c r="E87" i="21"/>
  <c r="J18" i="21"/>
  <c r="E18" i="21"/>
  <c r="F113" i="21" s="1"/>
  <c r="J17" i="21"/>
  <c r="J12" i="21"/>
  <c r="J110" i="21" s="1"/>
  <c r="E7" i="21"/>
  <c r="E85" i="21"/>
  <c r="K39" i="20"/>
  <c r="K38" i="20"/>
  <c r="BA119" i="1" s="1"/>
  <c r="K37" i="20"/>
  <c r="AZ119" i="1" s="1"/>
  <c r="BI213" i="20"/>
  <c r="BH213" i="20"/>
  <c r="BG213" i="20"/>
  <c r="BF213" i="20"/>
  <c r="X213" i="20"/>
  <c r="V213" i="20"/>
  <c r="T213" i="20"/>
  <c r="P213" i="20"/>
  <c r="BI211" i="20"/>
  <c r="BH211" i="20"/>
  <c r="BG211" i="20"/>
  <c r="BF211" i="20"/>
  <c r="X211" i="20"/>
  <c r="V211" i="20"/>
  <c r="T211" i="20"/>
  <c r="P211" i="20"/>
  <c r="BI209" i="20"/>
  <c r="BH209" i="20"/>
  <c r="BG209" i="20"/>
  <c r="BF209" i="20"/>
  <c r="X209" i="20"/>
  <c r="V209" i="20"/>
  <c r="T209" i="20"/>
  <c r="P209" i="20"/>
  <c r="BI207" i="20"/>
  <c r="BH207" i="20"/>
  <c r="BG207" i="20"/>
  <c r="BF207" i="20"/>
  <c r="X207" i="20"/>
  <c r="V207" i="20"/>
  <c r="T207" i="20"/>
  <c r="P207" i="20"/>
  <c r="BI205" i="20"/>
  <c r="BH205" i="20"/>
  <c r="BG205" i="20"/>
  <c r="BF205" i="20"/>
  <c r="X205" i="20"/>
  <c r="V205" i="20"/>
  <c r="T205" i="20"/>
  <c r="P205" i="20"/>
  <c r="BI203" i="20"/>
  <c r="BH203" i="20"/>
  <c r="BG203" i="20"/>
  <c r="BF203" i="20"/>
  <c r="X203" i="20"/>
  <c r="V203" i="20"/>
  <c r="T203" i="20"/>
  <c r="P203" i="20"/>
  <c r="BI201" i="20"/>
  <c r="BH201" i="20"/>
  <c r="BG201" i="20"/>
  <c r="BF201" i="20"/>
  <c r="X201" i="20"/>
  <c r="V201" i="20"/>
  <c r="T201" i="20"/>
  <c r="P201" i="20"/>
  <c r="BI199" i="20"/>
  <c r="BH199" i="20"/>
  <c r="BG199" i="20"/>
  <c r="BF199" i="20"/>
  <c r="X199" i="20"/>
  <c r="V199" i="20"/>
  <c r="T199" i="20"/>
  <c r="P199" i="20"/>
  <c r="BI197" i="20"/>
  <c r="BH197" i="20"/>
  <c r="BG197" i="20"/>
  <c r="BF197" i="20"/>
  <c r="X197" i="20"/>
  <c r="V197" i="20"/>
  <c r="T197" i="20"/>
  <c r="P197" i="20"/>
  <c r="BI195" i="20"/>
  <c r="BH195" i="20"/>
  <c r="BG195" i="20"/>
  <c r="BF195" i="20"/>
  <c r="X195" i="20"/>
  <c r="V195" i="20"/>
  <c r="T195" i="20"/>
  <c r="P195" i="20"/>
  <c r="BI193" i="20"/>
  <c r="BH193" i="20"/>
  <c r="BG193" i="20"/>
  <c r="BF193" i="20"/>
  <c r="X193" i="20"/>
  <c r="V193" i="20"/>
  <c r="T193" i="20"/>
  <c r="P193" i="20"/>
  <c r="BI191" i="20"/>
  <c r="BH191" i="20"/>
  <c r="BG191" i="20"/>
  <c r="BF191" i="20"/>
  <c r="X191" i="20"/>
  <c r="V191" i="20"/>
  <c r="T191" i="20"/>
  <c r="P191" i="20"/>
  <c r="BI189" i="20"/>
  <c r="BH189" i="20"/>
  <c r="BG189" i="20"/>
  <c r="BF189" i="20"/>
  <c r="X189" i="20"/>
  <c r="V189" i="20"/>
  <c r="T189" i="20"/>
  <c r="P189" i="20"/>
  <c r="BI187" i="20"/>
  <c r="BH187" i="20"/>
  <c r="BG187" i="20"/>
  <c r="BF187" i="20"/>
  <c r="X187" i="20"/>
  <c r="V187" i="20"/>
  <c r="T187" i="20"/>
  <c r="P187" i="20"/>
  <c r="BI185" i="20"/>
  <c r="BH185" i="20"/>
  <c r="BG185" i="20"/>
  <c r="BF185" i="20"/>
  <c r="X185" i="20"/>
  <c r="V185" i="20"/>
  <c r="T185" i="20"/>
  <c r="P185" i="20"/>
  <c r="BI183" i="20"/>
  <c r="BH183" i="20"/>
  <c r="BG183" i="20"/>
  <c r="BF183" i="20"/>
  <c r="X183" i="20"/>
  <c r="V183" i="20"/>
  <c r="T183" i="20"/>
  <c r="P183" i="20"/>
  <c r="BI181" i="20"/>
  <c r="BH181" i="20"/>
  <c r="BG181" i="20"/>
  <c r="BF181" i="20"/>
  <c r="X181" i="20"/>
  <c r="V181" i="20"/>
  <c r="T181" i="20"/>
  <c r="P181" i="20"/>
  <c r="BI179" i="20"/>
  <c r="BH179" i="20"/>
  <c r="BG179" i="20"/>
  <c r="BF179" i="20"/>
  <c r="X179" i="20"/>
  <c r="V179" i="20"/>
  <c r="T179" i="20"/>
  <c r="P179" i="20"/>
  <c r="BI177" i="20"/>
  <c r="BH177" i="20"/>
  <c r="BG177" i="20"/>
  <c r="BF177" i="20"/>
  <c r="X177" i="20"/>
  <c r="V177" i="20"/>
  <c r="T177" i="20"/>
  <c r="P177" i="20"/>
  <c r="BI175" i="20"/>
  <c r="BH175" i="20"/>
  <c r="BG175" i="20"/>
  <c r="BF175" i="20"/>
  <c r="X175" i="20"/>
  <c r="V175" i="20"/>
  <c r="T175" i="20"/>
  <c r="P175" i="20"/>
  <c r="BI173" i="20"/>
  <c r="BH173" i="20"/>
  <c r="BG173" i="20"/>
  <c r="BF173" i="20"/>
  <c r="X173" i="20"/>
  <c r="V173" i="20"/>
  <c r="T173" i="20"/>
  <c r="P173" i="20"/>
  <c r="BI171" i="20"/>
  <c r="BH171" i="20"/>
  <c r="BG171" i="20"/>
  <c r="BF171" i="20"/>
  <c r="X171" i="20"/>
  <c r="V171" i="20"/>
  <c r="T171" i="20"/>
  <c r="P171" i="20"/>
  <c r="BI169" i="20"/>
  <c r="BH169" i="20"/>
  <c r="BG169" i="20"/>
  <c r="BF169" i="20"/>
  <c r="X169" i="20"/>
  <c r="V169" i="20"/>
  <c r="T169" i="20"/>
  <c r="P169" i="20"/>
  <c r="BI167" i="20"/>
  <c r="BH167" i="20"/>
  <c r="BG167" i="20"/>
  <c r="BF167" i="20"/>
  <c r="X167" i="20"/>
  <c r="V167" i="20"/>
  <c r="T167" i="20"/>
  <c r="P167" i="20"/>
  <c r="BI165" i="20"/>
  <c r="BH165" i="20"/>
  <c r="BG165" i="20"/>
  <c r="BF165" i="20"/>
  <c r="X165" i="20"/>
  <c r="V165" i="20"/>
  <c r="T165" i="20"/>
  <c r="P165" i="20"/>
  <c r="BI163" i="20"/>
  <c r="BH163" i="20"/>
  <c r="BG163" i="20"/>
  <c r="BF163" i="20"/>
  <c r="X163" i="20"/>
  <c r="V163" i="20"/>
  <c r="T163" i="20"/>
  <c r="P163" i="20"/>
  <c r="BI161" i="20"/>
  <c r="BH161" i="20"/>
  <c r="BG161" i="20"/>
  <c r="BF161" i="20"/>
  <c r="X161" i="20"/>
  <c r="V161" i="20"/>
  <c r="T161" i="20"/>
  <c r="P161" i="20"/>
  <c r="BI159" i="20"/>
  <c r="BH159" i="20"/>
  <c r="BG159" i="20"/>
  <c r="BF159" i="20"/>
  <c r="X159" i="20"/>
  <c r="V159" i="20"/>
  <c r="T159" i="20"/>
  <c r="P159" i="20"/>
  <c r="BI157" i="20"/>
  <c r="BH157" i="20"/>
  <c r="BG157" i="20"/>
  <c r="BF157" i="20"/>
  <c r="X157" i="20"/>
  <c r="V157" i="20"/>
  <c r="T157" i="20"/>
  <c r="P157" i="20"/>
  <c r="BI155" i="20"/>
  <c r="BH155" i="20"/>
  <c r="BG155" i="20"/>
  <c r="BF155" i="20"/>
  <c r="X155" i="20"/>
  <c r="V155" i="20"/>
  <c r="T155" i="20"/>
  <c r="P155" i="20"/>
  <c r="BI153" i="20"/>
  <c r="BH153" i="20"/>
  <c r="BG153" i="20"/>
  <c r="BF153" i="20"/>
  <c r="X153" i="20"/>
  <c r="V153" i="20"/>
  <c r="T153" i="20"/>
  <c r="P153" i="20"/>
  <c r="BI151" i="20"/>
  <c r="BH151" i="20"/>
  <c r="BG151" i="20"/>
  <c r="BF151" i="20"/>
  <c r="X151" i="20"/>
  <c r="V151" i="20"/>
  <c r="T151" i="20"/>
  <c r="P151" i="20"/>
  <c r="BI149" i="20"/>
  <c r="BH149" i="20"/>
  <c r="BG149" i="20"/>
  <c r="BF149" i="20"/>
  <c r="X149" i="20"/>
  <c r="V149" i="20"/>
  <c r="T149" i="20"/>
  <c r="P149" i="20"/>
  <c r="BI147" i="20"/>
  <c r="BH147" i="20"/>
  <c r="BG147" i="20"/>
  <c r="BF147" i="20"/>
  <c r="X147" i="20"/>
  <c r="V147" i="20"/>
  <c r="T147" i="20"/>
  <c r="P147" i="20"/>
  <c r="BI145" i="20"/>
  <c r="BH145" i="20"/>
  <c r="BG145" i="20"/>
  <c r="BF145" i="20"/>
  <c r="X145" i="20"/>
  <c r="V145" i="20"/>
  <c r="T145" i="20"/>
  <c r="P145" i="20"/>
  <c r="BI143" i="20"/>
  <c r="BH143" i="20"/>
  <c r="BG143" i="20"/>
  <c r="BF143" i="20"/>
  <c r="X143" i="20"/>
  <c r="V143" i="20"/>
  <c r="T143" i="20"/>
  <c r="P143" i="20"/>
  <c r="BI141" i="20"/>
  <c r="BH141" i="20"/>
  <c r="BG141" i="20"/>
  <c r="BF141" i="20"/>
  <c r="X141" i="20"/>
  <c r="V141" i="20"/>
  <c r="T141" i="20"/>
  <c r="P141" i="20"/>
  <c r="BI139" i="20"/>
  <c r="BH139" i="20"/>
  <c r="BG139" i="20"/>
  <c r="BF139" i="20"/>
  <c r="X139" i="20"/>
  <c r="V139" i="20"/>
  <c r="T139" i="20"/>
  <c r="P139" i="20"/>
  <c r="BI137" i="20"/>
  <c r="BH137" i="20"/>
  <c r="BG137" i="20"/>
  <c r="BF137" i="20"/>
  <c r="X137" i="20"/>
  <c r="V137" i="20"/>
  <c r="T137" i="20"/>
  <c r="P137" i="20"/>
  <c r="BI135" i="20"/>
  <c r="BH135" i="20"/>
  <c r="BG135" i="20"/>
  <c r="BF135" i="20"/>
  <c r="X135" i="20"/>
  <c r="V135" i="20"/>
  <c r="T135" i="20"/>
  <c r="P135" i="20"/>
  <c r="BI133" i="20"/>
  <c r="BH133" i="20"/>
  <c r="BG133" i="20"/>
  <c r="BF133" i="20"/>
  <c r="X133" i="20"/>
  <c r="V133" i="20"/>
  <c r="T133" i="20"/>
  <c r="P133" i="20"/>
  <c r="BI131" i="20"/>
  <c r="BH131" i="20"/>
  <c r="BG131" i="20"/>
  <c r="BF131" i="20"/>
  <c r="X131" i="20"/>
  <c r="V131" i="20"/>
  <c r="T131" i="20"/>
  <c r="P131" i="20"/>
  <c r="BI129" i="20"/>
  <c r="BH129" i="20"/>
  <c r="BG129" i="20"/>
  <c r="BF129" i="20"/>
  <c r="X129" i="20"/>
  <c r="V129" i="20"/>
  <c r="T129" i="20"/>
  <c r="P129" i="20"/>
  <c r="BI127" i="20"/>
  <c r="BH127" i="20"/>
  <c r="BG127" i="20"/>
  <c r="BF127" i="20"/>
  <c r="X127" i="20"/>
  <c r="V127" i="20"/>
  <c r="T127" i="20"/>
  <c r="P127" i="20"/>
  <c r="BI125" i="20"/>
  <c r="BH125" i="20"/>
  <c r="BG125" i="20"/>
  <c r="BF125" i="20"/>
  <c r="X125" i="20"/>
  <c r="V125" i="20"/>
  <c r="T125" i="20"/>
  <c r="P125" i="20"/>
  <c r="BI123" i="20"/>
  <c r="BH123" i="20"/>
  <c r="BG123" i="20"/>
  <c r="BF123" i="20"/>
  <c r="X123" i="20"/>
  <c r="V123" i="20"/>
  <c r="T123" i="20"/>
  <c r="P123" i="20"/>
  <c r="BI121" i="20"/>
  <c r="BH121" i="20"/>
  <c r="BG121" i="20"/>
  <c r="BF121" i="20"/>
  <c r="X121" i="20"/>
  <c r="V121" i="20"/>
  <c r="T121" i="20"/>
  <c r="P121" i="20"/>
  <c r="BI119" i="20"/>
  <c r="BH119" i="20"/>
  <c r="BG119" i="20"/>
  <c r="BF119" i="20"/>
  <c r="X119" i="20"/>
  <c r="V119" i="20"/>
  <c r="T119" i="20"/>
  <c r="P119" i="20"/>
  <c r="BI117" i="20"/>
  <c r="BH117" i="20"/>
  <c r="BG117" i="20"/>
  <c r="BF117" i="20"/>
  <c r="X117" i="20"/>
  <c r="V117" i="20"/>
  <c r="T117" i="20"/>
  <c r="P117" i="20"/>
  <c r="J113" i="20"/>
  <c r="J112" i="20"/>
  <c r="F112" i="20"/>
  <c r="F110" i="20"/>
  <c r="E108" i="20"/>
  <c r="J92" i="20"/>
  <c r="J91" i="20"/>
  <c r="F91" i="20"/>
  <c r="F89" i="20"/>
  <c r="E87" i="20"/>
  <c r="J18" i="20"/>
  <c r="E18" i="20"/>
  <c r="F92" i="20" s="1"/>
  <c r="J17" i="20"/>
  <c r="J12" i="20"/>
  <c r="J110" i="20" s="1"/>
  <c r="E7" i="20"/>
  <c r="E106" i="20"/>
  <c r="K41" i="19"/>
  <c r="K40" i="19"/>
  <c r="BA118" i="1" s="1"/>
  <c r="K39" i="19"/>
  <c r="AZ118" i="1" s="1"/>
  <c r="BI221" i="19"/>
  <c r="BH221" i="19"/>
  <c r="BG221" i="19"/>
  <c r="BF221" i="19"/>
  <c r="X221" i="19"/>
  <c r="V221" i="19"/>
  <c r="T221" i="19"/>
  <c r="P221" i="19"/>
  <c r="BI219" i="19"/>
  <c r="BH219" i="19"/>
  <c r="BG219" i="19"/>
  <c r="BF219" i="19"/>
  <c r="X219" i="19"/>
  <c r="V219" i="19"/>
  <c r="T219" i="19"/>
  <c r="P219" i="19"/>
  <c r="BI217" i="19"/>
  <c r="BH217" i="19"/>
  <c r="BG217" i="19"/>
  <c r="BF217" i="19"/>
  <c r="X217" i="19"/>
  <c r="V217" i="19"/>
  <c r="T217" i="19"/>
  <c r="P217" i="19"/>
  <c r="BI215" i="19"/>
  <c r="BH215" i="19"/>
  <c r="BG215" i="19"/>
  <c r="BF215" i="19"/>
  <c r="X215" i="19"/>
  <c r="V215" i="19"/>
  <c r="T215" i="19"/>
  <c r="P215" i="19"/>
  <c r="BI213" i="19"/>
  <c r="BH213" i="19"/>
  <c r="BG213" i="19"/>
  <c r="BF213" i="19"/>
  <c r="X213" i="19"/>
  <c r="V213" i="19"/>
  <c r="T213" i="19"/>
  <c r="P213" i="19"/>
  <c r="BI211" i="19"/>
  <c r="BH211" i="19"/>
  <c r="BG211" i="19"/>
  <c r="BF211" i="19"/>
  <c r="X211" i="19"/>
  <c r="V211" i="19"/>
  <c r="T211" i="19"/>
  <c r="P211" i="19"/>
  <c r="BI209" i="19"/>
  <c r="BH209" i="19"/>
  <c r="BG209" i="19"/>
  <c r="BF209" i="19"/>
  <c r="X209" i="19"/>
  <c r="V209" i="19"/>
  <c r="T209" i="19"/>
  <c r="P209" i="19"/>
  <c r="BI207" i="19"/>
  <c r="BH207" i="19"/>
  <c r="BG207" i="19"/>
  <c r="BF207" i="19"/>
  <c r="X207" i="19"/>
  <c r="V207" i="19"/>
  <c r="T207" i="19"/>
  <c r="P207" i="19"/>
  <c r="BI205" i="19"/>
  <c r="BH205" i="19"/>
  <c r="BG205" i="19"/>
  <c r="BF205" i="19"/>
  <c r="X205" i="19"/>
  <c r="V205" i="19"/>
  <c r="T205" i="19"/>
  <c r="P205" i="19"/>
  <c r="BI203" i="19"/>
  <c r="BH203" i="19"/>
  <c r="BG203" i="19"/>
  <c r="BF203" i="19"/>
  <c r="X203" i="19"/>
  <c r="V203" i="19"/>
  <c r="T203" i="19"/>
  <c r="P203" i="19"/>
  <c r="BI201" i="19"/>
  <c r="BH201" i="19"/>
  <c r="BG201" i="19"/>
  <c r="BF201" i="19"/>
  <c r="X201" i="19"/>
  <c r="V201" i="19"/>
  <c r="T201" i="19"/>
  <c r="P201" i="19"/>
  <c r="BI199" i="19"/>
  <c r="BH199" i="19"/>
  <c r="BG199" i="19"/>
  <c r="BF199" i="19"/>
  <c r="X199" i="19"/>
  <c r="V199" i="19"/>
  <c r="T199" i="19"/>
  <c r="P199" i="19"/>
  <c r="BI197" i="19"/>
  <c r="BH197" i="19"/>
  <c r="BG197" i="19"/>
  <c r="BF197" i="19"/>
  <c r="X197" i="19"/>
  <c r="V197" i="19"/>
  <c r="T197" i="19"/>
  <c r="P197" i="19"/>
  <c r="BI195" i="19"/>
  <c r="BH195" i="19"/>
  <c r="BG195" i="19"/>
  <c r="BF195" i="19"/>
  <c r="X195" i="19"/>
  <c r="V195" i="19"/>
  <c r="T195" i="19"/>
  <c r="P195" i="19"/>
  <c r="BI193" i="19"/>
  <c r="BH193" i="19"/>
  <c r="BG193" i="19"/>
  <c r="BF193" i="19"/>
  <c r="X193" i="19"/>
  <c r="V193" i="19"/>
  <c r="T193" i="19"/>
  <c r="P193" i="19"/>
  <c r="BI191" i="19"/>
  <c r="BH191" i="19"/>
  <c r="BG191" i="19"/>
  <c r="BF191" i="19"/>
  <c r="X191" i="19"/>
  <c r="V191" i="19"/>
  <c r="T191" i="19"/>
  <c r="P191" i="19"/>
  <c r="BI189" i="19"/>
  <c r="BH189" i="19"/>
  <c r="BG189" i="19"/>
  <c r="BF189" i="19"/>
  <c r="X189" i="19"/>
  <c r="V189" i="19"/>
  <c r="T189" i="19"/>
  <c r="P189" i="19"/>
  <c r="BI187" i="19"/>
  <c r="BH187" i="19"/>
  <c r="BG187" i="19"/>
  <c r="BF187" i="19"/>
  <c r="X187" i="19"/>
  <c r="V187" i="19"/>
  <c r="T187" i="19"/>
  <c r="P187" i="19"/>
  <c r="BI185" i="19"/>
  <c r="BH185" i="19"/>
  <c r="BG185" i="19"/>
  <c r="BF185" i="19"/>
  <c r="X185" i="19"/>
  <c r="V185" i="19"/>
  <c r="T185" i="19"/>
  <c r="P185" i="19"/>
  <c r="BI183" i="19"/>
  <c r="BH183" i="19"/>
  <c r="BG183" i="19"/>
  <c r="BF183" i="19"/>
  <c r="X183" i="19"/>
  <c r="V183" i="19"/>
  <c r="T183" i="19"/>
  <c r="P183" i="19"/>
  <c r="BI181" i="19"/>
  <c r="BH181" i="19"/>
  <c r="BG181" i="19"/>
  <c r="BF181" i="19"/>
  <c r="X181" i="19"/>
  <c r="V181" i="19"/>
  <c r="T181" i="19"/>
  <c r="P181" i="19"/>
  <c r="BI179" i="19"/>
  <c r="BH179" i="19"/>
  <c r="BG179" i="19"/>
  <c r="BF179" i="19"/>
  <c r="X179" i="19"/>
  <c r="V179" i="19"/>
  <c r="T179" i="19"/>
  <c r="P179" i="19"/>
  <c r="BI177" i="19"/>
  <c r="BH177" i="19"/>
  <c r="BG177" i="19"/>
  <c r="BF177" i="19"/>
  <c r="X177" i="19"/>
  <c r="V177" i="19"/>
  <c r="T177" i="19"/>
  <c r="P177" i="19"/>
  <c r="BI175" i="19"/>
  <c r="BH175" i="19"/>
  <c r="BG175" i="19"/>
  <c r="BF175" i="19"/>
  <c r="X175" i="19"/>
  <c r="V175" i="19"/>
  <c r="T175" i="19"/>
  <c r="P175" i="19"/>
  <c r="BI173" i="19"/>
  <c r="BH173" i="19"/>
  <c r="BG173" i="19"/>
  <c r="BF173" i="19"/>
  <c r="X173" i="19"/>
  <c r="V173" i="19"/>
  <c r="T173" i="19"/>
  <c r="P173" i="19"/>
  <c r="BI171" i="19"/>
  <c r="BH171" i="19"/>
  <c r="BG171" i="19"/>
  <c r="BF171" i="19"/>
  <c r="X171" i="19"/>
  <c r="V171" i="19"/>
  <c r="T171" i="19"/>
  <c r="P171" i="19"/>
  <c r="BI169" i="19"/>
  <c r="BH169" i="19"/>
  <c r="BG169" i="19"/>
  <c r="BF169" i="19"/>
  <c r="X169" i="19"/>
  <c r="V169" i="19"/>
  <c r="T169" i="19"/>
  <c r="P169" i="19"/>
  <c r="BI167" i="19"/>
  <c r="BH167" i="19"/>
  <c r="BG167" i="19"/>
  <c r="BF167" i="19"/>
  <c r="X167" i="19"/>
  <c r="V167" i="19"/>
  <c r="T167" i="19"/>
  <c r="P167" i="19"/>
  <c r="BI165" i="19"/>
  <c r="BH165" i="19"/>
  <c r="BG165" i="19"/>
  <c r="BF165" i="19"/>
  <c r="X165" i="19"/>
  <c r="V165" i="19"/>
  <c r="T165" i="19"/>
  <c r="P165" i="19"/>
  <c r="BI163" i="19"/>
  <c r="BH163" i="19"/>
  <c r="BG163" i="19"/>
  <c r="BF163" i="19"/>
  <c r="X163" i="19"/>
  <c r="V163" i="19"/>
  <c r="T163" i="19"/>
  <c r="P163" i="19"/>
  <c r="BI161" i="19"/>
  <c r="BH161" i="19"/>
  <c r="BG161" i="19"/>
  <c r="BF161" i="19"/>
  <c r="X161" i="19"/>
  <c r="V161" i="19"/>
  <c r="T161" i="19"/>
  <c r="P161" i="19"/>
  <c r="BI159" i="19"/>
  <c r="BH159" i="19"/>
  <c r="BG159" i="19"/>
  <c r="BF159" i="19"/>
  <c r="X159" i="19"/>
  <c r="V159" i="19"/>
  <c r="T159" i="19"/>
  <c r="P159" i="19"/>
  <c r="BI157" i="19"/>
  <c r="BH157" i="19"/>
  <c r="BG157" i="19"/>
  <c r="BF157" i="19"/>
  <c r="X157" i="19"/>
  <c r="V157" i="19"/>
  <c r="T157" i="19"/>
  <c r="P157" i="19"/>
  <c r="BI155" i="19"/>
  <c r="BH155" i="19"/>
  <c r="BG155" i="19"/>
  <c r="BF155" i="19"/>
  <c r="X155" i="19"/>
  <c r="V155" i="19"/>
  <c r="T155" i="19"/>
  <c r="P155" i="19"/>
  <c r="BI153" i="19"/>
  <c r="BH153" i="19"/>
  <c r="BG153" i="19"/>
  <c r="BF153" i="19"/>
  <c r="X153" i="19"/>
  <c r="V153" i="19"/>
  <c r="T153" i="19"/>
  <c r="P153" i="19"/>
  <c r="BI151" i="19"/>
  <c r="BH151" i="19"/>
  <c r="BG151" i="19"/>
  <c r="BF151" i="19"/>
  <c r="X151" i="19"/>
  <c r="V151" i="19"/>
  <c r="T151" i="19"/>
  <c r="P151" i="19"/>
  <c r="BI149" i="19"/>
  <c r="BH149" i="19"/>
  <c r="BG149" i="19"/>
  <c r="BF149" i="19"/>
  <c r="X149" i="19"/>
  <c r="V149" i="19"/>
  <c r="T149" i="19"/>
  <c r="P149" i="19"/>
  <c r="BI147" i="19"/>
  <c r="BH147" i="19"/>
  <c r="BG147" i="19"/>
  <c r="BF147" i="19"/>
  <c r="X147" i="19"/>
  <c r="V147" i="19"/>
  <c r="T147" i="19"/>
  <c r="P147" i="19"/>
  <c r="BI145" i="19"/>
  <c r="BH145" i="19"/>
  <c r="BG145" i="19"/>
  <c r="BF145" i="19"/>
  <c r="X145" i="19"/>
  <c r="V145" i="19"/>
  <c r="T145" i="19"/>
  <c r="P145" i="19"/>
  <c r="BI143" i="19"/>
  <c r="BH143" i="19"/>
  <c r="BG143" i="19"/>
  <c r="BF143" i="19"/>
  <c r="X143" i="19"/>
  <c r="V143" i="19"/>
  <c r="T143" i="19"/>
  <c r="P143" i="19"/>
  <c r="BI141" i="19"/>
  <c r="BH141" i="19"/>
  <c r="BG141" i="19"/>
  <c r="BF141" i="19"/>
  <c r="X141" i="19"/>
  <c r="V141" i="19"/>
  <c r="T141" i="19"/>
  <c r="P141" i="19"/>
  <c r="BI139" i="19"/>
  <c r="BH139" i="19"/>
  <c r="BG139" i="19"/>
  <c r="BF139" i="19"/>
  <c r="X139" i="19"/>
  <c r="V139" i="19"/>
  <c r="T139" i="19"/>
  <c r="P139" i="19"/>
  <c r="BI137" i="19"/>
  <c r="BH137" i="19"/>
  <c r="BG137" i="19"/>
  <c r="BF137" i="19"/>
  <c r="X137" i="19"/>
  <c r="V137" i="19"/>
  <c r="T137" i="19"/>
  <c r="P137" i="19"/>
  <c r="BI135" i="19"/>
  <c r="BH135" i="19"/>
  <c r="BG135" i="19"/>
  <c r="BF135" i="19"/>
  <c r="X135" i="19"/>
  <c r="V135" i="19"/>
  <c r="T135" i="19"/>
  <c r="P135" i="19"/>
  <c r="BI133" i="19"/>
  <c r="BH133" i="19"/>
  <c r="BG133" i="19"/>
  <c r="BF133" i="19"/>
  <c r="X133" i="19"/>
  <c r="V133" i="19"/>
  <c r="T133" i="19"/>
  <c r="P133" i="19"/>
  <c r="BI131" i="19"/>
  <c r="BH131" i="19"/>
  <c r="BG131" i="19"/>
  <c r="BF131" i="19"/>
  <c r="X131" i="19"/>
  <c r="V131" i="19"/>
  <c r="T131" i="19"/>
  <c r="P131" i="19"/>
  <c r="BI129" i="19"/>
  <c r="BH129" i="19"/>
  <c r="BG129" i="19"/>
  <c r="BF129" i="19"/>
  <c r="X129" i="19"/>
  <c r="V129" i="19"/>
  <c r="T129" i="19"/>
  <c r="P129" i="19"/>
  <c r="BI127" i="19"/>
  <c r="BH127" i="19"/>
  <c r="BG127" i="19"/>
  <c r="BF127" i="19"/>
  <c r="X127" i="19"/>
  <c r="V127" i="19"/>
  <c r="T127" i="19"/>
  <c r="P127" i="19"/>
  <c r="BI125" i="19"/>
  <c r="BH125" i="19"/>
  <c r="BG125" i="19"/>
  <c r="BF125" i="19"/>
  <c r="X125" i="19"/>
  <c r="V125" i="19"/>
  <c r="T125" i="19"/>
  <c r="P125" i="19"/>
  <c r="BI123" i="19"/>
  <c r="BH123" i="19"/>
  <c r="BG123" i="19"/>
  <c r="BF123" i="19"/>
  <c r="X123" i="19"/>
  <c r="V123" i="19"/>
  <c r="T123" i="19"/>
  <c r="P123" i="19"/>
  <c r="J118" i="19"/>
  <c r="J117" i="19"/>
  <c r="F117" i="19"/>
  <c r="F115" i="19"/>
  <c r="E113" i="19"/>
  <c r="J94" i="19"/>
  <c r="J93" i="19"/>
  <c r="F93" i="19"/>
  <c r="F91" i="19"/>
  <c r="E89" i="19"/>
  <c r="J20" i="19"/>
  <c r="E20" i="19"/>
  <c r="F118" i="19"/>
  <c r="J19" i="19"/>
  <c r="J14" i="19"/>
  <c r="J115" i="19" s="1"/>
  <c r="E7" i="19"/>
  <c r="E109" i="19" s="1"/>
  <c r="K41" i="18"/>
  <c r="K40" i="18"/>
  <c r="BA117" i="1"/>
  <c r="K39" i="18"/>
  <c r="AZ117" i="1" s="1"/>
  <c r="BI151" i="18"/>
  <c r="BH151" i="18"/>
  <c r="BG151" i="18"/>
  <c r="BF151" i="18"/>
  <c r="X151" i="18"/>
  <c r="V151" i="18"/>
  <c r="T151" i="18"/>
  <c r="P151" i="18"/>
  <c r="BI149" i="18"/>
  <c r="BH149" i="18"/>
  <c r="BG149" i="18"/>
  <c r="BF149" i="18"/>
  <c r="X149" i="18"/>
  <c r="V149" i="18"/>
  <c r="T149" i="18"/>
  <c r="P149" i="18"/>
  <c r="BI147" i="18"/>
  <c r="BH147" i="18"/>
  <c r="BG147" i="18"/>
  <c r="BF147" i="18"/>
  <c r="X147" i="18"/>
  <c r="V147" i="18"/>
  <c r="T147" i="18"/>
  <c r="P147" i="18"/>
  <c r="BI145" i="18"/>
  <c r="BH145" i="18"/>
  <c r="BG145" i="18"/>
  <c r="BF145" i="18"/>
  <c r="X145" i="18"/>
  <c r="V145" i="18"/>
  <c r="T145" i="18"/>
  <c r="P145" i="18"/>
  <c r="BI143" i="18"/>
  <c r="BH143" i="18"/>
  <c r="BG143" i="18"/>
  <c r="BF143" i="18"/>
  <c r="X143" i="18"/>
  <c r="V143" i="18"/>
  <c r="T143" i="18"/>
  <c r="P143" i="18"/>
  <c r="BI139" i="18"/>
  <c r="BH139" i="18"/>
  <c r="BG139" i="18"/>
  <c r="BF139" i="18"/>
  <c r="X139" i="18"/>
  <c r="V139" i="18"/>
  <c r="T139" i="18"/>
  <c r="P139" i="18"/>
  <c r="BI137" i="18"/>
  <c r="BH137" i="18"/>
  <c r="BG137" i="18"/>
  <c r="BF137" i="18"/>
  <c r="X137" i="18"/>
  <c r="V137" i="18"/>
  <c r="T137" i="18"/>
  <c r="P137" i="18"/>
  <c r="BI133" i="18"/>
  <c r="BH133" i="18"/>
  <c r="BG133" i="18"/>
  <c r="BF133" i="18"/>
  <c r="X133" i="18"/>
  <c r="V133" i="18"/>
  <c r="T133" i="18"/>
  <c r="P133" i="18"/>
  <c r="BI131" i="18"/>
  <c r="BH131" i="18"/>
  <c r="BG131" i="18"/>
  <c r="BF131" i="18"/>
  <c r="X131" i="18"/>
  <c r="V131" i="18"/>
  <c r="T131" i="18"/>
  <c r="P131" i="18"/>
  <c r="BI129" i="18"/>
  <c r="BH129" i="18"/>
  <c r="BG129" i="18"/>
  <c r="BF129" i="18"/>
  <c r="X129" i="18"/>
  <c r="V129" i="18"/>
  <c r="T129" i="18"/>
  <c r="P129" i="18"/>
  <c r="BI127" i="18"/>
  <c r="BH127" i="18"/>
  <c r="BG127" i="18"/>
  <c r="BF127" i="18"/>
  <c r="X127" i="18"/>
  <c r="V127" i="18"/>
  <c r="T127" i="18"/>
  <c r="P127" i="18"/>
  <c r="J122" i="18"/>
  <c r="J121" i="18"/>
  <c r="F121" i="18"/>
  <c r="F119" i="18"/>
  <c r="E117" i="18"/>
  <c r="J94" i="18"/>
  <c r="J93" i="18"/>
  <c r="F93" i="18"/>
  <c r="F91" i="18"/>
  <c r="E89" i="18"/>
  <c r="J20" i="18"/>
  <c r="E20" i="18"/>
  <c r="F94" i="18" s="1"/>
  <c r="J19" i="18"/>
  <c r="J14" i="18"/>
  <c r="J119" i="18" s="1"/>
  <c r="E7" i="18"/>
  <c r="E113" i="18"/>
  <c r="K41" i="17"/>
  <c r="K40" i="17"/>
  <c r="BA115" i="1" s="1"/>
  <c r="K39" i="17"/>
  <c r="AZ115" i="1" s="1"/>
  <c r="BI316" i="17"/>
  <c r="BH316" i="17"/>
  <c r="BG316" i="17"/>
  <c r="BF316" i="17"/>
  <c r="X316" i="17"/>
  <c r="V316" i="17"/>
  <c r="T316" i="17"/>
  <c r="P316" i="17"/>
  <c r="BI314" i="17"/>
  <c r="BH314" i="17"/>
  <c r="BG314" i="17"/>
  <c r="BF314" i="17"/>
  <c r="X314" i="17"/>
  <c r="V314" i="17"/>
  <c r="T314" i="17"/>
  <c r="P314" i="17"/>
  <c r="BI312" i="17"/>
  <c r="BH312" i="17"/>
  <c r="BG312" i="17"/>
  <c r="BF312" i="17"/>
  <c r="X312" i="17"/>
  <c r="V312" i="17"/>
  <c r="T312" i="17"/>
  <c r="P312" i="17"/>
  <c r="BI310" i="17"/>
  <c r="BH310" i="17"/>
  <c r="BG310" i="17"/>
  <c r="BF310" i="17"/>
  <c r="X310" i="17"/>
  <c r="V310" i="17"/>
  <c r="T310" i="17"/>
  <c r="P310" i="17"/>
  <c r="BI308" i="17"/>
  <c r="BH308" i="17"/>
  <c r="BG308" i="17"/>
  <c r="BF308" i="17"/>
  <c r="X308" i="17"/>
  <c r="V308" i="17"/>
  <c r="T308" i="17"/>
  <c r="P308" i="17"/>
  <c r="BI306" i="17"/>
  <c r="BH306" i="17"/>
  <c r="BG306" i="17"/>
  <c r="BF306" i="17"/>
  <c r="X306" i="17"/>
  <c r="V306" i="17"/>
  <c r="T306" i="17"/>
  <c r="P306" i="17"/>
  <c r="BI304" i="17"/>
  <c r="BH304" i="17"/>
  <c r="BG304" i="17"/>
  <c r="BF304" i="17"/>
  <c r="X304" i="17"/>
  <c r="V304" i="17"/>
  <c r="T304" i="17"/>
  <c r="P304" i="17"/>
  <c r="BI302" i="17"/>
  <c r="BH302" i="17"/>
  <c r="BG302" i="17"/>
  <c r="BF302" i="17"/>
  <c r="X302" i="17"/>
  <c r="V302" i="17"/>
  <c r="T302" i="17"/>
  <c r="P302" i="17"/>
  <c r="BI300" i="17"/>
  <c r="BH300" i="17"/>
  <c r="BG300" i="17"/>
  <c r="BF300" i="17"/>
  <c r="X300" i="17"/>
  <c r="V300" i="17"/>
  <c r="T300" i="17"/>
  <c r="P300" i="17"/>
  <c r="BI298" i="17"/>
  <c r="BH298" i="17"/>
  <c r="BG298" i="17"/>
  <c r="BF298" i="17"/>
  <c r="X298" i="17"/>
  <c r="V298" i="17"/>
  <c r="T298" i="17"/>
  <c r="P298" i="17"/>
  <c r="BI296" i="17"/>
  <c r="BH296" i="17"/>
  <c r="BG296" i="17"/>
  <c r="BF296" i="17"/>
  <c r="X296" i="17"/>
  <c r="V296" i="17"/>
  <c r="T296" i="17"/>
  <c r="P296" i="17"/>
  <c r="BI294" i="17"/>
  <c r="BH294" i="17"/>
  <c r="BG294" i="17"/>
  <c r="BF294" i="17"/>
  <c r="X294" i="17"/>
  <c r="V294" i="17"/>
  <c r="T294" i="17"/>
  <c r="P294" i="17"/>
  <c r="BI292" i="17"/>
  <c r="BH292" i="17"/>
  <c r="BG292" i="17"/>
  <c r="BF292" i="17"/>
  <c r="X292" i="17"/>
  <c r="V292" i="17"/>
  <c r="T292" i="17"/>
  <c r="P292" i="17"/>
  <c r="BI290" i="17"/>
  <c r="BH290" i="17"/>
  <c r="BG290" i="17"/>
  <c r="BF290" i="17"/>
  <c r="X290" i="17"/>
  <c r="V290" i="17"/>
  <c r="T290" i="17"/>
  <c r="P290" i="17"/>
  <c r="BI288" i="17"/>
  <c r="BH288" i="17"/>
  <c r="BG288" i="17"/>
  <c r="BF288" i="17"/>
  <c r="X288" i="17"/>
  <c r="V288" i="17"/>
  <c r="T288" i="17"/>
  <c r="P288" i="17"/>
  <c r="BI286" i="17"/>
  <c r="BH286" i="17"/>
  <c r="BG286" i="17"/>
  <c r="BF286" i="17"/>
  <c r="X286" i="17"/>
  <c r="V286" i="17"/>
  <c r="T286" i="17"/>
  <c r="P286" i="17"/>
  <c r="BI284" i="17"/>
  <c r="BH284" i="17"/>
  <c r="BG284" i="17"/>
  <c r="BF284" i="17"/>
  <c r="X284" i="17"/>
  <c r="V284" i="17"/>
  <c r="T284" i="17"/>
  <c r="P284" i="17"/>
  <c r="BI282" i="17"/>
  <c r="BH282" i="17"/>
  <c r="BG282" i="17"/>
  <c r="BF282" i="17"/>
  <c r="X282" i="17"/>
  <c r="V282" i="17"/>
  <c r="T282" i="17"/>
  <c r="P282" i="17"/>
  <c r="BI280" i="17"/>
  <c r="BH280" i="17"/>
  <c r="BG280" i="17"/>
  <c r="BF280" i="17"/>
  <c r="X280" i="17"/>
  <c r="V280" i="17"/>
  <c r="T280" i="17"/>
  <c r="P280" i="17"/>
  <c r="BI278" i="17"/>
  <c r="BH278" i="17"/>
  <c r="BG278" i="17"/>
  <c r="BF278" i="17"/>
  <c r="X278" i="17"/>
  <c r="V278" i="17"/>
  <c r="T278" i="17"/>
  <c r="P278" i="17"/>
  <c r="BI276" i="17"/>
  <c r="BH276" i="17"/>
  <c r="BG276" i="17"/>
  <c r="BF276" i="17"/>
  <c r="X276" i="17"/>
  <c r="V276" i="17"/>
  <c r="T276" i="17"/>
  <c r="P276" i="17"/>
  <c r="BI274" i="17"/>
  <c r="BH274" i="17"/>
  <c r="BG274" i="17"/>
  <c r="BF274" i="17"/>
  <c r="X274" i="17"/>
  <c r="V274" i="17"/>
  <c r="T274" i="17"/>
  <c r="P274" i="17"/>
  <c r="BI272" i="17"/>
  <c r="BH272" i="17"/>
  <c r="BG272" i="17"/>
  <c r="BF272" i="17"/>
  <c r="X272" i="17"/>
  <c r="V272" i="17"/>
  <c r="T272" i="17"/>
  <c r="P272" i="17"/>
  <c r="BI270" i="17"/>
  <c r="BH270" i="17"/>
  <c r="BG270" i="17"/>
  <c r="BF270" i="17"/>
  <c r="X270" i="17"/>
  <c r="V270" i="17"/>
  <c r="T270" i="17"/>
  <c r="P270" i="17"/>
  <c r="BI268" i="17"/>
  <c r="BH268" i="17"/>
  <c r="BG268" i="17"/>
  <c r="BF268" i="17"/>
  <c r="X268" i="17"/>
  <c r="V268" i="17"/>
  <c r="T268" i="17"/>
  <c r="P268" i="17"/>
  <c r="BI266" i="17"/>
  <c r="BH266" i="17"/>
  <c r="BG266" i="17"/>
  <c r="BF266" i="17"/>
  <c r="X266" i="17"/>
  <c r="V266" i="17"/>
  <c r="T266" i="17"/>
  <c r="P266" i="17"/>
  <c r="BI264" i="17"/>
  <c r="BH264" i="17"/>
  <c r="BG264" i="17"/>
  <c r="BF264" i="17"/>
  <c r="X264" i="17"/>
  <c r="V264" i="17"/>
  <c r="T264" i="17"/>
  <c r="P264" i="17"/>
  <c r="BI262" i="17"/>
  <c r="BH262" i="17"/>
  <c r="BG262" i="17"/>
  <c r="BF262" i="17"/>
  <c r="X262" i="17"/>
  <c r="V262" i="17"/>
  <c r="T262" i="17"/>
  <c r="P262" i="17"/>
  <c r="BI260" i="17"/>
  <c r="BH260" i="17"/>
  <c r="BG260" i="17"/>
  <c r="BF260" i="17"/>
  <c r="X260" i="17"/>
  <c r="V260" i="17"/>
  <c r="T260" i="17"/>
  <c r="P260" i="17"/>
  <c r="BI258" i="17"/>
  <c r="BH258" i="17"/>
  <c r="BG258" i="17"/>
  <c r="BF258" i="17"/>
  <c r="X258" i="17"/>
  <c r="V258" i="17"/>
  <c r="T258" i="17"/>
  <c r="P258" i="17"/>
  <c r="BI256" i="17"/>
  <c r="BH256" i="17"/>
  <c r="BG256" i="17"/>
  <c r="BF256" i="17"/>
  <c r="X256" i="17"/>
  <c r="V256" i="17"/>
  <c r="T256" i="17"/>
  <c r="P256" i="17"/>
  <c r="BI254" i="17"/>
  <c r="BH254" i="17"/>
  <c r="BG254" i="17"/>
  <c r="BF254" i="17"/>
  <c r="X254" i="17"/>
  <c r="V254" i="17"/>
  <c r="T254" i="17"/>
  <c r="P254" i="17"/>
  <c r="BI252" i="17"/>
  <c r="BH252" i="17"/>
  <c r="BG252" i="17"/>
  <c r="BF252" i="17"/>
  <c r="X252" i="17"/>
  <c r="V252" i="17"/>
  <c r="T252" i="17"/>
  <c r="P252" i="17"/>
  <c r="BI250" i="17"/>
  <c r="BH250" i="17"/>
  <c r="BG250" i="17"/>
  <c r="BF250" i="17"/>
  <c r="X250" i="17"/>
  <c r="V250" i="17"/>
  <c r="T250" i="17"/>
  <c r="P250" i="17"/>
  <c r="BI248" i="17"/>
  <c r="BH248" i="17"/>
  <c r="BG248" i="17"/>
  <c r="BF248" i="17"/>
  <c r="X248" i="17"/>
  <c r="V248" i="17"/>
  <c r="T248" i="17"/>
  <c r="P248" i="17"/>
  <c r="BI246" i="17"/>
  <c r="BH246" i="17"/>
  <c r="BG246" i="17"/>
  <c r="BF246" i="17"/>
  <c r="X246" i="17"/>
  <c r="V246" i="17"/>
  <c r="T246" i="17"/>
  <c r="P246" i="17"/>
  <c r="BI243" i="17"/>
  <c r="BH243" i="17"/>
  <c r="BG243" i="17"/>
  <c r="BF243" i="17"/>
  <c r="X243" i="17"/>
  <c r="V243" i="17"/>
  <c r="T243" i="17"/>
  <c r="P243" i="17"/>
  <c r="BI240" i="17"/>
  <c r="BH240" i="17"/>
  <c r="BG240" i="17"/>
  <c r="BF240" i="17"/>
  <c r="X240" i="17"/>
  <c r="V240" i="17"/>
  <c r="T240" i="17"/>
  <c r="P240" i="17"/>
  <c r="BI237" i="17"/>
  <c r="BH237" i="17"/>
  <c r="BG237" i="17"/>
  <c r="BF237" i="17"/>
  <c r="X237" i="17"/>
  <c r="V237" i="17"/>
  <c r="T237" i="17"/>
  <c r="P237" i="17"/>
  <c r="BI235" i="17"/>
  <c r="BH235" i="17"/>
  <c r="BG235" i="17"/>
  <c r="BF235" i="17"/>
  <c r="X235" i="17"/>
  <c r="V235" i="17"/>
  <c r="T235" i="17"/>
  <c r="P235" i="17"/>
  <c r="BI233" i="17"/>
  <c r="BH233" i="17"/>
  <c r="BG233" i="17"/>
  <c r="BF233" i="17"/>
  <c r="X233" i="17"/>
  <c r="V233" i="17"/>
  <c r="T233" i="17"/>
  <c r="P233" i="17"/>
  <c r="BI231" i="17"/>
  <c r="BH231" i="17"/>
  <c r="BG231" i="17"/>
  <c r="BF231" i="17"/>
  <c r="X231" i="17"/>
  <c r="V231" i="17"/>
  <c r="T231" i="17"/>
  <c r="P231" i="17"/>
  <c r="BI229" i="17"/>
  <c r="BH229" i="17"/>
  <c r="BG229" i="17"/>
  <c r="BF229" i="17"/>
  <c r="X229" i="17"/>
  <c r="V229" i="17"/>
  <c r="T229" i="17"/>
  <c r="P229" i="17"/>
  <c r="BI227" i="17"/>
  <c r="BH227" i="17"/>
  <c r="BG227" i="17"/>
  <c r="BF227" i="17"/>
  <c r="X227" i="17"/>
  <c r="V227" i="17"/>
  <c r="T227" i="17"/>
  <c r="P227" i="17"/>
  <c r="BI225" i="17"/>
  <c r="BH225" i="17"/>
  <c r="BG225" i="17"/>
  <c r="BF225" i="17"/>
  <c r="X225" i="17"/>
  <c r="V225" i="17"/>
  <c r="T225" i="17"/>
  <c r="P225" i="17"/>
  <c r="BI222" i="17"/>
  <c r="BH222" i="17"/>
  <c r="BG222" i="17"/>
  <c r="BF222" i="17"/>
  <c r="X222" i="17"/>
  <c r="V222" i="17"/>
  <c r="T222" i="17"/>
  <c r="P222" i="17"/>
  <c r="BI219" i="17"/>
  <c r="BH219" i="17"/>
  <c r="BG219" i="17"/>
  <c r="BF219" i="17"/>
  <c r="X219" i="17"/>
  <c r="V219" i="17"/>
  <c r="T219" i="17"/>
  <c r="P219" i="17"/>
  <c r="BI217" i="17"/>
  <c r="BH217" i="17"/>
  <c r="BG217" i="17"/>
  <c r="BF217" i="17"/>
  <c r="X217" i="17"/>
  <c r="V217" i="17"/>
  <c r="T217" i="17"/>
  <c r="P217" i="17"/>
  <c r="BI215" i="17"/>
  <c r="BH215" i="17"/>
  <c r="BG215" i="17"/>
  <c r="BF215" i="17"/>
  <c r="X215" i="17"/>
  <c r="V215" i="17"/>
  <c r="T215" i="17"/>
  <c r="P215" i="17"/>
  <c r="BI213" i="17"/>
  <c r="BH213" i="17"/>
  <c r="BG213" i="17"/>
  <c r="BF213" i="17"/>
  <c r="X213" i="17"/>
  <c r="V213" i="17"/>
  <c r="T213" i="17"/>
  <c r="P213" i="17"/>
  <c r="BI211" i="17"/>
  <c r="BH211" i="17"/>
  <c r="BG211" i="17"/>
  <c r="BF211" i="17"/>
  <c r="X211" i="17"/>
  <c r="V211" i="17"/>
  <c r="T211" i="17"/>
  <c r="P211" i="17"/>
  <c r="BI209" i="17"/>
  <c r="BH209" i="17"/>
  <c r="BG209" i="17"/>
  <c r="BF209" i="17"/>
  <c r="X209" i="17"/>
  <c r="V209" i="17"/>
  <c r="T209" i="17"/>
  <c r="P209" i="17"/>
  <c r="BI207" i="17"/>
  <c r="BH207" i="17"/>
  <c r="BG207" i="17"/>
  <c r="BF207" i="17"/>
  <c r="X207" i="17"/>
  <c r="V207" i="17"/>
  <c r="T207" i="17"/>
  <c r="P207" i="17"/>
  <c r="BI205" i="17"/>
  <c r="BH205" i="17"/>
  <c r="BG205" i="17"/>
  <c r="BF205" i="17"/>
  <c r="X205" i="17"/>
  <c r="V205" i="17"/>
  <c r="T205" i="17"/>
  <c r="P205" i="17"/>
  <c r="BI203" i="17"/>
  <c r="BH203" i="17"/>
  <c r="BG203" i="17"/>
  <c r="BF203" i="17"/>
  <c r="X203" i="17"/>
  <c r="V203" i="17"/>
  <c r="T203" i="17"/>
  <c r="P203" i="17"/>
  <c r="BI201" i="17"/>
  <c r="BH201" i="17"/>
  <c r="BG201" i="17"/>
  <c r="BF201" i="17"/>
  <c r="X201" i="17"/>
  <c r="V201" i="17"/>
  <c r="T201" i="17"/>
  <c r="P201" i="17"/>
  <c r="BI199" i="17"/>
  <c r="BH199" i="17"/>
  <c r="BG199" i="17"/>
  <c r="BF199" i="17"/>
  <c r="X199" i="17"/>
  <c r="V199" i="17"/>
  <c r="T199" i="17"/>
  <c r="P199" i="17"/>
  <c r="BI197" i="17"/>
  <c r="BH197" i="17"/>
  <c r="BG197" i="17"/>
  <c r="BF197" i="17"/>
  <c r="X197" i="17"/>
  <c r="V197" i="17"/>
  <c r="T197" i="17"/>
  <c r="P197" i="17"/>
  <c r="BI195" i="17"/>
  <c r="BH195" i="17"/>
  <c r="BG195" i="17"/>
  <c r="BF195" i="17"/>
  <c r="X195" i="17"/>
  <c r="V195" i="17"/>
  <c r="T195" i="17"/>
  <c r="P195" i="17"/>
  <c r="BI193" i="17"/>
  <c r="BH193" i="17"/>
  <c r="BG193" i="17"/>
  <c r="BF193" i="17"/>
  <c r="X193" i="17"/>
  <c r="V193" i="17"/>
  <c r="T193" i="17"/>
  <c r="P193" i="17"/>
  <c r="BI191" i="17"/>
  <c r="BH191" i="17"/>
  <c r="BG191" i="17"/>
  <c r="BF191" i="17"/>
  <c r="X191" i="17"/>
  <c r="V191" i="17"/>
  <c r="T191" i="17"/>
  <c r="P191" i="17"/>
  <c r="BI189" i="17"/>
  <c r="BH189" i="17"/>
  <c r="BG189" i="17"/>
  <c r="BF189" i="17"/>
  <c r="X189" i="17"/>
  <c r="V189" i="17"/>
  <c r="T189" i="17"/>
  <c r="P189" i="17"/>
  <c r="BI187" i="17"/>
  <c r="BH187" i="17"/>
  <c r="BG187" i="17"/>
  <c r="BF187" i="17"/>
  <c r="X187" i="17"/>
  <c r="V187" i="17"/>
  <c r="T187" i="17"/>
  <c r="P187" i="17"/>
  <c r="BI185" i="17"/>
  <c r="BH185" i="17"/>
  <c r="BG185" i="17"/>
  <c r="BF185" i="17"/>
  <c r="X185" i="17"/>
  <c r="V185" i="17"/>
  <c r="T185" i="17"/>
  <c r="P185" i="17"/>
  <c r="BI183" i="17"/>
  <c r="BH183" i="17"/>
  <c r="BG183" i="17"/>
  <c r="BF183" i="17"/>
  <c r="X183" i="17"/>
  <c r="V183" i="17"/>
  <c r="T183" i="17"/>
  <c r="P183" i="17"/>
  <c r="BI181" i="17"/>
  <c r="BH181" i="17"/>
  <c r="BG181" i="17"/>
  <c r="BF181" i="17"/>
  <c r="X181" i="17"/>
  <c r="V181" i="17"/>
  <c r="T181" i="17"/>
  <c r="P181" i="17"/>
  <c r="BI179" i="17"/>
  <c r="BH179" i="17"/>
  <c r="BG179" i="17"/>
  <c r="BF179" i="17"/>
  <c r="X179" i="17"/>
  <c r="V179" i="17"/>
  <c r="T179" i="17"/>
  <c r="P179" i="17"/>
  <c r="BI177" i="17"/>
  <c r="BH177" i="17"/>
  <c r="BG177" i="17"/>
  <c r="BF177" i="17"/>
  <c r="X177" i="17"/>
  <c r="V177" i="17"/>
  <c r="T177" i="17"/>
  <c r="P177" i="17"/>
  <c r="BI175" i="17"/>
  <c r="BH175" i="17"/>
  <c r="BG175" i="17"/>
  <c r="BF175" i="17"/>
  <c r="X175" i="17"/>
  <c r="V175" i="17"/>
  <c r="T175" i="17"/>
  <c r="P175" i="17"/>
  <c r="BI173" i="17"/>
  <c r="BH173" i="17"/>
  <c r="BG173" i="17"/>
  <c r="BF173" i="17"/>
  <c r="X173" i="17"/>
  <c r="V173" i="17"/>
  <c r="T173" i="17"/>
  <c r="P173" i="17"/>
  <c r="BI171" i="17"/>
  <c r="BH171" i="17"/>
  <c r="BG171" i="17"/>
  <c r="BF171" i="17"/>
  <c r="X171" i="17"/>
  <c r="V171" i="17"/>
  <c r="T171" i="17"/>
  <c r="P171" i="17"/>
  <c r="BI169" i="17"/>
  <c r="BH169" i="17"/>
  <c r="BG169" i="17"/>
  <c r="BF169" i="17"/>
  <c r="X169" i="17"/>
  <c r="V169" i="17"/>
  <c r="T169" i="17"/>
  <c r="P169" i="17"/>
  <c r="BI167" i="17"/>
  <c r="BH167" i="17"/>
  <c r="BG167" i="17"/>
  <c r="BF167" i="17"/>
  <c r="X167" i="17"/>
  <c r="V167" i="17"/>
  <c r="T167" i="17"/>
  <c r="P167" i="17"/>
  <c r="BI165" i="17"/>
  <c r="BH165" i="17"/>
  <c r="BG165" i="17"/>
  <c r="BF165" i="17"/>
  <c r="X165" i="17"/>
  <c r="V165" i="17"/>
  <c r="T165" i="17"/>
  <c r="P165" i="17"/>
  <c r="BI163" i="17"/>
  <c r="BH163" i="17"/>
  <c r="BG163" i="17"/>
  <c r="BF163" i="17"/>
  <c r="X163" i="17"/>
  <c r="V163" i="17"/>
  <c r="T163" i="17"/>
  <c r="P163" i="17"/>
  <c r="BI161" i="17"/>
  <c r="BH161" i="17"/>
  <c r="BG161" i="17"/>
  <c r="BF161" i="17"/>
  <c r="X161" i="17"/>
  <c r="V161" i="17"/>
  <c r="T161" i="17"/>
  <c r="P161" i="17"/>
  <c r="BI159" i="17"/>
  <c r="BH159" i="17"/>
  <c r="BG159" i="17"/>
  <c r="BF159" i="17"/>
  <c r="X159" i="17"/>
  <c r="V159" i="17"/>
  <c r="T159" i="17"/>
  <c r="P159" i="17"/>
  <c r="BI157" i="17"/>
  <c r="BH157" i="17"/>
  <c r="BG157" i="17"/>
  <c r="BF157" i="17"/>
  <c r="X157" i="17"/>
  <c r="V157" i="17"/>
  <c r="T157" i="17"/>
  <c r="P157" i="17"/>
  <c r="BI155" i="17"/>
  <c r="BH155" i="17"/>
  <c r="BG155" i="17"/>
  <c r="BF155" i="17"/>
  <c r="X155" i="17"/>
  <c r="V155" i="17"/>
  <c r="T155" i="17"/>
  <c r="P155" i="17"/>
  <c r="BI153" i="17"/>
  <c r="BH153" i="17"/>
  <c r="BG153" i="17"/>
  <c r="BF153" i="17"/>
  <c r="X153" i="17"/>
  <c r="V153" i="17"/>
  <c r="T153" i="17"/>
  <c r="P153" i="17"/>
  <c r="BI151" i="17"/>
  <c r="BH151" i="17"/>
  <c r="BG151" i="17"/>
  <c r="BF151" i="17"/>
  <c r="X151" i="17"/>
  <c r="V151" i="17"/>
  <c r="T151" i="17"/>
  <c r="P151" i="17"/>
  <c r="BI149" i="17"/>
  <c r="BH149" i="17"/>
  <c r="BG149" i="17"/>
  <c r="BF149" i="17"/>
  <c r="X149" i="17"/>
  <c r="V149" i="17"/>
  <c r="T149" i="17"/>
  <c r="P149" i="17"/>
  <c r="BI147" i="17"/>
  <c r="BH147" i="17"/>
  <c r="BG147" i="17"/>
  <c r="BF147" i="17"/>
  <c r="X147" i="17"/>
  <c r="V147" i="17"/>
  <c r="T147" i="17"/>
  <c r="P147" i="17"/>
  <c r="BI145" i="17"/>
  <c r="BH145" i="17"/>
  <c r="BG145" i="17"/>
  <c r="BF145" i="17"/>
  <c r="X145" i="17"/>
  <c r="V145" i="17"/>
  <c r="T145" i="17"/>
  <c r="P145" i="17"/>
  <c r="BI143" i="17"/>
  <c r="BH143" i="17"/>
  <c r="BG143" i="17"/>
  <c r="BF143" i="17"/>
  <c r="X143" i="17"/>
  <c r="V143" i="17"/>
  <c r="T143" i="17"/>
  <c r="P143" i="17"/>
  <c r="BI141" i="17"/>
  <c r="BH141" i="17"/>
  <c r="BG141" i="17"/>
  <c r="BF141" i="17"/>
  <c r="X141" i="17"/>
  <c r="V141" i="17"/>
  <c r="T141" i="17"/>
  <c r="P141" i="17"/>
  <c r="BI139" i="17"/>
  <c r="BH139" i="17"/>
  <c r="BG139" i="17"/>
  <c r="BF139" i="17"/>
  <c r="X139" i="17"/>
  <c r="V139" i="17"/>
  <c r="T139" i="17"/>
  <c r="P139" i="17"/>
  <c r="BI137" i="17"/>
  <c r="BH137" i="17"/>
  <c r="BG137" i="17"/>
  <c r="BF137" i="17"/>
  <c r="X137" i="17"/>
  <c r="V137" i="17"/>
  <c r="T137" i="17"/>
  <c r="P137" i="17"/>
  <c r="BI135" i="17"/>
  <c r="BH135" i="17"/>
  <c r="BG135" i="17"/>
  <c r="BF135" i="17"/>
  <c r="X135" i="17"/>
  <c r="V135" i="17"/>
  <c r="T135" i="17"/>
  <c r="P135" i="17"/>
  <c r="BI133" i="17"/>
  <c r="BH133" i="17"/>
  <c r="BG133" i="17"/>
  <c r="BF133" i="17"/>
  <c r="X133" i="17"/>
  <c r="V133" i="17"/>
  <c r="T133" i="17"/>
  <c r="P133" i="17"/>
  <c r="BI131" i="17"/>
  <c r="BH131" i="17"/>
  <c r="BG131" i="17"/>
  <c r="BF131" i="17"/>
  <c r="X131" i="17"/>
  <c r="V131" i="17"/>
  <c r="T131" i="17"/>
  <c r="P131" i="17"/>
  <c r="BI129" i="17"/>
  <c r="BH129" i="17"/>
  <c r="BG129" i="17"/>
  <c r="BF129" i="17"/>
  <c r="X129" i="17"/>
  <c r="V129" i="17"/>
  <c r="T129" i="17"/>
  <c r="P129" i="17"/>
  <c r="BI127" i="17"/>
  <c r="BH127" i="17"/>
  <c r="BG127" i="17"/>
  <c r="BF127" i="17"/>
  <c r="X127" i="17"/>
  <c r="V127" i="17"/>
  <c r="T127" i="17"/>
  <c r="P127" i="17"/>
  <c r="BI125" i="17"/>
  <c r="BH125" i="17"/>
  <c r="BG125" i="17"/>
  <c r="BF125" i="17"/>
  <c r="X125" i="17"/>
  <c r="V125" i="17"/>
  <c r="T125" i="17"/>
  <c r="P125" i="17"/>
  <c r="BI123" i="17"/>
  <c r="BH123" i="17"/>
  <c r="BG123" i="17"/>
  <c r="BF123" i="17"/>
  <c r="X123" i="17"/>
  <c r="V123" i="17"/>
  <c r="T123" i="17"/>
  <c r="P123" i="17"/>
  <c r="J118" i="17"/>
  <c r="J117" i="17"/>
  <c r="F117" i="17"/>
  <c r="F115" i="17"/>
  <c r="E113" i="17"/>
  <c r="J94" i="17"/>
  <c r="J93" i="17"/>
  <c r="F93" i="17"/>
  <c r="F91" i="17"/>
  <c r="E89" i="17"/>
  <c r="J20" i="17"/>
  <c r="E20" i="17"/>
  <c r="F118" i="17" s="1"/>
  <c r="J19" i="17"/>
  <c r="J14" i="17"/>
  <c r="J115" i="17" s="1"/>
  <c r="E7" i="17"/>
  <c r="E109" i="17" s="1"/>
  <c r="K41" i="16"/>
  <c r="K40" i="16"/>
  <c r="BA114" i="1" s="1"/>
  <c r="K39" i="16"/>
  <c r="AZ114" i="1"/>
  <c r="BI217" i="16"/>
  <c r="BH217" i="16"/>
  <c r="BG217" i="16"/>
  <c r="BF217" i="16"/>
  <c r="X217" i="16"/>
  <c r="V217" i="16"/>
  <c r="T217" i="16"/>
  <c r="P217" i="16"/>
  <c r="BI215" i="16"/>
  <c r="BH215" i="16"/>
  <c r="BG215" i="16"/>
  <c r="BF215" i="16"/>
  <c r="X215" i="16"/>
  <c r="V215" i="16"/>
  <c r="T215" i="16"/>
  <c r="P215" i="16"/>
  <c r="BI213" i="16"/>
  <c r="BH213" i="16"/>
  <c r="BG213" i="16"/>
  <c r="BF213" i="16"/>
  <c r="X213" i="16"/>
  <c r="V213" i="16"/>
  <c r="T213" i="16"/>
  <c r="P213" i="16"/>
  <c r="BI211" i="16"/>
  <c r="BH211" i="16"/>
  <c r="BG211" i="16"/>
  <c r="BF211" i="16"/>
  <c r="X211" i="16"/>
  <c r="V211" i="16"/>
  <c r="T211" i="16"/>
  <c r="P211" i="16"/>
  <c r="BI209" i="16"/>
  <c r="BH209" i="16"/>
  <c r="BG209" i="16"/>
  <c r="BF209" i="16"/>
  <c r="X209" i="16"/>
  <c r="V209" i="16"/>
  <c r="T209" i="16"/>
  <c r="P209" i="16"/>
  <c r="BI206" i="16"/>
  <c r="BH206" i="16"/>
  <c r="BG206" i="16"/>
  <c r="BF206" i="16"/>
  <c r="X206" i="16"/>
  <c r="V206" i="16"/>
  <c r="T206" i="16"/>
  <c r="P206" i="16"/>
  <c r="BI204" i="16"/>
  <c r="BH204" i="16"/>
  <c r="BG204" i="16"/>
  <c r="BF204" i="16"/>
  <c r="X204" i="16"/>
  <c r="V204" i="16"/>
  <c r="T204" i="16"/>
  <c r="P204" i="16"/>
  <c r="BI202" i="16"/>
  <c r="BH202" i="16"/>
  <c r="BG202" i="16"/>
  <c r="BF202" i="16"/>
  <c r="X202" i="16"/>
  <c r="V202" i="16"/>
  <c r="T202" i="16"/>
  <c r="P202" i="16"/>
  <c r="BI200" i="16"/>
  <c r="BH200" i="16"/>
  <c r="BG200" i="16"/>
  <c r="BF200" i="16"/>
  <c r="X200" i="16"/>
  <c r="V200" i="16"/>
  <c r="T200" i="16"/>
  <c r="P200" i="16"/>
  <c r="BI198" i="16"/>
  <c r="BH198" i="16"/>
  <c r="BG198" i="16"/>
  <c r="BF198" i="16"/>
  <c r="X198" i="16"/>
  <c r="V198" i="16"/>
  <c r="T198" i="16"/>
  <c r="P198" i="16"/>
  <c r="BI196" i="16"/>
  <c r="BH196" i="16"/>
  <c r="BG196" i="16"/>
  <c r="BF196" i="16"/>
  <c r="X196" i="16"/>
  <c r="V196" i="16"/>
  <c r="T196" i="16"/>
  <c r="P196" i="16"/>
  <c r="BI194" i="16"/>
  <c r="BH194" i="16"/>
  <c r="BG194" i="16"/>
  <c r="BF194" i="16"/>
  <c r="X194" i="16"/>
  <c r="V194" i="16"/>
  <c r="T194" i="16"/>
  <c r="P194" i="16"/>
  <c r="BI192" i="16"/>
  <c r="BH192" i="16"/>
  <c r="BG192" i="16"/>
  <c r="BF192" i="16"/>
  <c r="X192" i="16"/>
  <c r="V192" i="16"/>
  <c r="T192" i="16"/>
  <c r="P192" i="16"/>
  <c r="BI190" i="16"/>
  <c r="BH190" i="16"/>
  <c r="BG190" i="16"/>
  <c r="BF190" i="16"/>
  <c r="X190" i="16"/>
  <c r="V190" i="16"/>
  <c r="T190" i="16"/>
  <c r="P190" i="16"/>
  <c r="BI188" i="16"/>
  <c r="BH188" i="16"/>
  <c r="BG188" i="16"/>
  <c r="BF188" i="16"/>
  <c r="X188" i="16"/>
  <c r="V188" i="16"/>
  <c r="T188" i="16"/>
  <c r="P188" i="16"/>
  <c r="BI186" i="16"/>
  <c r="BH186" i="16"/>
  <c r="BG186" i="16"/>
  <c r="BF186" i="16"/>
  <c r="X186" i="16"/>
  <c r="V186" i="16"/>
  <c r="T186" i="16"/>
  <c r="P186" i="16"/>
  <c r="BI184" i="16"/>
  <c r="BH184" i="16"/>
  <c r="BG184" i="16"/>
  <c r="BF184" i="16"/>
  <c r="X184" i="16"/>
  <c r="V184" i="16"/>
  <c r="T184" i="16"/>
  <c r="P184" i="16"/>
  <c r="BI182" i="16"/>
  <c r="BH182" i="16"/>
  <c r="BG182" i="16"/>
  <c r="BF182" i="16"/>
  <c r="X182" i="16"/>
  <c r="V182" i="16"/>
  <c r="T182" i="16"/>
  <c r="P182" i="16"/>
  <c r="BI180" i="16"/>
  <c r="BH180" i="16"/>
  <c r="BG180" i="16"/>
  <c r="BF180" i="16"/>
  <c r="X180" i="16"/>
  <c r="V180" i="16"/>
  <c r="T180" i="16"/>
  <c r="P180" i="16"/>
  <c r="BI178" i="16"/>
  <c r="BH178" i="16"/>
  <c r="BG178" i="16"/>
  <c r="BF178" i="16"/>
  <c r="X178" i="16"/>
  <c r="V178" i="16"/>
  <c r="T178" i="16"/>
  <c r="P178" i="16"/>
  <c r="BI176" i="16"/>
  <c r="BH176" i="16"/>
  <c r="BG176" i="16"/>
  <c r="BF176" i="16"/>
  <c r="X176" i="16"/>
  <c r="V176" i="16"/>
  <c r="T176" i="16"/>
  <c r="P176" i="16"/>
  <c r="BI174" i="16"/>
  <c r="BH174" i="16"/>
  <c r="BG174" i="16"/>
  <c r="BF174" i="16"/>
  <c r="X174" i="16"/>
  <c r="V174" i="16"/>
  <c r="T174" i="16"/>
  <c r="P174" i="16"/>
  <c r="BI172" i="16"/>
  <c r="BH172" i="16"/>
  <c r="BG172" i="16"/>
  <c r="BF172" i="16"/>
  <c r="X172" i="16"/>
  <c r="V172" i="16"/>
  <c r="T172" i="16"/>
  <c r="P172" i="16"/>
  <c r="BI170" i="16"/>
  <c r="BH170" i="16"/>
  <c r="BG170" i="16"/>
  <c r="BF170" i="16"/>
  <c r="X170" i="16"/>
  <c r="V170" i="16"/>
  <c r="T170" i="16"/>
  <c r="P170" i="16"/>
  <c r="BI168" i="16"/>
  <c r="BH168" i="16"/>
  <c r="BG168" i="16"/>
  <c r="BF168" i="16"/>
  <c r="X168" i="16"/>
  <c r="V168" i="16"/>
  <c r="T168" i="16"/>
  <c r="P168" i="16"/>
  <c r="BI166" i="16"/>
  <c r="BH166" i="16"/>
  <c r="BG166" i="16"/>
  <c r="BF166" i="16"/>
  <c r="X166" i="16"/>
  <c r="V166" i="16"/>
  <c r="T166" i="16"/>
  <c r="P166" i="16"/>
  <c r="BI164" i="16"/>
  <c r="BH164" i="16"/>
  <c r="BG164" i="16"/>
  <c r="BF164" i="16"/>
  <c r="X164" i="16"/>
  <c r="V164" i="16"/>
  <c r="T164" i="16"/>
  <c r="P164" i="16"/>
  <c r="BI162" i="16"/>
  <c r="BH162" i="16"/>
  <c r="BG162" i="16"/>
  <c r="BF162" i="16"/>
  <c r="X162" i="16"/>
  <c r="V162" i="16"/>
  <c r="T162" i="16"/>
  <c r="P162" i="16"/>
  <c r="BI159" i="16"/>
  <c r="BH159" i="16"/>
  <c r="BG159" i="16"/>
  <c r="BF159" i="16"/>
  <c r="X159" i="16"/>
  <c r="X158" i="16" s="1"/>
  <c r="V159" i="16"/>
  <c r="V158" i="16"/>
  <c r="T159" i="16"/>
  <c r="T158" i="16"/>
  <c r="P159" i="16"/>
  <c r="BI155" i="16"/>
  <c r="BH155" i="16"/>
  <c r="BG155" i="16"/>
  <c r="BF155" i="16"/>
  <c r="X155" i="16"/>
  <c r="X154" i="16" s="1"/>
  <c r="V155" i="16"/>
  <c r="V154" i="16" s="1"/>
  <c r="T155" i="16"/>
  <c r="T154" i="16" s="1"/>
  <c r="P155" i="16"/>
  <c r="BI152" i="16"/>
  <c r="BH152" i="16"/>
  <c r="BG152" i="16"/>
  <c r="BF152" i="16"/>
  <c r="X152" i="16"/>
  <c r="V152" i="16"/>
  <c r="T152" i="16"/>
  <c r="P152" i="16"/>
  <c r="BI150" i="16"/>
  <c r="BH150" i="16"/>
  <c r="BG150" i="16"/>
  <c r="BF150" i="16"/>
  <c r="X150" i="16"/>
  <c r="V150" i="16"/>
  <c r="T150" i="16"/>
  <c r="P150" i="16"/>
  <c r="BI147" i="16"/>
  <c r="BH147" i="16"/>
  <c r="BG147" i="16"/>
  <c r="BF147" i="16"/>
  <c r="X147" i="16"/>
  <c r="V147" i="16"/>
  <c r="T147" i="16"/>
  <c r="P147" i="16"/>
  <c r="BI145" i="16"/>
  <c r="BH145" i="16"/>
  <c r="BG145" i="16"/>
  <c r="BF145" i="16"/>
  <c r="X145" i="16"/>
  <c r="V145" i="16"/>
  <c r="T145" i="16"/>
  <c r="P145" i="16"/>
  <c r="BI143" i="16"/>
  <c r="BH143" i="16"/>
  <c r="BG143" i="16"/>
  <c r="BF143" i="16"/>
  <c r="X143" i="16"/>
  <c r="V143" i="16"/>
  <c r="T143" i="16"/>
  <c r="P143" i="16"/>
  <c r="BI141" i="16"/>
  <c r="BH141" i="16"/>
  <c r="BG141" i="16"/>
  <c r="BF141" i="16"/>
  <c r="X141" i="16"/>
  <c r="V141" i="16"/>
  <c r="T141" i="16"/>
  <c r="P141" i="16"/>
  <c r="BI139" i="16"/>
  <c r="BH139" i="16"/>
  <c r="BG139" i="16"/>
  <c r="BF139" i="16"/>
  <c r="X139" i="16"/>
  <c r="V139" i="16"/>
  <c r="T139" i="16"/>
  <c r="P139" i="16"/>
  <c r="BI136" i="16"/>
  <c r="BH136" i="16"/>
  <c r="BG136" i="16"/>
  <c r="BF136" i="16"/>
  <c r="X136" i="16"/>
  <c r="V136" i="16"/>
  <c r="T136" i="16"/>
  <c r="P136" i="16"/>
  <c r="BI134" i="16"/>
  <c r="BH134" i="16"/>
  <c r="BG134" i="16"/>
  <c r="BF134" i="16"/>
  <c r="X134" i="16"/>
  <c r="V134" i="16"/>
  <c r="T134" i="16"/>
  <c r="P134" i="16"/>
  <c r="BI132" i="16"/>
  <c r="BH132" i="16"/>
  <c r="BG132" i="16"/>
  <c r="BF132" i="16"/>
  <c r="X132" i="16"/>
  <c r="V132" i="16"/>
  <c r="T132" i="16"/>
  <c r="P132" i="16"/>
  <c r="J126" i="16"/>
  <c r="J125" i="16"/>
  <c r="F125" i="16"/>
  <c r="F123" i="16"/>
  <c r="E121" i="16"/>
  <c r="J94" i="16"/>
  <c r="J93" i="16"/>
  <c r="F93" i="16"/>
  <c r="F91" i="16"/>
  <c r="E89" i="16"/>
  <c r="J20" i="16"/>
  <c r="E20" i="16"/>
  <c r="F126" i="16" s="1"/>
  <c r="J19" i="16"/>
  <c r="J14" i="16"/>
  <c r="J123" i="16" s="1"/>
  <c r="E7" i="16"/>
  <c r="E85" i="16"/>
  <c r="K41" i="15"/>
  <c r="K40" i="15"/>
  <c r="BA112" i="1" s="1"/>
  <c r="K39" i="15"/>
  <c r="AZ112" i="1" s="1"/>
  <c r="BI207" i="15"/>
  <c r="BH207" i="15"/>
  <c r="BG207" i="15"/>
  <c r="BF207" i="15"/>
  <c r="X207" i="15"/>
  <c r="V207" i="15"/>
  <c r="T207" i="15"/>
  <c r="P207" i="15"/>
  <c r="BI205" i="15"/>
  <c r="BH205" i="15"/>
  <c r="BG205" i="15"/>
  <c r="BF205" i="15"/>
  <c r="X205" i="15"/>
  <c r="V205" i="15"/>
  <c r="T205" i="15"/>
  <c r="P205" i="15"/>
  <c r="BI203" i="15"/>
  <c r="BH203" i="15"/>
  <c r="BG203" i="15"/>
  <c r="BF203" i="15"/>
  <c r="X203" i="15"/>
  <c r="V203" i="15"/>
  <c r="T203" i="15"/>
  <c r="P203" i="15"/>
  <c r="BI201" i="15"/>
  <c r="BH201" i="15"/>
  <c r="BG201" i="15"/>
  <c r="BF201" i="15"/>
  <c r="X201" i="15"/>
  <c r="V201" i="15"/>
  <c r="T201" i="15"/>
  <c r="P201" i="15"/>
  <c r="BI199" i="15"/>
  <c r="BH199" i="15"/>
  <c r="BG199" i="15"/>
  <c r="BF199" i="15"/>
  <c r="X199" i="15"/>
  <c r="V199" i="15"/>
  <c r="T199" i="15"/>
  <c r="P199" i="15"/>
  <c r="BI197" i="15"/>
  <c r="BH197" i="15"/>
  <c r="BG197" i="15"/>
  <c r="BF197" i="15"/>
  <c r="X197" i="15"/>
  <c r="V197" i="15"/>
  <c r="T197" i="15"/>
  <c r="P197" i="15"/>
  <c r="BI195" i="15"/>
  <c r="BH195" i="15"/>
  <c r="BG195" i="15"/>
  <c r="BF195" i="15"/>
  <c r="X195" i="15"/>
  <c r="V195" i="15"/>
  <c r="T195" i="15"/>
  <c r="P195" i="15"/>
  <c r="BI193" i="15"/>
  <c r="BH193" i="15"/>
  <c r="BG193" i="15"/>
  <c r="BF193" i="15"/>
  <c r="X193" i="15"/>
  <c r="V193" i="15"/>
  <c r="T193" i="15"/>
  <c r="P193" i="15"/>
  <c r="BI191" i="15"/>
  <c r="BH191" i="15"/>
  <c r="BG191" i="15"/>
  <c r="BF191" i="15"/>
  <c r="X191" i="15"/>
  <c r="V191" i="15"/>
  <c r="T191" i="15"/>
  <c r="P191" i="15"/>
  <c r="BI189" i="15"/>
  <c r="BH189" i="15"/>
  <c r="BG189" i="15"/>
  <c r="BF189" i="15"/>
  <c r="X189" i="15"/>
  <c r="V189" i="15"/>
  <c r="T189" i="15"/>
  <c r="P189" i="15"/>
  <c r="BI187" i="15"/>
  <c r="BH187" i="15"/>
  <c r="BG187" i="15"/>
  <c r="BF187" i="15"/>
  <c r="X187" i="15"/>
  <c r="V187" i="15"/>
  <c r="T187" i="15"/>
  <c r="P187" i="15"/>
  <c r="BI185" i="15"/>
  <c r="BH185" i="15"/>
  <c r="BG185" i="15"/>
  <c r="BF185" i="15"/>
  <c r="X185" i="15"/>
  <c r="V185" i="15"/>
  <c r="T185" i="15"/>
  <c r="P185" i="15"/>
  <c r="BI183" i="15"/>
  <c r="BH183" i="15"/>
  <c r="BG183" i="15"/>
  <c r="BF183" i="15"/>
  <c r="X183" i="15"/>
  <c r="V183" i="15"/>
  <c r="T183" i="15"/>
  <c r="P183" i="15"/>
  <c r="BI180" i="15"/>
  <c r="BH180" i="15"/>
  <c r="BG180" i="15"/>
  <c r="BF180" i="15"/>
  <c r="X180" i="15"/>
  <c r="V180" i="15"/>
  <c r="T180" i="15"/>
  <c r="P180" i="15"/>
  <c r="BI178" i="15"/>
  <c r="BH178" i="15"/>
  <c r="BG178" i="15"/>
  <c r="BF178" i="15"/>
  <c r="X178" i="15"/>
  <c r="V178" i="15"/>
  <c r="T178" i="15"/>
  <c r="P178" i="15"/>
  <c r="BI176" i="15"/>
  <c r="BH176" i="15"/>
  <c r="BG176" i="15"/>
  <c r="BF176" i="15"/>
  <c r="X176" i="15"/>
  <c r="V176" i="15"/>
  <c r="T176" i="15"/>
  <c r="P176" i="15"/>
  <c r="BI174" i="15"/>
  <c r="BH174" i="15"/>
  <c r="BG174" i="15"/>
  <c r="BF174" i="15"/>
  <c r="X174" i="15"/>
  <c r="V174" i="15"/>
  <c r="T174" i="15"/>
  <c r="P174" i="15"/>
  <c r="BI172" i="15"/>
  <c r="BH172" i="15"/>
  <c r="BG172" i="15"/>
  <c r="BF172" i="15"/>
  <c r="X172" i="15"/>
  <c r="V172" i="15"/>
  <c r="T172" i="15"/>
  <c r="P172" i="15"/>
  <c r="BI170" i="15"/>
  <c r="BH170" i="15"/>
  <c r="BG170" i="15"/>
  <c r="BF170" i="15"/>
  <c r="X170" i="15"/>
  <c r="V170" i="15"/>
  <c r="T170" i="15"/>
  <c r="P170" i="15"/>
  <c r="BI168" i="15"/>
  <c r="BH168" i="15"/>
  <c r="BG168" i="15"/>
  <c r="BF168" i="15"/>
  <c r="X168" i="15"/>
  <c r="V168" i="15"/>
  <c r="T168" i="15"/>
  <c r="P168" i="15"/>
  <c r="BI166" i="15"/>
  <c r="BH166" i="15"/>
  <c r="BG166" i="15"/>
  <c r="BF166" i="15"/>
  <c r="X166" i="15"/>
  <c r="V166" i="15"/>
  <c r="T166" i="15"/>
  <c r="P166" i="15"/>
  <c r="BI164" i="15"/>
  <c r="BH164" i="15"/>
  <c r="BG164" i="15"/>
  <c r="BF164" i="15"/>
  <c r="X164" i="15"/>
  <c r="V164" i="15"/>
  <c r="T164" i="15"/>
  <c r="P164" i="15"/>
  <c r="BI161" i="15"/>
  <c r="BH161" i="15"/>
  <c r="BG161" i="15"/>
  <c r="BF161" i="15"/>
  <c r="X161" i="15"/>
  <c r="V161" i="15"/>
  <c r="T161" i="15"/>
  <c r="P161" i="15"/>
  <c r="BI159" i="15"/>
  <c r="BH159" i="15"/>
  <c r="BG159" i="15"/>
  <c r="BF159" i="15"/>
  <c r="X159" i="15"/>
  <c r="V159" i="15"/>
  <c r="T159" i="15"/>
  <c r="P159" i="15"/>
  <c r="BI157" i="15"/>
  <c r="BH157" i="15"/>
  <c r="BG157" i="15"/>
  <c r="BF157" i="15"/>
  <c r="X157" i="15"/>
  <c r="V157" i="15"/>
  <c r="T157" i="15"/>
  <c r="P157" i="15"/>
  <c r="BI155" i="15"/>
  <c r="BH155" i="15"/>
  <c r="BG155" i="15"/>
  <c r="BF155" i="15"/>
  <c r="X155" i="15"/>
  <c r="V155" i="15"/>
  <c r="T155" i="15"/>
  <c r="P155" i="15"/>
  <c r="BI153" i="15"/>
  <c r="BH153" i="15"/>
  <c r="BG153" i="15"/>
  <c r="BF153" i="15"/>
  <c r="X153" i="15"/>
  <c r="V153" i="15"/>
  <c r="T153" i="15"/>
  <c r="P153" i="15"/>
  <c r="BI151" i="15"/>
  <c r="BH151" i="15"/>
  <c r="BG151" i="15"/>
  <c r="BF151" i="15"/>
  <c r="X151" i="15"/>
  <c r="V151" i="15"/>
  <c r="T151" i="15"/>
  <c r="P151" i="15"/>
  <c r="BI149" i="15"/>
  <c r="BH149" i="15"/>
  <c r="BG149" i="15"/>
  <c r="BF149" i="15"/>
  <c r="X149" i="15"/>
  <c r="V149" i="15"/>
  <c r="T149" i="15"/>
  <c r="P149" i="15"/>
  <c r="BI147" i="15"/>
  <c r="BH147" i="15"/>
  <c r="BG147" i="15"/>
  <c r="BF147" i="15"/>
  <c r="X147" i="15"/>
  <c r="V147" i="15"/>
  <c r="T147" i="15"/>
  <c r="P147" i="15"/>
  <c r="BI145" i="15"/>
  <c r="BH145" i="15"/>
  <c r="BG145" i="15"/>
  <c r="BF145" i="15"/>
  <c r="X145" i="15"/>
  <c r="V145" i="15"/>
  <c r="T145" i="15"/>
  <c r="P145" i="15"/>
  <c r="BI143" i="15"/>
  <c r="BH143" i="15"/>
  <c r="BG143" i="15"/>
  <c r="BF143" i="15"/>
  <c r="X143" i="15"/>
  <c r="V143" i="15"/>
  <c r="T143" i="15"/>
  <c r="P143" i="15"/>
  <c r="BI141" i="15"/>
  <c r="BH141" i="15"/>
  <c r="BG141" i="15"/>
  <c r="BF141" i="15"/>
  <c r="X141" i="15"/>
  <c r="V141" i="15"/>
  <c r="T141" i="15"/>
  <c r="P141" i="15"/>
  <c r="BI139" i="15"/>
  <c r="BH139" i="15"/>
  <c r="BG139" i="15"/>
  <c r="BF139" i="15"/>
  <c r="X139" i="15"/>
  <c r="V139" i="15"/>
  <c r="T139" i="15"/>
  <c r="P139" i="15"/>
  <c r="BI137" i="15"/>
  <c r="BH137" i="15"/>
  <c r="BG137" i="15"/>
  <c r="BF137" i="15"/>
  <c r="X137" i="15"/>
  <c r="V137" i="15"/>
  <c r="T137" i="15"/>
  <c r="P137" i="15"/>
  <c r="BI135" i="15"/>
  <c r="BH135" i="15"/>
  <c r="BG135" i="15"/>
  <c r="BF135" i="15"/>
  <c r="X135" i="15"/>
  <c r="V135" i="15"/>
  <c r="T135" i="15"/>
  <c r="P135" i="15"/>
  <c r="BI133" i="15"/>
  <c r="BH133" i="15"/>
  <c r="BG133" i="15"/>
  <c r="BF133" i="15"/>
  <c r="X133" i="15"/>
  <c r="V133" i="15"/>
  <c r="T133" i="15"/>
  <c r="P133" i="15"/>
  <c r="BI131" i="15"/>
  <c r="BH131" i="15"/>
  <c r="BG131" i="15"/>
  <c r="BF131" i="15"/>
  <c r="X131" i="15"/>
  <c r="V131" i="15"/>
  <c r="T131" i="15"/>
  <c r="P131" i="15"/>
  <c r="BI129" i="15"/>
  <c r="BH129" i="15"/>
  <c r="BG129" i="15"/>
  <c r="BF129" i="15"/>
  <c r="X129" i="15"/>
  <c r="V129" i="15"/>
  <c r="T129" i="15"/>
  <c r="P129" i="15"/>
  <c r="BI127" i="15"/>
  <c r="BH127" i="15"/>
  <c r="BG127" i="15"/>
  <c r="BF127" i="15"/>
  <c r="X127" i="15"/>
  <c r="V127" i="15"/>
  <c r="T127" i="15"/>
  <c r="P127" i="15"/>
  <c r="J121" i="15"/>
  <c r="J120" i="15"/>
  <c r="F120" i="15"/>
  <c r="F118" i="15"/>
  <c r="E116" i="15"/>
  <c r="J94" i="15"/>
  <c r="J93" i="15"/>
  <c r="F93" i="15"/>
  <c r="F91" i="15"/>
  <c r="E89" i="15"/>
  <c r="J20" i="15"/>
  <c r="E20" i="15"/>
  <c r="F121" i="15"/>
  <c r="J19" i="15"/>
  <c r="J14" i="15"/>
  <c r="J91" i="15" s="1"/>
  <c r="E7" i="15"/>
  <c r="E85" i="15" s="1"/>
  <c r="K41" i="14"/>
  <c r="K40" i="14"/>
  <c r="BA111" i="1"/>
  <c r="K39" i="14"/>
  <c r="AZ111" i="1"/>
  <c r="BI181" i="14"/>
  <c r="BH181" i="14"/>
  <c r="BG181" i="14"/>
  <c r="BF181" i="14"/>
  <c r="X181" i="14"/>
  <c r="V181" i="14"/>
  <c r="T181" i="14"/>
  <c r="P181" i="14"/>
  <c r="BI179" i="14"/>
  <c r="BH179" i="14"/>
  <c r="BG179" i="14"/>
  <c r="BF179" i="14"/>
  <c r="X179" i="14"/>
  <c r="V179" i="14"/>
  <c r="T179" i="14"/>
  <c r="P179" i="14"/>
  <c r="BI177" i="14"/>
  <c r="BH177" i="14"/>
  <c r="BG177" i="14"/>
  <c r="BF177" i="14"/>
  <c r="X177" i="14"/>
  <c r="V177" i="14"/>
  <c r="T177" i="14"/>
  <c r="P177" i="14"/>
  <c r="BI175" i="14"/>
  <c r="BH175" i="14"/>
  <c r="BG175" i="14"/>
  <c r="BF175" i="14"/>
  <c r="X175" i="14"/>
  <c r="V175" i="14"/>
  <c r="T175" i="14"/>
  <c r="P175" i="14"/>
  <c r="BI173" i="14"/>
  <c r="BH173" i="14"/>
  <c r="BG173" i="14"/>
  <c r="BF173" i="14"/>
  <c r="X173" i="14"/>
  <c r="V173" i="14"/>
  <c r="T173" i="14"/>
  <c r="P173" i="14"/>
  <c r="BI171" i="14"/>
  <c r="BH171" i="14"/>
  <c r="BG171" i="14"/>
  <c r="BF171" i="14"/>
  <c r="X171" i="14"/>
  <c r="V171" i="14"/>
  <c r="T171" i="14"/>
  <c r="P171" i="14"/>
  <c r="BI169" i="14"/>
  <c r="BH169" i="14"/>
  <c r="BG169" i="14"/>
  <c r="BF169" i="14"/>
  <c r="X169" i="14"/>
  <c r="V169" i="14"/>
  <c r="T169" i="14"/>
  <c r="P169" i="14"/>
  <c r="BI167" i="14"/>
  <c r="BH167" i="14"/>
  <c r="BG167" i="14"/>
  <c r="BF167" i="14"/>
  <c r="X167" i="14"/>
  <c r="V167" i="14"/>
  <c r="T167" i="14"/>
  <c r="P167" i="14"/>
  <c r="BI165" i="14"/>
  <c r="BH165" i="14"/>
  <c r="BG165" i="14"/>
  <c r="BF165" i="14"/>
  <c r="X165" i="14"/>
  <c r="V165" i="14"/>
  <c r="T165" i="14"/>
  <c r="P165" i="14"/>
  <c r="BI162" i="14"/>
  <c r="BH162" i="14"/>
  <c r="BG162" i="14"/>
  <c r="BF162" i="14"/>
  <c r="X162" i="14"/>
  <c r="V162" i="14"/>
  <c r="T162" i="14"/>
  <c r="P162" i="14"/>
  <c r="BI160" i="14"/>
  <c r="BH160" i="14"/>
  <c r="BG160" i="14"/>
  <c r="BF160" i="14"/>
  <c r="X160" i="14"/>
  <c r="V160" i="14"/>
  <c r="T160" i="14"/>
  <c r="P160" i="14"/>
  <c r="BI158" i="14"/>
  <c r="BH158" i="14"/>
  <c r="BG158" i="14"/>
  <c r="BF158" i="14"/>
  <c r="X158" i="14"/>
  <c r="V158" i="14"/>
  <c r="T158" i="14"/>
  <c r="P158" i="14"/>
  <c r="BI155" i="14"/>
  <c r="BH155" i="14"/>
  <c r="BG155" i="14"/>
  <c r="BF155" i="14"/>
  <c r="X155" i="14"/>
  <c r="V155" i="14"/>
  <c r="T155" i="14"/>
  <c r="P155" i="14"/>
  <c r="BI153" i="14"/>
  <c r="BH153" i="14"/>
  <c r="BG153" i="14"/>
  <c r="BF153" i="14"/>
  <c r="X153" i="14"/>
  <c r="V153" i="14"/>
  <c r="T153" i="14"/>
  <c r="P153" i="14"/>
  <c r="BI150" i="14"/>
  <c r="BH150" i="14"/>
  <c r="BG150" i="14"/>
  <c r="BF150" i="14"/>
  <c r="X150" i="14"/>
  <c r="V150" i="14"/>
  <c r="T150" i="14"/>
  <c r="P150" i="14"/>
  <c r="BI148" i="14"/>
  <c r="BH148" i="14"/>
  <c r="BG148" i="14"/>
  <c r="BF148" i="14"/>
  <c r="X148" i="14"/>
  <c r="V148" i="14"/>
  <c r="T148" i="14"/>
  <c r="P148" i="14"/>
  <c r="BI146" i="14"/>
  <c r="BH146" i="14"/>
  <c r="BG146" i="14"/>
  <c r="BF146" i="14"/>
  <c r="X146" i="14"/>
  <c r="V146" i="14"/>
  <c r="T146" i="14"/>
  <c r="P146" i="14"/>
  <c r="BI144" i="14"/>
  <c r="BH144" i="14"/>
  <c r="BG144" i="14"/>
  <c r="BF144" i="14"/>
  <c r="X144" i="14"/>
  <c r="V144" i="14"/>
  <c r="T144" i="14"/>
  <c r="P144" i="14"/>
  <c r="BI142" i="14"/>
  <c r="BH142" i="14"/>
  <c r="BG142" i="14"/>
  <c r="BF142" i="14"/>
  <c r="X142" i="14"/>
  <c r="V142" i="14"/>
  <c r="T142" i="14"/>
  <c r="P142" i="14"/>
  <c r="BI140" i="14"/>
  <c r="BH140" i="14"/>
  <c r="BG140" i="14"/>
  <c r="BF140" i="14"/>
  <c r="X140" i="14"/>
  <c r="V140" i="14"/>
  <c r="T140" i="14"/>
  <c r="P140" i="14"/>
  <c r="BI138" i="14"/>
  <c r="BH138" i="14"/>
  <c r="BG138" i="14"/>
  <c r="BF138" i="14"/>
  <c r="X138" i="14"/>
  <c r="V138" i="14"/>
  <c r="T138" i="14"/>
  <c r="P138" i="14"/>
  <c r="BI136" i="14"/>
  <c r="BH136" i="14"/>
  <c r="BG136" i="14"/>
  <c r="BF136" i="14"/>
  <c r="X136" i="14"/>
  <c r="V136" i="14"/>
  <c r="T136" i="14"/>
  <c r="P136" i="14"/>
  <c r="BI134" i="14"/>
  <c r="BH134" i="14"/>
  <c r="BG134" i="14"/>
  <c r="BF134" i="14"/>
  <c r="X134" i="14"/>
  <c r="V134" i="14"/>
  <c r="T134" i="14"/>
  <c r="P134" i="14"/>
  <c r="BI132" i="14"/>
  <c r="BH132" i="14"/>
  <c r="BG132" i="14"/>
  <c r="BF132" i="14"/>
  <c r="X132" i="14"/>
  <c r="V132" i="14"/>
  <c r="T132" i="14"/>
  <c r="P132" i="14"/>
  <c r="BI130" i="14"/>
  <c r="BH130" i="14"/>
  <c r="BG130" i="14"/>
  <c r="BF130" i="14"/>
  <c r="X130" i="14"/>
  <c r="V130" i="14"/>
  <c r="T130" i="14"/>
  <c r="P130" i="14"/>
  <c r="BI128" i="14"/>
  <c r="BH128" i="14"/>
  <c r="BG128" i="14"/>
  <c r="BF128" i="14"/>
  <c r="X128" i="14"/>
  <c r="V128" i="14"/>
  <c r="T128" i="14"/>
  <c r="P128" i="14"/>
  <c r="J122" i="14"/>
  <c r="J121" i="14"/>
  <c r="F121" i="14"/>
  <c r="F119" i="14"/>
  <c r="E117" i="14"/>
  <c r="J94" i="14"/>
  <c r="J93" i="14"/>
  <c r="F93" i="14"/>
  <c r="F91" i="14"/>
  <c r="E89" i="14"/>
  <c r="J20" i="14"/>
  <c r="E20" i="14"/>
  <c r="F122" i="14" s="1"/>
  <c r="J19" i="14"/>
  <c r="J14" i="14"/>
  <c r="J119" i="14" s="1"/>
  <c r="E7" i="14"/>
  <c r="E85" i="14"/>
  <c r="K41" i="13"/>
  <c r="K40" i="13"/>
  <c r="BA109" i="1" s="1"/>
  <c r="K39" i="13"/>
  <c r="AZ109" i="1" s="1"/>
  <c r="BI271" i="13"/>
  <c r="BH271" i="13"/>
  <c r="BG271" i="13"/>
  <c r="BF271" i="13"/>
  <c r="X271" i="13"/>
  <c r="V271" i="13"/>
  <c r="T271" i="13"/>
  <c r="P271" i="13"/>
  <c r="BI269" i="13"/>
  <c r="BH269" i="13"/>
  <c r="BG269" i="13"/>
  <c r="BF269" i="13"/>
  <c r="X269" i="13"/>
  <c r="V269" i="13"/>
  <c r="T269" i="13"/>
  <c r="P269" i="13"/>
  <c r="BI267" i="13"/>
  <c r="BH267" i="13"/>
  <c r="BG267" i="13"/>
  <c r="BF267" i="13"/>
  <c r="X267" i="13"/>
  <c r="V267" i="13"/>
  <c r="T267" i="13"/>
  <c r="P267" i="13"/>
  <c r="BI265" i="13"/>
  <c r="BH265" i="13"/>
  <c r="BG265" i="13"/>
  <c r="BF265" i="13"/>
  <c r="X265" i="13"/>
  <c r="V265" i="13"/>
  <c r="T265" i="13"/>
  <c r="P265" i="13"/>
  <c r="BI263" i="13"/>
  <c r="BH263" i="13"/>
  <c r="BG263" i="13"/>
  <c r="BF263" i="13"/>
  <c r="X263" i="13"/>
  <c r="V263" i="13"/>
  <c r="T263" i="13"/>
  <c r="P263" i="13"/>
  <c r="BI261" i="13"/>
  <c r="BH261" i="13"/>
  <c r="BG261" i="13"/>
  <c r="BF261" i="13"/>
  <c r="X261" i="13"/>
  <c r="V261" i="13"/>
  <c r="T261" i="13"/>
  <c r="P261" i="13"/>
  <c r="BI259" i="13"/>
  <c r="BH259" i="13"/>
  <c r="BG259" i="13"/>
  <c r="BF259" i="13"/>
  <c r="X259" i="13"/>
  <c r="V259" i="13"/>
  <c r="T259" i="13"/>
  <c r="P259" i="13"/>
  <c r="BI257" i="13"/>
  <c r="BH257" i="13"/>
  <c r="BG257" i="13"/>
  <c r="BF257" i="13"/>
  <c r="X257" i="13"/>
  <c r="V257" i="13"/>
  <c r="T257" i="13"/>
  <c r="P257" i="13"/>
  <c r="BI255" i="13"/>
  <c r="BH255" i="13"/>
  <c r="BG255" i="13"/>
  <c r="BF255" i="13"/>
  <c r="X255" i="13"/>
  <c r="V255" i="13"/>
  <c r="T255" i="13"/>
  <c r="P255" i="13"/>
  <c r="BI253" i="13"/>
  <c r="BH253" i="13"/>
  <c r="BG253" i="13"/>
  <c r="BF253" i="13"/>
  <c r="X253" i="13"/>
  <c r="V253" i="13"/>
  <c r="T253" i="13"/>
  <c r="P253" i="13"/>
  <c r="BI251" i="13"/>
  <c r="BH251" i="13"/>
  <c r="BG251" i="13"/>
  <c r="BF251" i="13"/>
  <c r="X251" i="13"/>
  <c r="V251" i="13"/>
  <c r="T251" i="13"/>
  <c r="P251" i="13"/>
  <c r="BI249" i="13"/>
  <c r="BH249" i="13"/>
  <c r="BG249" i="13"/>
  <c r="BF249" i="13"/>
  <c r="X249" i="13"/>
  <c r="V249" i="13"/>
  <c r="T249" i="13"/>
  <c r="P249" i="13"/>
  <c r="BI247" i="13"/>
  <c r="BH247" i="13"/>
  <c r="BG247" i="13"/>
  <c r="BF247" i="13"/>
  <c r="X247" i="13"/>
  <c r="V247" i="13"/>
  <c r="T247" i="13"/>
  <c r="P247" i="13"/>
  <c r="BI245" i="13"/>
  <c r="BH245" i="13"/>
  <c r="BG245" i="13"/>
  <c r="BF245" i="13"/>
  <c r="X245" i="13"/>
  <c r="V245" i="13"/>
  <c r="T245" i="13"/>
  <c r="P245" i="13"/>
  <c r="BI243" i="13"/>
  <c r="BH243" i="13"/>
  <c r="BG243" i="13"/>
  <c r="BF243" i="13"/>
  <c r="X243" i="13"/>
  <c r="V243" i="13"/>
  <c r="T243" i="13"/>
  <c r="P243" i="13"/>
  <c r="BI241" i="13"/>
  <c r="BH241" i="13"/>
  <c r="BG241" i="13"/>
  <c r="BF241" i="13"/>
  <c r="X241" i="13"/>
  <c r="V241" i="13"/>
  <c r="T241" i="13"/>
  <c r="P241" i="13"/>
  <c r="BI239" i="13"/>
  <c r="BH239" i="13"/>
  <c r="BG239" i="13"/>
  <c r="BF239" i="13"/>
  <c r="X239" i="13"/>
  <c r="V239" i="13"/>
  <c r="T239" i="13"/>
  <c r="P239" i="13"/>
  <c r="BI237" i="13"/>
  <c r="BH237" i="13"/>
  <c r="BG237" i="13"/>
  <c r="BF237" i="13"/>
  <c r="X237" i="13"/>
  <c r="V237" i="13"/>
  <c r="T237" i="13"/>
  <c r="P237" i="13"/>
  <c r="BI235" i="13"/>
  <c r="BH235" i="13"/>
  <c r="BG235" i="13"/>
  <c r="BF235" i="13"/>
  <c r="X235" i="13"/>
  <c r="V235" i="13"/>
  <c r="T235" i="13"/>
  <c r="P235" i="13"/>
  <c r="BI232" i="13"/>
  <c r="BH232" i="13"/>
  <c r="BG232" i="13"/>
  <c r="BF232" i="13"/>
  <c r="X232" i="13"/>
  <c r="V232" i="13"/>
  <c r="T232" i="13"/>
  <c r="P232" i="13"/>
  <c r="BI230" i="13"/>
  <c r="BH230" i="13"/>
  <c r="BG230" i="13"/>
  <c r="BF230" i="13"/>
  <c r="X230" i="13"/>
  <c r="V230" i="13"/>
  <c r="T230" i="13"/>
  <c r="P230" i="13"/>
  <c r="BI228" i="13"/>
  <c r="BH228" i="13"/>
  <c r="BG228" i="13"/>
  <c r="BF228" i="13"/>
  <c r="X228" i="13"/>
  <c r="V228" i="13"/>
  <c r="T228" i="13"/>
  <c r="P228" i="13"/>
  <c r="BI226" i="13"/>
  <c r="BH226" i="13"/>
  <c r="BG226" i="13"/>
  <c r="BF226" i="13"/>
  <c r="X226" i="13"/>
  <c r="V226" i="13"/>
  <c r="T226" i="13"/>
  <c r="P226" i="13"/>
  <c r="BI224" i="13"/>
  <c r="BH224" i="13"/>
  <c r="BG224" i="13"/>
  <c r="BF224" i="13"/>
  <c r="X224" i="13"/>
  <c r="V224" i="13"/>
  <c r="T224" i="13"/>
  <c r="P224" i="13"/>
  <c r="BI222" i="13"/>
  <c r="BH222" i="13"/>
  <c r="BG222" i="13"/>
  <c r="BF222" i="13"/>
  <c r="X222" i="13"/>
  <c r="V222" i="13"/>
  <c r="T222" i="13"/>
  <c r="P222" i="13"/>
  <c r="BI220" i="13"/>
  <c r="BH220" i="13"/>
  <c r="BG220" i="13"/>
  <c r="BF220" i="13"/>
  <c r="X220" i="13"/>
  <c r="V220" i="13"/>
  <c r="T220" i="13"/>
  <c r="P220" i="13"/>
  <c r="BI218" i="13"/>
  <c r="BH218" i="13"/>
  <c r="BG218" i="13"/>
  <c r="BF218" i="13"/>
  <c r="X218" i="13"/>
  <c r="V218" i="13"/>
  <c r="T218" i="13"/>
  <c r="P218" i="13"/>
  <c r="BI216" i="13"/>
  <c r="BH216" i="13"/>
  <c r="BG216" i="13"/>
  <c r="BF216" i="13"/>
  <c r="X216" i="13"/>
  <c r="V216" i="13"/>
  <c r="T216" i="13"/>
  <c r="P216" i="13"/>
  <c r="BI214" i="13"/>
  <c r="BH214" i="13"/>
  <c r="BG214" i="13"/>
  <c r="BF214" i="13"/>
  <c r="X214" i="13"/>
  <c r="V214" i="13"/>
  <c r="T214" i="13"/>
  <c r="P214" i="13"/>
  <c r="BI212" i="13"/>
  <c r="BH212" i="13"/>
  <c r="BG212" i="13"/>
  <c r="BF212" i="13"/>
  <c r="X212" i="13"/>
  <c r="V212" i="13"/>
  <c r="T212" i="13"/>
  <c r="P212" i="13"/>
  <c r="BI210" i="13"/>
  <c r="BH210" i="13"/>
  <c r="BG210" i="13"/>
  <c r="BF210" i="13"/>
  <c r="X210" i="13"/>
  <c r="V210" i="13"/>
  <c r="T210" i="13"/>
  <c r="P210" i="13"/>
  <c r="BI208" i="13"/>
  <c r="BH208" i="13"/>
  <c r="BG208" i="13"/>
  <c r="BF208" i="13"/>
  <c r="X208" i="13"/>
  <c r="V208" i="13"/>
  <c r="T208" i="13"/>
  <c r="P208" i="13"/>
  <c r="BI206" i="13"/>
  <c r="BH206" i="13"/>
  <c r="BG206" i="13"/>
  <c r="BF206" i="13"/>
  <c r="X206" i="13"/>
  <c r="V206" i="13"/>
  <c r="T206" i="13"/>
  <c r="P206" i="13"/>
  <c r="BI204" i="13"/>
  <c r="BH204" i="13"/>
  <c r="BG204" i="13"/>
  <c r="BF204" i="13"/>
  <c r="X204" i="13"/>
  <c r="V204" i="13"/>
  <c r="T204" i="13"/>
  <c r="P204" i="13"/>
  <c r="BI202" i="13"/>
  <c r="BH202" i="13"/>
  <c r="BG202" i="13"/>
  <c r="BF202" i="13"/>
  <c r="X202" i="13"/>
  <c r="V202" i="13"/>
  <c r="T202" i="13"/>
  <c r="P202" i="13"/>
  <c r="BI200" i="13"/>
  <c r="BH200" i="13"/>
  <c r="BG200" i="13"/>
  <c r="BF200" i="13"/>
  <c r="X200" i="13"/>
  <c r="V200" i="13"/>
  <c r="T200" i="13"/>
  <c r="P200" i="13"/>
  <c r="BI198" i="13"/>
  <c r="BH198" i="13"/>
  <c r="BG198" i="13"/>
  <c r="BF198" i="13"/>
  <c r="X198" i="13"/>
  <c r="V198" i="13"/>
  <c r="T198" i="13"/>
  <c r="P198" i="13"/>
  <c r="BI196" i="13"/>
  <c r="BH196" i="13"/>
  <c r="BG196" i="13"/>
  <c r="BF196" i="13"/>
  <c r="X196" i="13"/>
  <c r="V196" i="13"/>
  <c r="T196" i="13"/>
  <c r="P196" i="13"/>
  <c r="BI194" i="13"/>
  <c r="BH194" i="13"/>
  <c r="BG194" i="13"/>
  <c r="BF194" i="13"/>
  <c r="X194" i="13"/>
  <c r="V194" i="13"/>
  <c r="T194" i="13"/>
  <c r="P194" i="13"/>
  <c r="BI192" i="13"/>
  <c r="BH192" i="13"/>
  <c r="BG192" i="13"/>
  <c r="BF192" i="13"/>
  <c r="X192" i="13"/>
  <c r="V192" i="13"/>
  <c r="T192" i="13"/>
  <c r="P192" i="13"/>
  <c r="BI190" i="13"/>
  <c r="BH190" i="13"/>
  <c r="BG190" i="13"/>
  <c r="BF190" i="13"/>
  <c r="X190" i="13"/>
  <c r="V190" i="13"/>
  <c r="T190" i="13"/>
  <c r="P190" i="13"/>
  <c r="BI188" i="13"/>
  <c r="BH188" i="13"/>
  <c r="BG188" i="13"/>
  <c r="BF188" i="13"/>
  <c r="X188" i="13"/>
  <c r="V188" i="13"/>
  <c r="T188" i="13"/>
  <c r="P188" i="13"/>
  <c r="BI186" i="13"/>
  <c r="BH186" i="13"/>
  <c r="BG186" i="13"/>
  <c r="BF186" i="13"/>
  <c r="X186" i="13"/>
  <c r="V186" i="13"/>
  <c r="T186" i="13"/>
  <c r="P186" i="13"/>
  <c r="BI184" i="13"/>
  <c r="BH184" i="13"/>
  <c r="BG184" i="13"/>
  <c r="BF184" i="13"/>
  <c r="X184" i="13"/>
  <c r="V184" i="13"/>
  <c r="T184" i="13"/>
  <c r="P184" i="13"/>
  <c r="BI182" i="13"/>
  <c r="BH182" i="13"/>
  <c r="BG182" i="13"/>
  <c r="BF182" i="13"/>
  <c r="X182" i="13"/>
  <c r="V182" i="13"/>
  <c r="T182" i="13"/>
  <c r="P182" i="13"/>
  <c r="BI180" i="13"/>
  <c r="BH180" i="13"/>
  <c r="BG180" i="13"/>
  <c r="BF180" i="13"/>
  <c r="X180" i="13"/>
  <c r="V180" i="13"/>
  <c r="T180" i="13"/>
  <c r="P180" i="13"/>
  <c r="BI178" i="13"/>
  <c r="BH178" i="13"/>
  <c r="BG178" i="13"/>
  <c r="BF178" i="13"/>
  <c r="X178" i="13"/>
  <c r="V178" i="13"/>
  <c r="T178" i="13"/>
  <c r="P178" i="13"/>
  <c r="BI176" i="13"/>
  <c r="BH176" i="13"/>
  <c r="BG176" i="13"/>
  <c r="BF176" i="13"/>
  <c r="X176" i="13"/>
  <c r="V176" i="13"/>
  <c r="T176" i="13"/>
  <c r="P176" i="13"/>
  <c r="BI174" i="13"/>
  <c r="BH174" i="13"/>
  <c r="BG174" i="13"/>
  <c r="BF174" i="13"/>
  <c r="X174" i="13"/>
  <c r="V174" i="13"/>
  <c r="T174" i="13"/>
  <c r="P174" i="13"/>
  <c r="BI172" i="13"/>
  <c r="BH172" i="13"/>
  <c r="BG172" i="13"/>
  <c r="BF172" i="13"/>
  <c r="X172" i="13"/>
  <c r="V172" i="13"/>
  <c r="T172" i="13"/>
  <c r="P172" i="13"/>
  <c r="BI170" i="13"/>
  <c r="BH170" i="13"/>
  <c r="BG170" i="13"/>
  <c r="BF170" i="13"/>
  <c r="X170" i="13"/>
  <c r="V170" i="13"/>
  <c r="T170" i="13"/>
  <c r="P170" i="13"/>
  <c r="BI168" i="13"/>
  <c r="BH168" i="13"/>
  <c r="BG168" i="13"/>
  <c r="BF168" i="13"/>
  <c r="X168" i="13"/>
  <c r="V168" i="13"/>
  <c r="T168" i="13"/>
  <c r="P168" i="13"/>
  <c r="BI166" i="13"/>
  <c r="BH166" i="13"/>
  <c r="BG166" i="13"/>
  <c r="BF166" i="13"/>
  <c r="X166" i="13"/>
  <c r="V166" i="13"/>
  <c r="T166" i="13"/>
  <c r="P166" i="13"/>
  <c r="BI164" i="13"/>
  <c r="BH164" i="13"/>
  <c r="BG164" i="13"/>
  <c r="BF164" i="13"/>
  <c r="X164" i="13"/>
  <c r="V164" i="13"/>
  <c r="T164" i="13"/>
  <c r="P164" i="13"/>
  <c r="BI162" i="13"/>
  <c r="BH162" i="13"/>
  <c r="BG162" i="13"/>
  <c r="BF162" i="13"/>
  <c r="X162" i="13"/>
  <c r="V162" i="13"/>
  <c r="T162" i="13"/>
  <c r="P162" i="13"/>
  <c r="BI160" i="13"/>
  <c r="BH160" i="13"/>
  <c r="BG160" i="13"/>
  <c r="BF160" i="13"/>
  <c r="X160" i="13"/>
  <c r="V160" i="13"/>
  <c r="T160" i="13"/>
  <c r="P160" i="13"/>
  <c r="BI158" i="13"/>
  <c r="BH158" i="13"/>
  <c r="BG158" i="13"/>
  <c r="BF158" i="13"/>
  <c r="X158" i="13"/>
  <c r="V158" i="13"/>
  <c r="T158" i="13"/>
  <c r="P158" i="13"/>
  <c r="BI156" i="13"/>
  <c r="BH156" i="13"/>
  <c r="BG156" i="13"/>
  <c r="BF156" i="13"/>
  <c r="X156" i="13"/>
  <c r="V156" i="13"/>
  <c r="T156" i="13"/>
  <c r="P156" i="13"/>
  <c r="BI154" i="13"/>
  <c r="BH154" i="13"/>
  <c r="BG154" i="13"/>
  <c r="BF154" i="13"/>
  <c r="X154" i="13"/>
  <c r="V154" i="13"/>
  <c r="T154" i="13"/>
  <c r="P154" i="13"/>
  <c r="BI152" i="13"/>
  <c r="BH152" i="13"/>
  <c r="BG152" i="13"/>
  <c r="BF152" i="13"/>
  <c r="X152" i="13"/>
  <c r="V152" i="13"/>
  <c r="T152" i="13"/>
  <c r="P152" i="13"/>
  <c r="BI150" i="13"/>
  <c r="BH150" i="13"/>
  <c r="BG150" i="13"/>
  <c r="BF150" i="13"/>
  <c r="X150" i="13"/>
  <c r="V150" i="13"/>
  <c r="T150" i="13"/>
  <c r="P150" i="13"/>
  <c r="BI148" i="13"/>
  <c r="BH148" i="13"/>
  <c r="BG148" i="13"/>
  <c r="BF148" i="13"/>
  <c r="X148" i="13"/>
  <c r="V148" i="13"/>
  <c r="T148" i="13"/>
  <c r="P148" i="13"/>
  <c r="BI146" i="13"/>
  <c r="BH146" i="13"/>
  <c r="BG146" i="13"/>
  <c r="BF146" i="13"/>
  <c r="X146" i="13"/>
  <c r="V146" i="13"/>
  <c r="T146" i="13"/>
  <c r="P146" i="13"/>
  <c r="BI144" i="13"/>
  <c r="BH144" i="13"/>
  <c r="BG144" i="13"/>
  <c r="BF144" i="13"/>
  <c r="X144" i="13"/>
  <c r="V144" i="13"/>
  <c r="T144" i="13"/>
  <c r="P144" i="13"/>
  <c r="BI142" i="13"/>
  <c r="BH142" i="13"/>
  <c r="BG142" i="13"/>
  <c r="BF142" i="13"/>
  <c r="X142" i="13"/>
  <c r="V142" i="13"/>
  <c r="T142" i="13"/>
  <c r="P142" i="13"/>
  <c r="BI140" i="13"/>
  <c r="BH140" i="13"/>
  <c r="BG140" i="13"/>
  <c r="BF140" i="13"/>
  <c r="X140" i="13"/>
  <c r="V140" i="13"/>
  <c r="T140" i="13"/>
  <c r="P140" i="13"/>
  <c r="BI138" i="13"/>
  <c r="BH138" i="13"/>
  <c r="BG138" i="13"/>
  <c r="BF138" i="13"/>
  <c r="X138" i="13"/>
  <c r="V138" i="13"/>
  <c r="T138" i="13"/>
  <c r="P138" i="13"/>
  <c r="BI136" i="13"/>
  <c r="BH136" i="13"/>
  <c r="BG136" i="13"/>
  <c r="BF136" i="13"/>
  <c r="X136" i="13"/>
  <c r="V136" i="13"/>
  <c r="T136" i="13"/>
  <c r="P136" i="13"/>
  <c r="BI134" i="13"/>
  <c r="BH134" i="13"/>
  <c r="BG134" i="13"/>
  <c r="BF134" i="13"/>
  <c r="X134" i="13"/>
  <c r="V134" i="13"/>
  <c r="T134" i="13"/>
  <c r="P134" i="13"/>
  <c r="BI132" i="13"/>
  <c r="BH132" i="13"/>
  <c r="BG132" i="13"/>
  <c r="BF132" i="13"/>
  <c r="X132" i="13"/>
  <c r="V132" i="13"/>
  <c r="T132" i="13"/>
  <c r="P132" i="13"/>
  <c r="BI130" i="13"/>
  <c r="BH130" i="13"/>
  <c r="BG130" i="13"/>
  <c r="BF130" i="13"/>
  <c r="X130" i="13"/>
  <c r="V130" i="13"/>
  <c r="T130" i="13"/>
  <c r="P130" i="13"/>
  <c r="BI128" i="13"/>
  <c r="BH128" i="13"/>
  <c r="BG128" i="13"/>
  <c r="BF128" i="13"/>
  <c r="X128" i="13"/>
  <c r="V128" i="13"/>
  <c r="T128" i="13"/>
  <c r="P128" i="13"/>
  <c r="BI126" i="13"/>
  <c r="BH126" i="13"/>
  <c r="BG126" i="13"/>
  <c r="BF126" i="13"/>
  <c r="X126" i="13"/>
  <c r="V126" i="13"/>
  <c r="T126" i="13"/>
  <c r="P126" i="13"/>
  <c r="J120" i="13"/>
  <c r="J119" i="13"/>
  <c r="F119" i="13"/>
  <c r="F117" i="13"/>
  <c r="E115" i="13"/>
  <c r="J94" i="13"/>
  <c r="J93" i="13"/>
  <c r="F93" i="13"/>
  <c r="F91" i="13"/>
  <c r="E89" i="13"/>
  <c r="J20" i="13"/>
  <c r="E20" i="13"/>
  <c r="F120" i="13"/>
  <c r="J19" i="13"/>
  <c r="J14" i="13"/>
  <c r="J117" i="13" s="1"/>
  <c r="E7" i="13"/>
  <c r="E85" i="13"/>
  <c r="K41" i="12"/>
  <c r="K40" i="12"/>
  <c r="BA107" i="1"/>
  <c r="K39" i="12"/>
  <c r="AZ107" i="1"/>
  <c r="BI521" i="12"/>
  <c r="BH521" i="12"/>
  <c r="BG521" i="12"/>
  <c r="BF521" i="12"/>
  <c r="X521" i="12"/>
  <c r="V521" i="12"/>
  <c r="T521" i="12"/>
  <c r="P521" i="12"/>
  <c r="BI519" i="12"/>
  <c r="BH519" i="12"/>
  <c r="BG519" i="12"/>
  <c r="BF519" i="12"/>
  <c r="X519" i="12"/>
  <c r="V519" i="12"/>
  <c r="T519" i="12"/>
  <c r="P519" i="12"/>
  <c r="BI517" i="12"/>
  <c r="BH517" i="12"/>
  <c r="BG517" i="12"/>
  <c r="BF517" i="12"/>
  <c r="X517" i="12"/>
  <c r="V517" i="12"/>
  <c r="T517" i="12"/>
  <c r="P517" i="12"/>
  <c r="BI515" i="12"/>
  <c r="BH515" i="12"/>
  <c r="BG515" i="12"/>
  <c r="BF515" i="12"/>
  <c r="X515" i="12"/>
  <c r="V515" i="12"/>
  <c r="T515" i="12"/>
  <c r="P515" i="12"/>
  <c r="BI513" i="12"/>
  <c r="BH513" i="12"/>
  <c r="BG513" i="12"/>
  <c r="BF513" i="12"/>
  <c r="X513" i="12"/>
  <c r="V513" i="12"/>
  <c r="T513" i="12"/>
  <c r="P513" i="12"/>
  <c r="BI511" i="12"/>
  <c r="BH511" i="12"/>
  <c r="BG511" i="12"/>
  <c r="BF511" i="12"/>
  <c r="X511" i="12"/>
  <c r="V511" i="12"/>
  <c r="T511" i="12"/>
  <c r="P511" i="12"/>
  <c r="BI509" i="12"/>
  <c r="BH509" i="12"/>
  <c r="BG509" i="12"/>
  <c r="BF509" i="12"/>
  <c r="X509" i="12"/>
  <c r="V509" i="12"/>
  <c r="T509" i="12"/>
  <c r="P509" i="12"/>
  <c r="BI507" i="12"/>
  <c r="BH507" i="12"/>
  <c r="BG507" i="12"/>
  <c r="BF507" i="12"/>
  <c r="X507" i="12"/>
  <c r="V507" i="12"/>
  <c r="T507" i="12"/>
  <c r="P507" i="12"/>
  <c r="BI505" i="12"/>
  <c r="BH505" i="12"/>
  <c r="BG505" i="12"/>
  <c r="BF505" i="12"/>
  <c r="X505" i="12"/>
  <c r="V505" i="12"/>
  <c r="T505" i="12"/>
  <c r="P505" i="12"/>
  <c r="BI503" i="12"/>
  <c r="BH503" i="12"/>
  <c r="BG503" i="12"/>
  <c r="BF503" i="12"/>
  <c r="X503" i="12"/>
  <c r="V503" i="12"/>
  <c r="T503" i="12"/>
  <c r="P503" i="12"/>
  <c r="BI501" i="12"/>
  <c r="BH501" i="12"/>
  <c r="BG501" i="12"/>
  <c r="BF501" i="12"/>
  <c r="X501" i="12"/>
  <c r="V501" i="12"/>
  <c r="T501" i="12"/>
  <c r="P501" i="12"/>
  <c r="BI499" i="12"/>
  <c r="BH499" i="12"/>
  <c r="BG499" i="12"/>
  <c r="BF499" i="12"/>
  <c r="X499" i="12"/>
  <c r="V499" i="12"/>
  <c r="T499" i="12"/>
  <c r="P499" i="12"/>
  <c r="BI497" i="12"/>
  <c r="BH497" i="12"/>
  <c r="BG497" i="12"/>
  <c r="BF497" i="12"/>
  <c r="X497" i="12"/>
  <c r="V497" i="12"/>
  <c r="T497" i="12"/>
  <c r="P497" i="12"/>
  <c r="BI495" i="12"/>
  <c r="BH495" i="12"/>
  <c r="BG495" i="12"/>
  <c r="BF495" i="12"/>
  <c r="X495" i="12"/>
  <c r="V495" i="12"/>
  <c r="T495" i="12"/>
  <c r="P495" i="12"/>
  <c r="BI493" i="12"/>
  <c r="BH493" i="12"/>
  <c r="BG493" i="12"/>
  <c r="BF493" i="12"/>
  <c r="X493" i="12"/>
  <c r="V493" i="12"/>
  <c r="T493" i="12"/>
  <c r="P493" i="12"/>
  <c r="BI491" i="12"/>
  <c r="BH491" i="12"/>
  <c r="BG491" i="12"/>
  <c r="BF491" i="12"/>
  <c r="X491" i="12"/>
  <c r="V491" i="12"/>
  <c r="T491" i="12"/>
  <c r="P491" i="12"/>
  <c r="BI489" i="12"/>
  <c r="BH489" i="12"/>
  <c r="BG489" i="12"/>
  <c r="BF489" i="12"/>
  <c r="X489" i="12"/>
  <c r="V489" i="12"/>
  <c r="T489" i="12"/>
  <c r="P489" i="12"/>
  <c r="BI487" i="12"/>
  <c r="BH487" i="12"/>
  <c r="BG487" i="12"/>
  <c r="BF487" i="12"/>
  <c r="X487" i="12"/>
  <c r="V487" i="12"/>
  <c r="T487" i="12"/>
  <c r="P487" i="12"/>
  <c r="BI485" i="12"/>
  <c r="BH485" i="12"/>
  <c r="BG485" i="12"/>
  <c r="BF485" i="12"/>
  <c r="X485" i="12"/>
  <c r="V485" i="12"/>
  <c r="T485" i="12"/>
  <c r="P485" i="12"/>
  <c r="BI483" i="12"/>
  <c r="BH483" i="12"/>
  <c r="BG483" i="12"/>
  <c r="BF483" i="12"/>
  <c r="X483" i="12"/>
  <c r="V483" i="12"/>
  <c r="T483" i="12"/>
  <c r="P483" i="12"/>
  <c r="BI481" i="12"/>
  <c r="BH481" i="12"/>
  <c r="BG481" i="12"/>
  <c r="BF481" i="12"/>
  <c r="X481" i="12"/>
  <c r="V481" i="12"/>
  <c r="T481" i="12"/>
  <c r="P481" i="12"/>
  <c r="BI479" i="12"/>
  <c r="BH479" i="12"/>
  <c r="BG479" i="12"/>
  <c r="BF479" i="12"/>
  <c r="X479" i="12"/>
  <c r="V479" i="12"/>
  <c r="T479" i="12"/>
  <c r="P479" i="12"/>
  <c r="BI477" i="12"/>
  <c r="BH477" i="12"/>
  <c r="BG477" i="12"/>
  <c r="BF477" i="12"/>
  <c r="X477" i="12"/>
  <c r="V477" i="12"/>
  <c r="T477" i="12"/>
  <c r="P477" i="12"/>
  <c r="BI475" i="12"/>
  <c r="BH475" i="12"/>
  <c r="BG475" i="12"/>
  <c r="BF475" i="12"/>
  <c r="X475" i="12"/>
  <c r="V475" i="12"/>
  <c r="T475" i="12"/>
  <c r="P475" i="12"/>
  <c r="BI473" i="12"/>
  <c r="BH473" i="12"/>
  <c r="BG473" i="12"/>
  <c r="BF473" i="12"/>
  <c r="X473" i="12"/>
  <c r="V473" i="12"/>
  <c r="T473" i="12"/>
  <c r="P473" i="12"/>
  <c r="BI471" i="12"/>
  <c r="BH471" i="12"/>
  <c r="BG471" i="12"/>
  <c r="BF471" i="12"/>
  <c r="X471" i="12"/>
  <c r="V471" i="12"/>
  <c r="T471" i="12"/>
  <c r="P471" i="12"/>
  <c r="BI469" i="12"/>
  <c r="BH469" i="12"/>
  <c r="BG469" i="12"/>
  <c r="BF469" i="12"/>
  <c r="X469" i="12"/>
  <c r="V469" i="12"/>
  <c r="T469" i="12"/>
  <c r="P469" i="12"/>
  <c r="BI467" i="12"/>
  <c r="BH467" i="12"/>
  <c r="BG467" i="12"/>
  <c r="BF467" i="12"/>
  <c r="X467" i="12"/>
  <c r="V467" i="12"/>
  <c r="T467" i="12"/>
  <c r="P467" i="12"/>
  <c r="BI465" i="12"/>
  <c r="BH465" i="12"/>
  <c r="BG465" i="12"/>
  <c r="BF465" i="12"/>
  <c r="X465" i="12"/>
  <c r="V465" i="12"/>
  <c r="T465" i="12"/>
  <c r="P465" i="12"/>
  <c r="BI463" i="12"/>
  <c r="BH463" i="12"/>
  <c r="BG463" i="12"/>
  <c r="BF463" i="12"/>
  <c r="X463" i="12"/>
  <c r="V463" i="12"/>
  <c r="T463" i="12"/>
  <c r="P463" i="12"/>
  <c r="BI461" i="12"/>
  <c r="BH461" i="12"/>
  <c r="BG461" i="12"/>
  <c r="BF461" i="12"/>
  <c r="X461" i="12"/>
  <c r="V461" i="12"/>
  <c r="T461" i="12"/>
  <c r="P461" i="12"/>
  <c r="BI459" i="12"/>
  <c r="BH459" i="12"/>
  <c r="BG459" i="12"/>
  <c r="BF459" i="12"/>
  <c r="X459" i="12"/>
  <c r="V459" i="12"/>
  <c r="T459" i="12"/>
  <c r="P459" i="12"/>
  <c r="BI457" i="12"/>
  <c r="BH457" i="12"/>
  <c r="BG457" i="12"/>
  <c r="BF457" i="12"/>
  <c r="X457" i="12"/>
  <c r="V457" i="12"/>
  <c r="T457" i="12"/>
  <c r="P457" i="12"/>
  <c r="BI455" i="12"/>
  <c r="BH455" i="12"/>
  <c r="BG455" i="12"/>
  <c r="BF455" i="12"/>
  <c r="X455" i="12"/>
  <c r="V455" i="12"/>
  <c r="T455" i="12"/>
  <c r="P455" i="12"/>
  <c r="BI453" i="12"/>
  <c r="BH453" i="12"/>
  <c r="BG453" i="12"/>
  <c r="BF453" i="12"/>
  <c r="X453" i="12"/>
  <c r="V453" i="12"/>
  <c r="T453" i="12"/>
  <c r="P453" i="12"/>
  <c r="BI451" i="12"/>
  <c r="BH451" i="12"/>
  <c r="BG451" i="12"/>
  <c r="BF451" i="12"/>
  <c r="X451" i="12"/>
  <c r="V451" i="12"/>
  <c r="T451" i="12"/>
  <c r="P451" i="12"/>
  <c r="BI449" i="12"/>
  <c r="BH449" i="12"/>
  <c r="BG449" i="12"/>
  <c r="BF449" i="12"/>
  <c r="X449" i="12"/>
  <c r="V449" i="12"/>
  <c r="T449" i="12"/>
  <c r="P449" i="12"/>
  <c r="BI447" i="12"/>
  <c r="BH447" i="12"/>
  <c r="BG447" i="12"/>
  <c r="BF447" i="12"/>
  <c r="X447" i="12"/>
  <c r="V447" i="12"/>
  <c r="T447" i="12"/>
  <c r="P447" i="12"/>
  <c r="BI445" i="12"/>
  <c r="BH445" i="12"/>
  <c r="BG445" i="12"/>
  <c r="BF445" i="12"/>
  <c r="X445" i="12"/>
  <c r="V445" i="12"/>
  <c r="T445" i="12"/>
  <c r="P445" i="12"/>
  <c r="BI443" i="12"/>
  <c r="BH443" i="12"/>
  <c r="BG443" i="12"/>
  <c r="BF443" i="12"/>
  <c r="X443" i="12"/>
  <c r="V443" i="12"/>
  <c r="T443" i="12"/>
  <c r="P443" i="12"/>
  <c r="BI441" i="12"/>
  <c r="BH441" i="12"/>
  <c r="BG441" i="12"/>
  <c r="BF441" i="12"/>
  <c r="X441" i="12"/>
  <c r="V441" i="12"/>
  <c r="T441" i="12"/>
  <c r="P441" i="12"/>
  <c r="BI439" i="12"/>
  <c r="BH439" i="12"/>
  <c r="BG439" i="12"/>
  <c r="BF439" i="12"/>
  <c r="X439" i="12"/>
  <c r="V439" i="12"/>
  <c r="T439" i="12"/>
  <c r="P439" i="12"/>
  <c r="BI437" i="12"/>
  <c r="BH437" i="12"/>
  <c r="BG437" i="12"/>
  <c r="BF437" i="12"/>
  <c r="X437" i="12"/>
  <c r="V437" i="12"/>
  <c r="T437" i="12"/>
  <c r="P437" i="12"/>
  <c r="BI435" i="12"/>
  <c r="BH435" i="12"/>
  <c r="BG435" i="12"/>
  <c r="BF435" i="12"/>
  <c r="X435" i="12"/>
  <c r="V435" i="12"/>
  <c r="T435" i="12"/>
  <c r="P435" i="12"/>
  <c r="BI433" i="12"/>
  <c r="BH433" i="12"/>
  <c r="BG433" i="12"/>
  <c r="BF433" i="12"/>
  <c r="X433" i="12"/>
  <c r="V433" i="12"/>
  <c r="T433" i="12"/>
  <c r="P433" i="12"/>
  <c r="BI431" i="12"/>
  <c r="BH431" i="12"/>
  <c r="BG431" i="12"/>
  <c r="BF431" i="12"/>
  <c r="X431" i="12"/>
  <c r="V431" i="12"/>
  <c r="T431" i="12"/>
  <c r="P431" i="12"/>
  <c r="BI429" i="12"/>
  <c r="BH429" i="12"/>
  <c r="BG429" i="12"/>
  <c r="BF429" i="12"/>
  <c r="X429" i="12"/>
  <c r="V429" i="12"/>
  <c r="T429" i="12"/>
  <c r="P429" i="12"/>
  <c r="BI427" i="12"/>
  <c r="BH427" i="12"/>
  <c r="BG427" i="12"/>
  <c r="BF427" i="12"/>
  <c r="X427" i="12"/>
  <c r="V427" i="12"/>
  <c r="T427" i="12"/>
  <c r="P427" i="12"/>
  <c r="BI425" i="12"/>
  <c r="BH425" i="12"/>
  <c r="BG425" i="12"/>
  <c r="BF425" i="12"/>
  <c r="X425" i="12"/>
  <c r="V425" i="12"/>
  <c r="T425" i="12"/>
  <c r="P425" i="12"/>
  <c r="BI423" i="12"/>
  <c r="BH423" i="12"/>
  <c r="BG423" i="12"/>
  <c r="BF423" i="12"/>
  <c r="X423" i="12"/>
  <c r="V423" i="12"/>
  <c r="T423" i="12"/>
  <c r="P423" i="12"/>
  <c r="BI421" i="12"/>
  <c r="BH421" i="12"/>
  <c r="BG421" i="12"/>
  <c r="BF421" i="12"/>
  <c r="X421" i="12"/>
  <c r="V421" i="12"/>
  <c r="T421" i="12"/>
  <c r="P421" i="12"/>
  <c r="BI419" i="12"/>
  <c r="BH419" i="12"/>
  <c r="BG419" i="12"/>
  <c r="BF419" i="12"/>
  <c r="X419" i="12"/>
  <c r="V419" i="12"/>
  <c r="T419" i="12"/>
  <c r="P419" i="12"/>
  <c r="BI417" i="12"/>
  <c r="BH417" i="12"/>
  <c r="BG417" i="12"/>
  <c r="BF417" i="12"/>
  <c r="X417" i="12"/>
  <c r="V417" i="12"/>
  <c r="T417" i="12"/>
  <c r="P417" i="12"/>
  <c r="BI415" i="12"/>
  <c r="BH415" i="12"/>
  <c r="BG415" i="12"/>
  <c r="BF415" i="12"/>
  <c r="X415" i="12"/>
  <c r="V415" i="12"/>
  <c r="T415" i="12"/>
  <c r="P415" i="12"/>
  <c r="BI412" i="12"/>
  <c r="BH412" i="12"/>
  <c r="BG412" i="12"/>
  <c r="BF412" i="12"/>
  <c r="X412" i="12"/>
  <c r="V412" i="12"/>
  <c r="T412" i="12"/>
  <c r="P412" i="12"/>
  <c r="BI410" i="12"/>
  <c r="BH410" i="12"/>
  <c r="BG410" i="12"/>
  <c r="BF410" i="12"/>
  <c r="X410" i="12"/>
  <c r="V410" i="12"/>
  <c r="T410" i="12"/>
  <c r="P410" i="12"/>
  <c r="BI408" i="12"/>
  <c r="BH408" i="12"/>
  <c r="BG408" i="12"/>
  <c r="BF408" i="12"/>
  <c r="X408" i="12"/>
  <c r="V408" i="12"/>
  <c r="T408" i="12"/>
  <c r="P408" i="12"/>
  <c r="BI406" i="12"/>
  <c r="BH406" i="12"/>
  <c r="BG406" i="12"/>
  <c r="BF406" i="12"/>
  <c r="X406" i="12"/>
  <c r="V406" i="12"/>
  <c r="T406" i="12"/>
  <c r="P406" i="12"/>
  <c r="BI404" i="12"/>
  <c r="BH404" i="12"/>
  <c r="BG404" i="12"/>
  <c r="BF404" i="12"/>
  <c r="X404" i="12"/>
  <c r="V404" i="12"/>
  <c r="T404" i="12"/>
  <c r="P404" i="12"/>
  <c r="BI402" i="12"/>
  <c r="BH402" i="12"/>
  <c r="BG402" i="12"/>
  <c r="BF402" i="12"/>
  <c r="X402" i="12"/>
  <c r="V402" i="12"/>
  <c r="T402" i="12"/>
  <c r="P402" i="12"/>
  <c r="BI400" i="12"/>
  <c r="BH400" i="12"/>
  <c r="BG400" i="12"/>
  <c r="BF400" i="12"/>
  <c r="X400" i="12"/>
  <c r="V400" i="12"/>
  <c r="T400" i="12"/>
  <c r="P400" i="12"/>
  <c r="BI398" i="12"/>
  <c r="BH398" i="12"/>
  <c r="BG398" i="12"/>
  <c r="BF398" i="12"/>
  <c r="X398" i="12"/>
  <c r="V398" i="12"/>
  <c r="T398" i="12"/>
  <c r="P398" i="12"/>
  <c r="BI396" i="12"/>
  <c r="BH396" i="12"/>
  <c r="BG396" i="12"/>
  <c r="BF396" i="12"/>
  <c r="X396" i="12"/>
  <c r="V396" i="12"/>
  <c r="T396" i="12"/>
  <c r="P396" i="12"/>
  <c r="BI394" i="12"/>
  <c r="BH394" i="12"/>
  <c r="BG394" i="12"/>
  <c r="BF394" i="12"/>
  <c r="X394" i="12"/>
  <c r="V394" i="12"/>
  <c r="T394" i="12"/>
  <c r="P394" i="12"/>
  <c r="BI392" i="12"/>
  <c r="BH392" i="12"/>
  <c r="BG392" i="12"/>
  <c r="BF392" i="12"/>
  <c r="X392" i="12"/>
  <c r="V392" i="12"/>
  <c r="T392" i="12"/>
  <c r="P392" i="12"/>
  <c r="BI390" i="12"/>
  <c r="BH390" i="12"/>
  <c r="BG390" i="12"/>
  <c r="BF390" i="12"/>
  <c r="X390" i="12"/>
  <c r="V390" i="12"/>
  <c r="T390" i="12"/>
  <c r="P390" i="12"/>
  <c r="BI388" i="12"/>
  <c r="BH388" i="12"/>
  <c r="BG388" i="12"/>
  <c r="BF388" i="12"/>
  <c r="X388" i="12"/>
  <c r="V388" i="12"/>
  <c r="T388" i="12"/>
  <c r="P388" i="12"/>
  <c r="BI386" i="12"/>
  <c r="BH386" i="12"/>
  <c r="BG386" i="12"/>
  <c r="BF386" i="12"/>
  <c r="X386" i="12"/>
  <c r="V386" i="12"/>
  <c r="T386" i="12"/>
  <c r="P386" i="12"/>
  <c r="BI384" i="12"/>
  <c r="BH384" i="12"/>
  <c r="BG384" i="12"/>
  <c r="BF384" i="12"/>
  <c r="X384" i="12"/>
  <c r="V384" i="12"/>
  <c r="T384" i="12"/>
  <c r="P384" i="12"/>
  <c r="BI382" i="12"/>
  <c r="BH382" i="12"/>
  <c r="BG382" i="12"/>
  <c r="BF382" i="12"/>
  <c r="X382" i="12"/>
  <c r="V382" i="12"/>
  <c r="T382" i="12"/>
  <c r="P382" i="12"/>
  <c r="BI380" i="12"/>
  <c r="BH380" i="12"/>
  <c r="BG380" i="12"/>
  <c r="BF380" i="12"/>
  <c r="X380" i="12"/>
  <c r="V380" i="12"/>
  <c r="T380" i="12"/>
  <c r="P380" i="12"/>
  <c r="BI378" i="12"/>
  <c r="BH378" i="12"/>
  <c r="BG378" i="12"/>
  <c r="BF378" i="12"/>
  <c r="X378" i="12"/>
  <c r="V378" i="12"/>
  <c r="T378" i="12"/>
  <c r="P378" i="12"/>
  <c r="BI376" i="12"/>
  <c r="BH376" i="12"/>
  <c r="BG376" i="12"/>
  <c r="BF376" i="12"/>
  <c r="X376" i="12"/>
  <c r="V376" i="12"/>
  <c r="T376" i="12"/>
  <c r="P376" i="12"/>
  <c r="BI374" i="12"/>
  <c r="BH374" i="12"/>
  <c r="BG374" i="12"/>
  <c r="BF374" i="12"/>
  <c r="X374" i="12"/>
  <c r="V374" i="12"/>
  <c r="T374" i="12"/>
  <c r="P374" i="12"/>
  <c r="BI372" i="12"/>
  <c r="BH372" i="12"/>
  <c r="BG372" i="12"/>
  <c r="BF372" i="12"/>
  <c r="X372" i="12"/>
  <c r="V372" i="12"/>
  <c r="T372" i="12"/>
  <c r="P372" i="12"/>
  <c r="BI370" i="12"/>
  <c r="BH370" i="12"/>
  <c r="BG370" i="12"/>
  <c r="BF370" i="12"/>
  <c r="X370" i="12"/>
  <c r="V370" i="12"/>
  <c r="T370" i="12"/>
  <c r="P370" i="12"/>
  <c r="BI368" i="12"/>
  <c r="BH368" i="12"/>
  <c r="BG368" i="12"/>
  <c r="BF368" i="12"/>
  <c r="X368" i="12"/>
  <c r="V368" i="12"/>
  <c r="T368" i="12"/>
  <c r="P368" i="12"/>
  <c r="BI366" i="12"/>
  <c r="BH366" i="12"/>
  <c r="BG366" i="12"/>
  <c r="BF366" i="12"/>
  <c r="X366" i="12"/>
  <c r="V366" i="12"/>
  <c r="T366" i="12"/>
  <c r="P366" i="12"/>
  <c r="BI364" i="12"/>
  <c r="BH364" i="12"/>
  <c r="BG364" i="12"/>
  <c r="BF364" i="12"/>
  <c r="X364" i="12"/>
  <c r="V364" i="12"/>
  <c r="T364" i="12"/>
  <c r="P364" i="12"/>
  <c r="BI361" i="12"/>
  <c r="BH361" i="12"/>
  <c r="BG361" i="12"/>
  <c r="BF361" i="12"/>
  <c r="X361" i="12"/>
  <c r="V361" i="12"/>
  <c r="T361" i="12"/>
  <c r="P361" i="12"/>
  <c r="BI359" i="12"/>
  <c r="BH359" i="12"/>
  <c r="BG359" i="12"/>
  <c r="BF359" i="12"/>
  <c r="X359" i="12"/>
  <c r="V359" i="12"/>
  <c r="T359" i="12"/>
  <c r="P359" i="12"/>
  <c r="BI357" i="12"/>
  <c r="BH357" i="12"/>
  <c r="BG357" i="12"/>
  <c r="BF357" i="12"/>
  <c r="X357" i="12"/>
  <c r="V357" i="12"/>
  <c r="T357" i="12"/>
  <c r="P357" i="12"/>
  <c r="BI355" i="12"/>
  <c r="BH355" i="12"/>
  <c r="BG355" i="12"/>
  <c r="BF355" i="12"/>
  <c r="X355" i="12"/>
  <c r="V355" i="12"/>
  <c r="T355" i="12"/>
  <c r="P355" i="12"/>
  <c r="BI353" i="12"/>
  <c r="BH353" i="12"/>
  <c r="BG353" i="12"/>
  <c r="BF353" i="12"/>
  <c r="X353" i="12"/>
  <c r="V353" i="12"/>
  <c r="T353" i="12"/>
  <c r="P353" i="12"/>
  <c r="BI351" i="12"/>
  <c r="BH351" i="12"/>
  <c r="BG351" i="12"/>
  <c r="BF351" i="12"/>
  <c r="X351" i="12"/>
  <c r="V351" i="12"/>
  <c r="T351" i="12"/>
  <c r="P351" i="12"/>
  <c r="BI349" i="12"/>
  <c r="BH349" i="12"/>
  <c r="BG349" i="12"/>
  <c r="BF349" i="12"/>
  <c r="X349" i="12"/>
  <c r="V349" i="12"/>
  <c r="T349" i="12"/>
  <c r="P349" i="12"/>
  <c r="BI347" i="12"/>
  <c r="BH347" i="12"/>
  <c r="BG347" i="12"/>
  <c r="BF347" i="12"/>
  <c r="X347" i="12"/>
  <c r="V347" i="12"/>
  <c r="T347" i="12"/>
  <c r="P347" i="12"/>
  <c r="BI345" i="12"/>
  <c r="BH345" i="12"/>
  <c r="BG345" i="12"/>
  <c r="BF345" i="12"/>
  <c r="X345" i="12"/>
  <c r="V345" i="12"/>
  <c r="T345" i="12"/>
  <c r="P345" i="12"/>
  <c r="BI343" i="12"/>
  <c r="BH343" i="12"/>
  <c r="BG343" i="12"/>
  <c r="BF343" i="12"/>
  <c r="X343" i="12"/>
  <c r="V343" i="12"/>
  <c r="T343" i="12"/>
  <c r="P343" i="12"/>
  <c r="BI341" i="12"/>
  <c r="BH341" i="12"/>
  <c r="BG341" i="12"/>
  <c r="BF341" i="12"/>
  <c r="X341" i="12"/>
  <c r="V341" i="12"/>
  <c r="T341" i="12"/>
  <c r="P341" i="12"/>
  <c r="BI339" i="12"/>
  <c r="BH339" i="12"/>
  <c r="BG339" i="12"/>
  <c r="BF339" i="12"/>
  <c r="X339" i="12"/>
  <c r="V339" i="12"/>
  <c r="T339" i="12"/>
  <c r="P339" i="12"/>
  <c r="BI337" i="12"/>
  <c r="BH337" i="12"/>
  <c r="BG337" i="12"/>
  <c r="BF337" i="12"/>
  <c r="X337" i="12"/>
  <c r="V337" i="12"/>
  <c r="T337" i="12"/>
  <c r="P337" i="12"/>
  <c r="BI335" i="12"/>
  <c r="BH335" i="12"/>
  <c r="BG335" i="12"/>
  <c r="BF335" i="12"/>
  <c r="X335" i="12"/>
  <c r="V335" i="12"/>
  <c r="T335" i="12"/>
  <c r="P335" i="12"/>
  <c r="BI333" i="12"/>
  <c r="BH333" i="12"/>
  <c r="BG333" i="12"/>
  <c r="BF333" i="12"/>
  <c r="X333" i="12"/>
  <c r="V333" i="12"/>
  <c r="T333" i="12"/>
  <c r="P333" i="12"/>
  <c r="BI331" i="12"/>
  <c r="BH331" i="12"/>
  <c r="BG331" i="12"/>
  <c r="BF331" i="12"/>
  <c r="X331" i="12"/>
  <c r="V331" i="12"/>
  <c r="T331" i="12"/>
  <c r="P331" i="12"/>
  <c r="BI329" i="12"/>
  <c r="BH329" i="12"/>
  <c r="BG329" i="12"/>
  <c r="BF329" i="12"/>
  <c r="X329" i="12"/>
  <c r="V329" i="12"/>
  <c r="T329" i="12"/>
  <c r="P329" i="12"/>
  <c r="BI327" i="12"/>
  <c r="BH327" i="12"/>
  <c r="BG327" i="12"/>
  <c r="BF327" i="12"/>
  <c r="X327" i="12"/>
  <c r="V327" i="12"/>
  <c r="T327" i="12"/>
  <c r="P327" i="12"/>
  <c r="BI325" i="12"/>
  <c r="BH325" i="12"/>
  <c r="BG325" i="12"/>
  <c r="BF325" i="12"/>
  <c r="X325" i="12"/>
  <c r="V325" i="12"/>
  <c r="T325" i="12"/>
  <c r="P325" i="12"/>
  <c r="BI322" i="12"/>
  <c r="BH322" i="12"/>
  <c r="BG322" i="12"/>
  <c r="BF322" i="12"/>
  <c r="X322" i="12"/>
  <c r="V322" i="12"/>
  <c r="T322" i="12"/>
  <c r="P322" i="12"/>
  <c r="BI320" i="12"/>
  <c r="BH320" i="12"/>
  <c r="BG320" i="12"/>
  <c r="BF320" i="12"/>
  <c r="X320" i="12"/>
  <c r="V320" i="12"/>
  <c r="T320" i="12"/>
  <c r="P320" i="12"/>
  <c r="BI318" i="12"/>
  <c r="BH318" i="12"/>
  <c r="BG318" i="12"/>
  <c r="BF318" i="12"/>
  <c r="X318" i="12"/>
  <c r="V318" i="12"/>
  <c r="T318" i="12"/>
  <c r="P318" i="12"/>
  <c r="BI316" i="12"/>
  <c r="BH316" i="12"/>
  <c r="BG316" i="12"/>
  <c r="BF316" i="12"/>
  <c r="X316" i="12"/>
  <c r="V316" i="12"/>
  <c r="T316" i="12"/>
  <c r="P316" i="12"/>
  <c r="BI314" i="12"/>
  <c r="BH314" i="12"/>
  <c r="BG314" i="12"/>
  <c r="BF314" i="12"/>
  <c r="X314" i="12"/>
  <c r="V314" i="12"/>
  <c r="T314" i="12"/>
  <c r="P314" i="12"/>
  <c r="BI312" i="12"/>
  <c r="BH312" i="12"/>
  <c r="BG312" i="12"/>
  <c r="BF312" i="12"/>
  <c r="X312" i="12"/>
  <c r="V312" i="12"/>
  <c r="T312" i="12"/>
  <c r="P312" i="12"/>
  <c r="BI310" i="12"/>
  <c r="BH310" i="12"/>
  <c r="BG310" i="12"/>
  <c r="BF310" i="12"/>
  <c r="X310" i="12"/>
  <c r="V310" i="12"/>
  <c r="T310" i="12"/>
  <c r="P310" i="12"/>
  <c r="BI308" i="12"/>
  <c r="BH308" i="12"/>
  <c r="BG308" i="12"/>
  <c r="BF308" i="12"/>
  <c r="X308" i="12"/>
  <c r="V308" i="12"/>
  <c r="T308" i="12"/>
  <c r="P308" i="12"/>
  <c r="BI306" i="12"/>
  <c r="BH306" i="12"/>
  <c r="BG306" i="12"/>
  <c r="BF306" i="12"/>
  <c r="X306" i="12"/>
  <c r="V306" i="12"/>
  <c r="T306" i="12"/>
  <c r="P306" i="12"/>
  <c r="BI304" i="12"/>
  <c r="BH304" i="12"/>
  <c r="BG304" i="12"/>
  <c r="BF304" i="12"/>
  <c r="X304" i="12"/>
  <c r="V304" i="12"/>
  <c r="T304" i="12"/>
  <c r="P304" i="12"/>
  <c r="BI302" i="12"/>
  <c r="BH302" i="12"/>
  <c r="BG302" i="12"/>
  <c r="BF302" i="12"/>
  <c r="X302" i="12"/>
  <c r="V302" i="12"/>
  <c r="T302" i="12"/>
  <c r="P302" i="12"/>
  <c r="BI300" i="12"/>
  <c r="BH300" i="12"/>
  <c r="BG300" i="12"/>
  <c r="BF300" i="12"/>
  <c r="X300" i="12"/>
  <c r="V300" i="12"/>
  <c r="T300" i="12"/>
  <c r="P300" i="12"/>
  <c r="BI298" i="12"/>
  <c r="BH298" i="12"/>
  <c r="BG298" i="12"/>
  <c r="BF298" i="12"/>
  <c r="X298" i="12"/>
  <c r="V298" i="12"/>
  <c r="T298" i="12"/>
  <c r="P298" i="12"/>
  <c r="BI296" i="12"/>
  <c r="BH296" i="12"/>
  <c r="BG296" i="12"/>
  <c r="BF296" i="12"/>
  <c r="X296" i="12"/>
  <c r="V296" i="12"/>
  <c r="T296" i="12"/>
  <c r="P296" i="12"/>
  <c r="BI294" i="12"/>
  <c r="BH294" i="12"/>
  <c r="BG294" i="12"/>
  <c r="BF294" i="12"/>
  <c r="X294" i="12"/>
  <c r="V294" i="12"/>
  <c r="T294" i="12"/>
  <c r="P294" i="12"/>
  <c r="BI292" i="12"/>
  <c r="BH292" i="12"/>
  <c r="BG292" i="12"/>
  <c r="BF292" i="12"/>
  <c r="X292" i="12"/>
  <c r="V292" i="12"/>
  <c r="T292" i="12"/>
  <c r="P292" i="12"/>
  <c r="BI290" i="12"/>
  <c r="BH290" i="12"/>
  <c r="BG290" i="12"/>
  <c r="BF290" i="12"/>
  <c r="X290" i="12"/>
  <c r="V290" i="12"/>
  <c r="T290" i="12"/>
  <c r="P290" i="12"/>
  <c r="BI288" i="12"/>
  <c r="BH288" i="12"/>
  <c r="BG288" i="12"/>
  <c r="BF288" i="12"/>
  <c r="X288" i="12"/>
  <c r="V288" i="12"/>
  <c r="T288" i="12"/>
  <c r="P288" i="12"/>
  <c r="BI286" i="12"/>
  <c r="BH286" i="12"/>
  <c r="BG286" i="12"/>
  <c r="BF286" i="12"/>
  <c r="X286" i="12"/>
  <c r="V286" i="12"/>
  <c r="T286" i="12"/>
  <c r="P286" i="12"/>
  <c r="BI284" i="12"/>
  <c r="BH284" i="12"/>
  <c r="BG284" i="12"/>
  <c r="BF284" i="12"/>
  <c r="X284" i="12"/>
  <c r="V284" i="12"/>
  <c r="T284" i="12"/>
  <c r="P284" i="12"/>
  <c r="BI282" i="12"/>
  <c r="BH282" i="12"/>
  <c r="BG282" i="12"/>
  <c r="BF282" i="12"/>
  <c r="X282" i="12"/>
  <c r="V282" i="12"/>
  <c r="T282" i="12"/>
  <c r="P282" i="12"/>
  <c r="BI280" i="12"/>
  <c r="BH280" i="12"/>
  <c r="BG280" i="12"/>
  <c r="BF280" i="12"/>
  <c r="X280" i="12"/>
  <c r="V280" i="12"/>
  <c r="T280" i="12"/>
  <c r="P280" i="12"/>
  <c r="BI278" i="12"/>
  <c r="BH278" i="12"/>
  <c r="BG278" i="12"/>
  <c r="BF278" i="12"/>
  <c r="X278" i="12"/>
  <c r="V278" i="12"/>
  <c r="T278" i="12"/>
  <c r="P278" i="12"/>
  <c r="BI276" i="12"/>
  <c r="BH276" i="12"/>
  <c r="BG276" i="12"/>
  <c r="BF276" i="12"/>
  <c r="X276" i="12"/>
  <c r="V276" i="12"/>
  <c r="T276" i="12"/>
  <c r="P276" i="12"/>
  <c r="BI274" i="12"/>
  <c r="BH274" i="12"/>
  <c r="BG274" i="12"/>
  <c r="BF274" i="12"/>
  <c r="X274" i="12"/>
  <c r="V274" i="12"/>
  <c r="T274" i="12"/>
  <c r="P274" i="12"/>
  <c r="BI272" i="12"/>
  <c r="BH272" i="12"/>
  <c r="BG272" i="12"/>
  <c r="BF272" i="12"/>
  <c r="X272" i="12"/>
  <c r="V272" i="12"/>
  <c r="T272" i="12"/>
  <c r="P272" i="12"/>
  <c r="BI269" i="12"/>
  <c r="BH269" i="12"/>
  <c r="BG269" i="12"/>
  <c r="BF269" i="12"/>
  <c r="X269" i="12"/>
  <c r="V269" i="12"/>
  <c r="T269" i="12"/>
  <c r="P269" i="12"/>
  <c r="BI267" i="12"/>
  <c r="BH267" i="12"/>
  <c r="BG267" i="12"/>
  <c r="BF267" i="12"/>
  <c r="X267" i="12"/>
  <c r="V267" i="12"/>
  <c r="T267" i="12"/>
  <c r="P267" i="12"/>
  <c r="BI265" i="12"/>
  <c r="BH265" i="12"/>
  <c r="BG265" i="12"/>
  <c r="BF265" i="12"/>
  <c r="X265" i="12"/>
  <c r="V265" i="12"/>
  <c r="T265" i="12"/>
  <c r="P265" i="12"/>
  <c r="BI263" i="12"/>
  <c r="BH263" i="12"/>
  <c r="BG263" i="12"/>
  <c r="BF263" i="12"/>
  <c r="X263" i="12"/>
  <c r="V263" i="12"/>
  <c r="T263" i="12"/>
  <c r="P263" i="12"/>
  <c r="BI261" i="12"/>
  <c r="BH261" i="12"/>
  <c r="BG261" i="12"/>
  <c r="BF261" i="12"/>
  <c r="X261" i="12"/>
  <c r="V261" i="12"/>
  <c r="T261" i="12"/>
  <c r="P261" i="12"/>
  <c r="BI259" i="12"/>
  <c r="BH259" i="12"/>
  <c r="BG259" i="12"/>
  <c r="BF259" i="12"/>
  <c r="X259" i="12"/>
  <c r="V259" i="12"/>
  <c r="T259" i="12"/>
  <c r="P259" i="12"/>
  <c r="BI257" i="12"/>
  <c r="BH257" i="12"/>
  <c r="BG257" i="12"/>
  <c r="BF257" i="12"/>
  <c r="X257" i="12"/>
  <c r="V257" i="12"/>
  <c r="T257" i="12"/>
  <c r="P257" i="12"/>
  <c r="BI255" i="12"/>
  <c r="BH255" i="12"/>
  <c r="BG255" i="12"/>
  <c r="BF255" i="12"/>
  <c r="X255" i="12"/>
  <c r="V255" i="12"/>
  <c r="T255" i="12"/>
  <c r="P255" i="12"/>
  <c r="BI253" i="12"/>
  <c r="BH253" i="12"/>
  <c r="BG253" i="12"/>
  <c r="BF253" i="12"/>
  <c r="X253" i="12"/>
  <c r="V253" i="12"/>
  <c r="T253" i="12"/>
  <c r="P253" i="12"/>
  <c r="BI251" i="12"/>
  <c r="BH251" i="12"/>
  <c r="BG251" i="12"/>
  <c r="BF251" i="12"/>
  <c r="X251" i="12"/>
  <c r="V251" i="12"/>
  <c r="T251" i="12"/>
  <c r="P251" i="12"/>
  <c r="BI249" i="12"/>
  <c r="BH249" i="12"/>
  <c r="BG249" i="12"/>
  <c r="BF249" i="12"/>
  <c r="X249" i="12"/>
  <c r="V249" i="12"/>
  <c r="T249" i="12"/>
  <c r="P249" i="12"/>
  <c r="BI247" i="12"/>
  <c r="BH247" i="12"/>
  <c r="BG247" i="12"/>
  <c r="BF247" i="12"/>
  <c r="X247" i="12"/>
  <c r="V247" i="12"/>
  <c r="T247" i="12"/>
  <c r="P247" i="12"/>
  <c r="BI245" i="12"/>
  <c r="BH245" i="12"/>
  <c r="BG245" i="12"/>
  <c r="BF245" i="12"/>
  <c r="X245" i="12"/>
  <c r="V245" i="12"/>
  <c r="T245" i="12"/>
  <c r="P245" i="12"/>
  <c r="BI242" i="12"/>
  <c r="BH242" i="12"/>
  <c r="BG242" i="12"/>
  <c r="BF242" i="12"/>
  <c r="X242" i="12"/>
  <c r="V242" i="12"/>
  <c r="T242" i="12"/>
  <c r="P242" i="12"/>
  <c r="BI240" i="12"/>
  <c r="BH240" i="12"/>
  <c r="BG240" i="12"/>
  <c r="BF240" i="12"/>
  <c r="X240" i="12"/>
  <c r="V240" i="12"/>
  <c r="T240" i="12"/>
  <c r="P240" i="12"/>
  <c r="BI238" i="12"/>
  <c r="BH238" i="12"/>
  <c r="BG238" i="12"/>
  <c r="BF238" i="12"/>
  <c r="X238" i="12"/>
  <c r="V238" i="12"/>
  <c r="T238" i="12"/>
  <c r="P238" i="12"/>
  <c r="BI236" i="12"/>
  <c r="BH236" i="12"/>
  <c r="BG236" i="12"/>
  <c r="BF236" i="12"/>
  <c r="X236" i="12"/>
  <c r="V236" i="12"/>
  <c r="T236" i="12"/>
  <c r="P236" i="12"/>
  <c r="BI234" i="12"/>
  <c r="BH234" i="12"/>
  <c r="BG234" i="12"/>
  <c r="BF234" i="12"/>
  <c r="X234" i="12"/>
  <c r="V234" i="12"/>
  <c r="T234" i="12"/>
  <c r="P234" i="12"/>
  <c r="BI232" i="12"/>
  <c r="BH232" i="12"/>
  <c r="BG232" i="12"/>
  <c r="BF232" i="12"/>
  <c r="X232" i="12"/>
  <c r="V232" i="12"/>
  <c r="T232" i="12"/>
  <c r="P232" i="12"/>
  <c r="BI230" i="12"/>
  <c r="BH230" i="12"/>
  <c r="BG230" i="12"/>
  <c r="BF230" i="12"/>
  <c r="X230" i="12"/>
  <c r="V230" i="12"/>
  <c r="T230" i="12"/>
  <c r="P230" i="12"/>
  <c r="BI228" i="12"/>
  <c r="BH228" i="12"/>
  <c r="BG228" i="12"/>
  <c r="BF228" i="12"/>
  <c r="X228" i="12"/>
  <c r="V228" i="12"/>
  <c r="T228" i="12"/>
  <c r="P228" i="12"/>
  <c r="BI226" i="12"/>
  <c r="BH226" i="12"/>
  <c r="BG226" i="12"/>
  <c r="BF226" i="12"/>
  <c r="X226" i="12"/>
  <c r="V226" i="12"/>
  <c r="T226" i="12"/>
  <c r="P226" i="12"/>
  <c r="BI224" i="12"/>
  <c r="BH224" i="12"/>
  <c r="BG224" i="12"/>
  <c r="BF224" i="12"/>
  <c r="X224" i="12"/>
  <c r="V224" i="12"/>
  <c r="T224" i="12"/>
  <c r="P224" i="12"/>
  <c r="BI222" i="12"/>
  <c r="BH222" i="12"/>
  <c r="BG222" i="12"/>
  <c r="BF222" i="12"/>
  <c r="X222" i="12"/>
  <c r="V222" i="12"/>
  <c r="T222" i="12"/>
  <c r="P222" i="12"/>
  <c r="BI220" i="12"/>
  <c r="BH220" i="12"/>
  <c r="BG220" i="12"/>
  <c r="BF220" i="12"/>
  <c r="X220" i="12"/>
  <c r="V220" i="12"/>
  <c r="T220" i="12"/>
  <c r="P220" i="12"/>
  <c r="BI218" i="12"/>
  <c r="BH218" i="12"/>
  <c r="BG218" i="12"/>
  <c r="BF218" i="12"/>
  <c r="X218" i="12"/>
  <c r="V218" i="12"/>
  <c r="T218" i="12"/>
  <c r="P218" i="12"/>
  <c r="BI216" i="12"/>
  <c r="BH216" i="12"/>
  <c r="BG216" i="12"/>
  <c r="BF216" i="12"/>
  <c r="X216" i="12"/>
  <c r="V216" i="12"/>
  <c r="T216" i="12"/>
  <c r="P216" i="12"/>
  <c r="BI214" i="12"/>
  <c r="BH214" i="12"/>
  <c r="BG214" i="12"/>
  <c r="BF214" i="12"/>
  <c r="X214" i="12"/>
  <c r="V214" i="12"/>
  <c r="T214" i="12"/>
  <c r="P214" i="12"/>
  <c r="BI211" i="12"/>
  <c r="BH211" i="12"/>
  <c r="BG211" i="12"/>
  <c r="BF211" i="12"/>
  <c r="X211" i="12"/>
  <c r="V211" i="12"/>
  <c r="T211" i="12"/>
  <c r="P211" i="12"/>
  <c r="BI209" i="12"/>
  <c r="BH209" i="12"/>
  <c r="BG209" i="12"/>
  <c r="BF209" i="12"/>
  <c r="X209" i="12"/>
  <c r="V209" i="12"/>
  <c r="T209" i="12"/>
  <c r="P209" i="12"/>
  <c r="BI207" i="12"/>
  <c r="BH207" i="12"/>
  <c r="BG207" i="12"/>
  <c r="BF207" i="12"/>
  <c r="X207" i="12"/>
  <c r="V207" i="12"/>
  <c r="T207" i="12"/>
  <c r="P207" i="12"/>
  <c r="BI205" i="12"/>
  <c r="BH205" i="12"/>
  <c r="BG205" i="12"/>
  <c r="BF205" i="12"/>
  <c r="X205" i="12"/>
  <c r="V205" i="12"/>
  <c r="T205" i="12"/>
  <c r="P205" i="12"/>
  <c r="BI203" i="12"/>
  <c r="BH203" i="12"/>
  <c r="BG203" i="12"/>
  <c r="BF203" i="12"/>
  <c r="X203" i="12"/>
  <c r="V203" i="12"/>
  <c r="T203" i="12"/>
  <c r="P203" i="12"/>
  <c r="BI201" i="12"/>
  <c r="BH201" i="12"/>
  <c r="BG201" i="12"/>
  <c r="BF201" i="12"/>
  <c r="X201" i="12"/>
  <c r="V201" i="12"/>
  <c r="T201" i="12"/>
  <c r="P201" i="12"/>
  <c r="BI199" i="12"/>
  <c r="BH199" i="12"/>
  <c r="BG199" i="12"/>
  <c r="BF199" i="12"/>
  <c r="X199" i="12"/>
  <c r="V199" i="12"/>
  <c r="T199" i="12"/>
  <c r="P199" i="12"/>
  <c r="BI197" i="12"/>
  <c r="BH197" i="12"/>
  <c r="BG197" i="12"/>
  <c r="BF197" i="12"/>
  <c r="X197" i="12"/>
  <c r="V197" i="12"/>
  <c r="T197" i="12"/>
  <c r="P197" i="12"/>
  <c r="BI195" i="12"/>
  <c r="BH195" i="12"/>
  <c r="BG195" i="12"/>
  <c r="BF195" i="12"/>
  <c r="X195" i="12"/>
  <c r="V195" i="12"/>
  <c r="T195" i="12"/>
  <c r="P195" i="12"/>
  <c r="BI193" i="12"/>
  <c r="BH193" i="12"/>
  <c r="BG193" i="12"/>
  <c r="BF193" i="12"/>
  <c r="X193" i="12"/>
  <c r="V193" i="12"/>
  <c r="T193" i="12"/>
  <c r="P193" i="12"/>
  <c r="BI191" i="12"/>
  <c r="BH191" i="12"/>
  <c r="BG191" i="12"/>
  <c r="BF191" i="12"/>
  <c r="X191" i="12"/>
  <c r="V191" i="12"/>
  <c r="T191" i="12"/>
  <c r="P191" i="12"/>
  <c r="BI189" i="12"/>
  <c r="BH189" i="12"/>
  <c r="BG189" i="12"/>
  <c r="BF189" i="12"/>
  <c r="X189" i="12"/>
  <c r="V189" i="12"/>
  <c r="T189" i="12"/>
  <c r="P189" i="12"/>
  <c r="BI187" i="12"/>
  <c r="BH187" i="12"/>
  <c r="BG187" i="12"/>
  <c r="BF187" i="12"/>
  <c r="X187" i="12"/>
  <c r="V187" i="12"/>
  <c r="T187" i="12"/>
  <c r="P187" i="12"/>
  <c r="BI185" i="12"/>
  <c r="BH185" i="12"/>
  <c r="BG185" i="12"/>
  <c r="BF185" i="12"/>
  <c r="X185" i="12"/>
  <c r="V185" i="12"/>
  <c r="T185" i="12"/>
  <c r="P185" i="12"/>
  <c r="BI183" i="12"/>
  <c r="BH183" i="12"/>
  <c r="BG183" i="12"/>
  <c r="BF183" i="12"/>
  <c r="X183" i="12"/>
  <c r="V183" i="12"/>
  <c r="T183" i="12"/>
  <c r="P183" i="12"/>
  <c r="BI181" i="12"/>
  <c r="BH181" i="12"/>
  <c r="BG181" i="12"/>
  <c r="BF181" i="12"/>
  <c r="X181" i="12"/>
  <c r="V181" i="12"/>
  <c r="T181" i="12"/>
  <c r="P181" i="12"/>
  <c r="BI179" i="12"/>
  <c r="BH179" i="12"/>
  <c r="BG179" i="12"/>
  <c r="BF179" i="12"/>
  <c r="X179" i="12"/>
  <c r="V179" i="12"/>
  <c r="T179" i="12"/>
  <c r="P179" i="12"/>
  <c r="BI177" i="12"/>
  <c r="BH177" i="12"/>
  <c r="BG177" i="12"/>
  <c r="BF177" i="12"/>
  <c r="X177" i="12"/>
  <c r="V177" i="12"/>
  <c r="T177" i="12"/>
  <c r="P177" i="12"/>
  <c r="BI175" i="12"/>
  <c r="BH175" i="12"/>
  <c r="BG175" i="12"/>
  <c r="BF175" i="12"/>
  <c r="X175" i="12"/>
  <c r="V175" i="12"/>
  <c r="T175" i="12"/>
  <c r="P175" i="12"/>
  <c r="BI173" i="12"/>
  <c r="BH173" i="12"/>
  <c r="BG173" i="12"/>
  <c r="BF173" i="12"/>
  <c r="X173" i="12"/>
  <c r="V173" i="12"/>
  <c r="T173" i="12"/>
  <c r="P173" i="12"/>
  <c r="BI171" i="12"/>
  <c r="BH171" i="12"/>
  <c r="BG171" i="12"/>
  <c r="BF171" i="12"/>
  <c r="X171" i="12"/>
  <c r="V171" i="12"/>
  <c r="T171" i="12"/>
  <c r="P171" i="12"/>
  <c r="BI169" i="12"/>
  <c r="BH169" i="12"/>
  <c r="BG169" i="12"/>
  <c r="BF169" i="12"/>
  <c r="X169" i="12"/>
  <c r="V169" i="12"/>
  <c r="T169" i="12"/>
  <c r="P169" i="12"/>
  <c r="BI167" i="12"/>
  <c r="BH167" i="12"/>
  <c r="BG167" i="12"/>
  <c r="BF167" i="12"/>
  <c r="X167" i="12"/>
  <c r="V167" i="12"/>
  <c r="T167" i="12"/>
  <c r="P167" i="12"/>
  <c r="BI165" i="12"/>
  <c r="BH165" i="12"/>
  <c r="BG165" i="12"/>
  <c r="BF165" i="12"/>
  <c r="X165" i="12"/>
  <c r="V165" i="12"/>
  <c r="T165" i="12"/>
  <c r="P165" i="12"/>
  <c r="BI163" i="12"/>
  <c r="BH163" i="12"/>
  <c r="BG163" i="12"/>
  <c r="BF163" i="12"/>
  <c r="X163" i="12"/>
  <c r="V163" i="12"/>
  <c r="T163" i="12"/>
  <c r="P163" i="12"/>
  <c r="BI160" i="12"/>
  <c r="BH160" i="12"/>
  <c r="BG160" i="12"/>
  <c r="BF160" i="12"/>
  <c r="X160" i="12"/>
  <c r="V160" i="12"/>
  <c r="T160" i="12"/>
  <c r="P160" i="12"/>
  <c r="BI158" i="12"/>
  <c r="BH158" i="12"/>
  <c r="BG158" i="12"/>
  <c r="BF158" i="12"/>
  <c r="X158" i="12"/>
  <c r="V158" i="12"/>
  <c r="T158" i="12"/>
  <c r="P158" i="12"/>
  <c r="BI156" i="12"/>
  <c r="BH156" i="12"/>
  <c r="BG156" i="12"/>
  <c r="BF156" i="12"/>
  <c r="X156" i="12"/>
  <c r="V156" i="12"/>
  <c r="T156" i="12"/>
  <c r="P156" i="12"/>
  <c r="BI154" i="12"/>
  <c r="BH154" i="12"/>
  <c r="BG154" i="12"/>
  <c r="BF154" i="12"/>
  <c r="X154" i="12"/>
  <c r="V154" i="12"/>
  <c r="T154" i="12"/>
  <c r="P154" i="12"/>
  <c r="BI152" i="12"/>
  <c r="BH152" i="12"/>
  <c r="BG152" i="12"/>
  <c r="BF152" i="12"/>
  <c r="X152" i="12"/>
  <c r="V152" i="12"/>
  <c r="T152" i="12"/>
  <c r="P152" i="12"/>
  <c r="BI150" i="12"/>
  <c r="BH150" i="12"/>
  <c r="BG150" i="12"/>
  <c r="BF150" i="12"/>
  <c r="X150" i="12"/>
  <c r="V150" i="12"/>
  <c r="T150" i="12"/>
  <c r="P150" i="12"/>
  <c r="BI148" i="12"/>
  <c r="BH148" i="12"/>
  <c r="BG148" i="12"/>
  <c r="BF148" i="12"/>
  <c r="X148" i="12"/>
  <c r="V148" i="12"/>
  <c r="T148" i="12"/>
  <c r="P148" i="12"/>
  <c r="BI146" i="12"/>
  <c r="BH146" i="12"/>
  <c r="BG146" i="12"/>
  <c r="BF146" i="12"/>
  <c r="X146" i="12"/>
  <c r="V146" i="12"/>
  <c r="T146" i="12"/>
  <c r="P146" i="12"/>
  <c r="BI144" i="12"/>
  <c r="BH144" i="12"/>
  <c r="BG144" i="12"/>
  <c r="BF144" i="12"/>
  <c r="X144" i="12"/>
  <c r="V144" i="12"/>
  <c r="T144" i="12"/>
  <c r="P144" i="12"/>
  <c r="BI142" i="12"/>
  <c r="BH142" i="12"/>
  <c r="BG142" i="12"/>
  <c r="BF142" i="12"/>
  <c r="X142" i="12"/>
  <c r="V142" i="12"/>
  <c r="T142" i="12"/>
  <c r="P142" i="12"/>
  <c r="BI140" i="12"/>
  <c r="BH140" i="12"/>
  <c r="BG140" i="12"/>
  <c r="BF140" i="12"/>
  <c r="X140" i="12"/>
  <c r="V140" i="12"/>
  <c r="T140" i="12"/>
  <c r="P140" i="12"/>
  <c r="BI138" i="12"/>
  <c r="BH138" i="12"/>
  <c r="BG138" i="12"/>
  <c r="BF138" i="12"/>
  <c r="X138" i="12"/>
  <c r="V138" i="12"/>
  <c r="T138" i="12"/>
  <c r="P138" i="12"/>
  <c r="BI136" i="12"/>
  <c r="BH136" i="12"/>
  <c r="BG136" i="12"/>
  <c r="BF136" i="12"/>
  <c r="X136" i="12"/>
  <c r="V136" i="12"/>
  <c r="T136" i="12"/>
  <c r="P136" i="12"/>
  <c r="BI134" i="12"/>
  <c r="BH134" i="12"/>
  <c r="BG134" i="12"/>
  <c r="BF134" i="12"/>
  <c r="X134" i="12"/>
  <c r="V134" i="12"/>
  <c r="T134" i="12"/>
  <c r="P134" i="12"/>
  <c r="BI132" i="12"/>
  <c r="BH132" i="12"/>
  <c r="BG132" i="12"/>
  <c r="BF132" i="12"/>
  <c r="X132" i="12"/>
  <c r="V132" i="12"/>
  <c r="T132" i="12"/>
  <c r="P132" i="12"/>
  <c r="BI130" i="12"/>
  <c r="BH130" i="12"/>
  <c r="BG130" i="12"/>
  <c r="BF130" i="12"/>
  <c r="X130" i="12"/>
  <c r="V130" i="12"/>
  <c r="T130" i="12"/>
  <c r="P130" i="12"/>
  <c r="J125" i="12"/>
  <c r="J124" i="12"/>
  <c r="F124" i="12"/>
  <c r="F122" i="12"/>
  <c r="E120" i="12"/>
  <c r="J94" i="12"/>
  <c r="J93" i="12"/>
  <c r="F93" i="12"/>
  <c r="F91" i="12"/>
  <c r="E89" i="12"/>
  <c r="J20" i="12"/>
  <c r="E20" i="12"/>
  <c r="F94" i="12" s="1"/>
  <c r="J19" i="12"/>
  <c r="J14" i="12"/>
  <c r="J122" i="12" s="1"/>
  <c r="E7" i="12"/>
  <c r="E116" i="12"/>
  <c r="K142" i="11"/>
  <c r="K102" i="11" s="1"/>
  <c r="K41" i="11"/>
  <c r="K40" i="11"/>
  <c r="BA106" i="1"/>
  <c r="K39" i="11"/>
  <c r="AZ106" i="1"/>
  <c r="BI167" i="11"/>
  <c r="BH167" i="11"/>
  <c r="BG167" i="11"/>
  <c r="BF167" i="11"/>
  <c r="X167" i="11"/>
  <c r="V167" i="11"/>
  <c r="T167" i="11"/>
  <c r="P167" i="11"/>
  <c r="BI165" i="11"/>
  <c r="BH165" i="11"/>
  <c r="BG165" i="11"/>
  <c r="BF165" i="11"/>
  <c r="X165" i="11"/>
  <c r="V165" i="11"/>
  <c r="T165" i="11"/>
  <c r="P165" i="11"/>
  <c r="BI163" i="11"/>
  <c r="BH163" i="11"/>
  <c r="BG163" i="11"/>
  <c r="BF163" i="11"/>
  <c r="X163" i="11"/>
  <c r="V163" i="11"/>
  <c r="T163" i="11"/>
  <c r="P163" i="11"/>
  <c r="BI160" i="11"/>
  <c r="BH160" i="11"/>
  <c r="BG160" i="11"/>
  <c r="BF160" i="11"/>
  <c r="X160" i="11"/>
  <c r="V160" i="11"/>
  <c r="T160" i="11"/>
  <c r="P160" i="11"/>
  <c r="BI158" i="11"/>
  <c r="BH158" i="11"/>
  <c r="BG158" i="11"/>
  <c r="BF158" i="11"/>
  <c r="X158" i="11"/>
  <c r="V158" i="11"/>
  <c r="T158" i="11"/>
  <c r="P158" i="11"/>
  <c r="BI156" i="11"/>
  <c r="BH156" i="11"/>
  <c r="BG156" i="11"/>
  <c r="BF156" i="11"/>
  <c r="X156" i="11"/>
  <c r="V156" i="11"/>
  <c r="T156" i="11"/>
  <c r="P156" i="11"/>
  <c r="BI154" i="11"/>
  <c r="BH154" i="11"/>
  <c r="BG154" i="11"/>
  <c r="BF154" i="11"/>
  <c r="X154" i="11"/>
  <c r="V154" i="11"/>
  <c r="T154" i="11"/>
  <c r="P154" i="11"/>
  <c r="BI152" i="11"/>
  <c r="BH152" i="11"/>
  <c r="BG152" i="11"/>
  <c r="BF152" i="11"/>
  <c r="X152" i="11"/>
  <c r="V152" i="11"/>
  <c r="T152" i="11"/>
  <c r="P152" i="11"/>
  <c r="BI150" i="11"/>
  <c r="BH150" i="11"/>
  <c r="BG150" i="11"/>
  <c r="BF150" i="11"/>
  <c r="X150" i="11"/>
  <c r="V150" i="11"/>
  <c r="T150" i="11"/>
  <c r="P150" i="11"/>
  <c r="BI148" i="11"/>
  <c r="BH148" i="11"/>
  <c r="BG148" i="11"/>
  <c r="BF148" i="11"/>
  <c r="X148" i="11"/>
  <c r="V148" i="11"/>
  <c r="T148" i="11"/>
  <c r="P148" i="11"/>
  <c r="BI146" i="11"/>
  <c r="BH146" i="11"/>
  <c r="BG146" i="11"/>
  <c r="BF146" i="11"/>
  <c r="X146" i="11"/>
  <c r="V146" i="11"/>
  <c r="T146" i="11"/>
  <c r="P146" i="11"/>
  <c r="BI144" i="11"/>
  <c r="BH144" i="11"/>
  <c r="BG144" i="11"/>
  <c r="BF144" i="11"/>
  <c r="X144" i="11"/>
  <c r="V144" i="11"/>
  <c r="T144" i="11"/>
  <c r="P144" i="11"/>
  <c r="J102" i="11"/>
  <c r="I102" i="11"/>
  <c r="BI139" i="11"/>
  <c r="BH139" i="11"/>
  <c r="BG139" i="11"/>
  <c r="BF139" i="11"/>
  <c r="X139" i="11"/>
  <c r="V139" i="11"/>
  <c r="T139" i="11"/>
  <c r="P139" i="11"/>
  <c r="BI137" i="11"/>
  <c r="BH137" i="11"/>
  <c r="BG137" i="11"/>
  <c r="BF137" i="11"/>
  <c r="X137" i="11"/>
  <c r="V137" i="11"/>
  <c r="T137" i="11"/>
  <c r="P137" i="11"/>
  <c r="BI135" i="11"/>
  <c r="BH135" i="11"/>
  <c r="BG135" i="11"/>
  <c r="BF135" i="11"/>
  <c r="X135" i="11"/>
  <c r="V135" i="11"/>
  <c r="T135" i="11"/>
  <c r="P135" i="11"/>
  <c r="BI133" i="11"/>
  <c r="BH133" i="11"/>
  <c r="BG133" i="11"/>
  <c r="BF133" i="11"/>
  <c r="X133" i="11"/>
  <c r="V133" i="11"/>
  <c r="T133" i="11"/>
  <c r="P133" i="11"/>
  <c r="BI131" i="11"/>
  <c r="BH131" i="11"/>
  <c r="BG131" i="11"/>
  <c r="BF131" i="11"/>
  <c r="X131" i="11"/>
  <c r="V131" i="11"/>
  <c r="T131" i="11"/>
  <c r="P131" i="11"/>
  <c r="BI129" i="11"/>
  <c r="BH129" i="11"/>
  <c r="BG129" i="11"/>
  <c r="BF129" i="11"/>
  <c r="X129" i="11"/>
  <c r="V129" i="11"/>
  <c r="T129" i="11"/>
  <c r="P129" i="11"/>
  <c r="J123" i="11"/>
  <c r="J122" i="11"/>
  <c r="F122" i="11"/>
  <c r="F120" i="11"/>
  <c r="E118" i="11"/>
  <c r="J94" i="11"/>
  <c r="J93" i="11"/>
  <c r="F93" i="11"/>
  <c r="F91" i="11"/>
  <c r="E89" i="11"/>
  <c r="J20" i="11"/>
  <c r="E20" i="11"/>
  <c r="F123" i="11" s="1"/>
  <c r="J19" i="11"/>
  <c r="J14" i="11"/>
  <c r="J91" i="11"/>
  <c r="E7" i="11"/>
  <c r="E114" i="11" s="1"/>
  <c r="K39" i="10"/>
  <c r="K38" i="10"/>
  <c r="BA104" i="1" s="1"/>
  <c r="K37" i="10"/>
  <c r="AZ104" i="1"/>
  <c r="BI187" i="10"/>
  <c r="BH187" i="10"/>
  <c r="BG187" i="10"/>
  <c r="BF187" i="10"/>
  <c r="X187" i="10"/>
  <c r="V187" i="10"/>
  <c r="T187" i="10"/>
  <c r="P187" i="10"/>
  <c r="BI185" i="10"/>
  <c r="BH185" i="10"/>
  <c r="BG185" i="10"/>
  <c r="BF185" i="10"/>
  <c r="X185" i="10"/>
  <c r="V185" i="10"/>
  <c r="T185" i="10"/>
  <c r="P185" i="10"/>
  <c r="BI183" i="10"/>
  <c r="BH183" i="10"/>
  <c r="BG183" i="10"/>
  <c r="BF183" i="10"/>
  <c r="X183" i="10"/>
  <c r="V183" i="10"/>
  <c r="T183" i="10"/>
  <c r="P183" i="10"/>
  <c r="BI181" i="10"/>
  <c r="BH181" i="10"/>
  <c r="BG181" i="10"/>
  <c r="BF181" i="10"/>
  <c r="X181" i="10"/>
  <c r="V181" i="10"/>
  <c r="T181" i="10"/>
  <c r="P181" i="10"/>
  <c r="BI179" i="10"/>
  <c r="BH179" i="10"/>
  <c r="BG179" i="10"/>
  <c r="BF179" i="10"/>
  <c r="X179" i="10"/>
  <c r="V179" i="10"/>
  <c r="T179" i="10"/>
  <c r="P179" i="10"/>
  <c r="BI177" i="10"/>
  <c r="BH177" i="10"/>
  <c r="BG177" i="10"/>
  <c r="BF177" i="10"/>
  <c r="X177" i="10"/>
  <c r="V177" i="10"/>
  <c r="T177" i="10"/>
  <c r="P177" i="10"/>
  <c r="BI175" i="10"/>
  <c r="BH175" i="10"/>
  <c r="BG175" i="10"/>
  <c r="BF175" i="10"/>
  <c r="X175" i="10"/>
  <c r="V175" i="10"/>
  <c r="T175" i="10"/>
  <c r="P175" i="10"/>
  <c r="BI173" i="10"/>
  <c r="BH173" i="10"/>
  <c r="BG173" i="10"/>
  <c r="BF173" i="10"/>
  <c r="X173" i="10"/>
  <c r="V173" i="10"/>
  <c r="T173" i="10"/>
  <c r="P173" i="10"/>
  <c r="BI171" i="10"/>
  <c r="BH171" i="10"/>
  <c r="BG171" i="10"/>
  <c r="BF171" i="10"/>
  <c r="X171" i="10"/>
  <c r="V171" i="10"/>
  <c r="T171" i="10"/>
  <c r="P171" i="10"/>
  <c r="BI169" i="10"/>
  <c r="BH169" i="10"/>
  <c r="BG169" i="10"/>
  <c r="BF169" i="10"/>
  <c r="X169" i="10"/>
  <c r="V169" i="10"/>
  <c r="T169" i="10"/>
  <c r="P169" i="10"/>
  <c r="BI167" i="10"/>
  <c r="BH167" i="10"/>
  <c r="BG167" i="10"/>
  <c r="BF167" i="10"/>
  <c r="X167" i="10"/>
  <c r="V167" i="10"/>
  <c r="T167" i="10"/>
  <c r="P167" i="10"/>
  <c r="BI165" i="10"/>
  <c r="BH165" i="10"/>
  <c r="BG165" i="10"/>
  <c r="BF165" i="10"/>
  <c r="X165" i="10"/>
  <c r="V165" i="10"/>
  <c r="T165" i="10"/>
  <c r="P165" i="10"/>
  <c r="BI163" i="10"/>
  <c r="BH163" i="10"/>
  <c r="BG163" i="10"/>
  <c r="BF163" i="10"/>
  <c r="X163" i="10"/>
  <c r="V163" i="10"/>
  <c r="T163" i="10"/>
  <c r="P163" i="10"/>
  <c r="BI161" i="10"/>
  <c r="BH161" i="10"/>
  <c r="BG161" i="10"/>
  <c r="BF161" i="10"/>
  <c r="X161" i="10"/>
  <c r="V161" i="10"/>
  <c r="T161" i="10"/>
  <c r="P161" i="10"/>
  <c r="BI159" i="10"/>
  <c r="BH159" i="10"/>
  <c r="BG159" i="10"/>
  <c r="BF159" i="10"/>
  <c r="X159" i="10"/>
  <c r="V159" i="10"/>
  <c r="T159" i="10"/>
  <c r="P159" i="10"/>
  <c r="BI157" i="10"/>
  <c r="BH157" i="10"/>
  <c r="BG157" i="10"/>
  <c r="BF157" i="10"/>
  <c r="X157" i="10"/>
  <c r="V157" i="10"/>
  <c r="T157" i="10"/>
  <c r="P157" i="10"/>
  <c r="BI155" i="10"/>
  <c r="BH155" i="10"/>
  <c r="BG155" i="10"/>
  <c r="BF155" i="10"/>
  <c r="X155" i="10"/>
  <c r="V155" i="10"/>
  <c r="T155" i="10"/>
  <c r="P155" i="10"/>
  <c r="BI153" i="10"/>
  <c r="BH153" i="10"/>
  <c r="BG153" i="10"/>
  <c r="BF153" i="10"/>
  <c r="X153" i="10"/>
  <c r="V153" i="10"/>
  <c r="T153" i="10"/>
  <c r="P153" i="10"/>
  <c r="BI151" i="10"/>
  <c r="BH151" i="10"/>
  <c r="BG151" i="10"/>
  <c r="BF151" i="10"/>
  <c r="X151" i="10"/>
  <c r="V151" i="10"/>
  <c r="T151" i="10"/>
  <c r="P151" i="10"/>
  <c r="BI149" i="10"/>
  <c r="BH149" i="10"/>
  <c r="BG149" i="10"/>
  <c r="BF149" i="10"/>
  <c r="X149" i="10"/>
  <c r="V149" i="10"/>
  <c r="T149" i="10"/>
  <c r="P149" i="10"/>
  <c r="BI147" i="10"/>
  <c r="BH147" i="10"/>
  <c r="BG147" i="10"/>
  <c r="BF147" i="10"/>
  <c r="X147" i="10"/>
  <c r="V147" i="10"/>
  <c r="T147" i="10"/>
  <c r="P147" i="10"/>
  <c r="BI145" i="10"/>
  <c r="BH145" i="10"/>
  <c r="BG145" i="10"/>
  <c r="BF145" i="10"/>
  <c r="X145" i="10"/>
  <c r="V145" i="10"/>
  <c r="T145" i="10"/>
  <c r="P145" i="10"/>
  <c r="BI143" i="10"/>
  <c r="BH143" i="10"/>
  <c r="BG143" i="10"/>
  <c r="BF143" i="10"/>
  <c r="X143" i="10"/>
  <c r="V143" i="10"/>
  <c r="T143" i="10"/>
  <c r="P143" i="10"/>
  <c r="BI141" i="10"/>
  <c r="BH141" i="10"/>
  <c r="BG141" i="10"/>
  <c r="BF141" i="10"/>
  <c r="X141" i="10"/>
  <c r="V141" i="10"/>
  <c r="T141" i="10"/>
  <c r="P141" i="10"/>
  <c r="BI138" i="10"/>
  <c r="BH138" i="10"/>
  <c r="BG138" i="10"/>
  <c r="BF138" i="10"/>
  <c r="X138" i="10"/>
  <c r="V138" i="10"/>
  <c r="T138" i="10"/>
  <c r="P138" i="10"/>
  <c r="BI136" i="10"/>
  <c r="BH136" i="10"/>
  <c r="BG136" i="10"/>
  <c r="BF136" i="10"/>
  <c r="X136" i="10"/>
  <c r="V136" i="10"/>
  <c r="T136" i="10"/>
  <c r="P136" i="10"/>
  <c r="BI134" i="10"/>
  <c r="BH134" i="10"/>
  <c r="BG134" i="10"/>
  <c r="BF134" i="10"/>
  <c r="X134" i="10"/>
  <c r="V134" i="10"/>
  <c r="T134" i="10"/>
  <c r="P134" i="10"/>
  <c r="BI132" i="10"/>
  <c r="BH132" i="10"/>
  <c r="BG132" i="10"/>
  <c r="BF132" i="10"/>
  <c r="X132" i="10"/>
  <c r="V132" i="10"/>
  <c r="T132" i="10"/>
  <c r="P132" i="10"/>
  <c r="BI130" i="10"/>
  <c r="BH130" i="10"/>
  <c r="BG130" i="10"/>
  <c r="BF130" i="10"/>
  <c r="X130" i="10"/>
  <c r="V130" i="10"/>
  <c r="T130" i="10"/>
  <c r="P130" i="10"/>
  <c r="BI128" i="10"/>
  <c r="BH128" i="10"/>
  <c r="BG128" i="10"/>
  <c r="BF128" i="10"/>
  <c r="X128" i="10"/>
  <c r="V128" i="10"/>
  <c r="T128" i="10"/>
  <c r="P128" i="10"/>
  <c r="BI126" i="10"/>
  <c r="BH126" i="10"/>
  <c r="BG126" i="10"/>
  <c r="BF126" i="10"/>
  <c r="X126" i="10"/>
  <c r="V126" i="10"/>
  <c r="T126" i="10"/>
  <c r="P126" i="10"/>
  <c r="BI124" i="10"/>
  <c r="BH124" i="10"/>
  <c r="BG124" i="10"/>
  <c r="BF124" i="10"/>
  <c r="X124" i="10"/>
  <c r="V124" i="10"/>
  <c r="T124" i="10"/>
  <c r="P124" i="10"/>
  <c r="BI122" i="10"/>
  <c r="BH122" i="10"/>
  <c r="BG122" i="10"/>
  <c r="BF122" i="10"/>
  <c r="X122" i="10"/>
  <c r="V122" i="10"/>
  <c r="T122" i="10"/>
  <c r="P122" i="10"/>
  <c r="BI120" i="10"/>
  <c r="BH120" i="10"/>
  <c r="BG120" i="10"/>
  <c r="BF120" i="10"/>
  <c r="X120" i="10"/>
  <c r="V120" i="10"/>
  <c r="T120" i="10"/>
  <c r="P120" i="10"/>
  <c r="BI118" i="10"/>
  <c r="BH118" i="10"/>
  <c r="BG118" i="10"/>
  <c r="BF118" i="10"/>
  <c r="X118" i="10"/>
  <c r="V118" i="10"/>
  <c r="T118" i="10"/>
  <c r="P118" i="10"/>
  <c r="J114" i="10"/>
  <c r="J113" i="10"/>
  <c r="F113" i="10"/>
  <c r="F111" i="10"/>
  <c r="E109" i="10"/>
  <c r="J92" i="10"/>
  <c r="J91" i="10"/>
  <c r="F91" i="10"/>
  <c r="F89" i="10"/>
  <c r="E87" i="10"/>
  <c r="J18" i="10"/>
  <c r="E18" i="10"/>
  <c r="F114" i="10" s="1"/>
  <c r="J17" i="10"/>
  <c r="J12" i="10"/>
  <c r="J89" i="10"/>
  <c r="E7" i="10"/>
  <c r="E107" i="10" s="1"/>
  <c r="K39" i="9"/>
  <c r="K38" i="9"/>
  <c r="BA103" i="1" s="1"/>
  <c r="K37" i="9"/>
  <c r="AZ103" i="1"/>
  <c r="BI137" i="9"/>
  <c r="BH137" i="9"/>
  <c r="BG137" i="9"/>
  <c r="BF137" i="9"/>
  <c r="X137" i="9"/>
  <c r="V137" i="9"/>
  <c r="T137" i="9"/>
  <c r="P137" i="9"/>
  <c r="BI135" i="9"/>
  <c r="BH135" i="9"/>
  <c r="BG135" i="9"/>
  <c r="BF135" i="9"/>
  <c r="X135" i="9"/>
  <c r="V135" i="9"/>
  <c r="T135" i="9"/>
  <c r="P135" i="9"/>
  <c r="BI133" i="9"/>
  <c r="BH133" i="9"/>
  <c r="BG133" i="9"/>
  <c r="BF133" i="9"/>
  <c r="X133" i="9"/>
  <c r="V133" i="9"/>
  <c r="T133" i="9"/>
  <c r="P133" i="9"/>
  <c r="BI131" i="9"/>
  <c r="BH131" i="9"/>
  <c r="BG131" i="9"/>
  <c r="BF131" i="9"/>
  <c r="X131" i="9"/>
  <c r="V131" i="9"/>
  <c r="T131" i="9"/>
  <c r="P131" i="9"/>
  <c r="BI129" i="9"/>
  <c r="BH129" i="9"/>
  <c r="BG129" i="9"/>
  <c r="BF129" i="9"/>
  <c r="X129" i="9"/>
  <c r="V129" i="9"/>
  <c r="T129" i="9"/>
  <c r="P129" i="9"/>
  <c r="BI127" i="9"/>
  <c r="BH127" i="9"/>
  <c r="BG127" i="9"/>
  <c r="BF127" i="9"/>
  <c r="X127" i="9"/>
  <c r="V127" i="9"/>
  <c r="T127" i="9"/>
  <c r="P127" i="9"/>
  <c r="BI125" i="9"/>
  <c r="BH125" i="9"/>
  <c r="BG125" i="9"/>
  <c r="BF125" i="9"/>
  <c r="X125" i="9"/>
  <c r="V125" i="9"/>
  <c r="T125" i="9"/>
  <c r="P125" i="9"/>
  <c r="BI123" i="9"/>
  <c r="BH123" i="9"/>
  <c r="BG123" i="9"/>
  <c r="BF123" i="9"/>
  <c r="X123" i="9"/>
  <c r="V123" i="9"/>
  <c r="T123" i="9"/>
  <c r="P123" i="9"/>
  <c r="BI121" i="9"/>
  <c r="BH121" i="9"/>
  <c r="BG121" i="9"/>
  <c r="BF121" i="9"/>
  <c r="X121" i="9"/>
  <c r="V121" i="9"/>
  <c r="T121" i="9"/>
  <c r="P121" i="9"/>
  <c r="BI119" i="9"/>
  <c r="BH119" i="9"/>
  <c r="BG119" i="9"/>
  <c r="BF119" i="9"/>
  <c r="X119" i="9"/>
  <c r="V119" i="9"/>
  <c r="T119" i="9"/>
  <c r="P119" i="9"/>
  <c r="BI117" i="9"/>
  <c r="BH117" i="9"/>
  <c r="BG117" i="9"/>
  <c r="BF117" i="9"/>
  <c r="X117" i="9"/>
  <c r="V117" i="9"/>
  <c r="T117" i="9"/>
  <c r="P117" i="9"/>
  <c r="J113" i="9"/>
  <c r="J112" i="9"/>
  <c r="F112" i="9"/>
  <c r="F110" i="9"/>
  <c r="E108" i="9"/>
  <c r="J92" i="9"/>
  <c r="J91" i="9"/>
  <c r="F91" i="9"/>
  <c r="F89" i="9"/>
  <c r="E87" i="9"/>
  <c r="J18" i="9"/>
  <c r="E18" i="9"/>
  <c r="F113" i="9"/>
  <c r="J17" i="9"/>
  <c r="J12" i="9"/>
  <c r="J110" i="9" s="1"/>
  <c r="E7" i="9"/>
  <c r="E106" i="9"/>
  <c r="K39" i="8"/>
  <c r="K38" i="8"/>
  <c r="BA102" i="1"/>
  <c r="K37" i="8"/>
  <c r="AZ102" i="1"/>
  <c r="BI169" i="8"/>
  <c r="BH169" i="8"/>
  <c r="BG169" i="8"/>
  <c r="BF169" i="8"/>
  <c r="X169" i="8"/>
  <c r="V169" i="8"/>
  <c r="T169" i="8"/>
  <c r="P169" i="8"/>
  <c r="BI167" i="8"/>
  <c r="BH167" i="8"/>
  <c r="BG167" i="8"/>
  <c r="BF167" i="8"/>
  <c r="X167" i="8"/>
  <c r="V167" i="8"/>
  <c r="T167" i="8"/>
  <c r="P167" i="8"/>
  <c r="BI165" i="8"/>
  <c r="BH165" i="8"/>
  <c r="BG165" i="8"/>
  <c r="BF165" i="8"/>
  <c r="X165" i="8"/>
  <c r="V165" i="8"/>
  <c r="T165" i="8"/>
  <c r="P165" i="8"/>
  <c r="BI163" i="8"/>
  <c r="BH163" i="8"/>
  <c r="BG163" i="8"/>
  <c r="BF163" i="8"/>
  <c r="X163" i="8"/>
  <c r="V163" i="8"/>
  <c r="T163" i="8"/>
  <c r="P163" i="8"/>
  <c r="BI161" i="8"/>
  <c r="BH161" i="8"/>
  <c r="BG161" i="8"/>
  <c r="BF161" i="8"/>
  <c r="X161" i="8"/>
  <c r="V161" i="8"/>
  <c r="T161" i="8"/>
  <c r="P161" i="8"/>
  <c r="BI159" i="8"/>
  <c r="BH159" i="8"/>
  <c r="BG159" i="8"/>
  <c r="BF159" i="8"/>
  <c r="X159" i="8"/>
  <c r="V159" i="8"/>
  <c r="T159" i="8"/>
  <c r="P159" i="8"/>
  <c r="BI157" i="8"/>
  <c r="BH157" i="8"/>
  <c r="BG157" i="8"/>
  <c r="BF157" i="8"/>
  <c r="X157" i="8"/>
  <c r="V157" i="8"/>
  <c r="T157" i="8"/>
  <c r="P157" i="8"/>
  <c r="BI155" i="8"/>
  <c r="BH155" i="8"/>
  <c r="BG155" i="8"/>
  <c r="BF155" i="8"/>
  <c r="X155" i="8"/>
  <c r="V155" i="8"/>
  <c r="T155" i="8"/>
  <c r="P155" i="8"/>
  <c r="BI153" i="8"/>
  <c r="BH153" i="8"/>
  <c r="BG153" i="8"/>
  <c r="BF153" i="8"/>
  <c r="X153" i="8"/>
  <c r="V153" i="8"/>
  <c r="T153" i="8"/>
  <c r="P153" i="8"/>
  <c r="BI151" i="8"/>
  <c r="BH151" i="8"/>
  <c r="BG151" i="8"/>
  <c r="BF151" i="8"/>
  <c r="X151" i="8"/>
  <c r="V151" i="8"/>
  <c r="T151" i="8"/>
  <c r="P151" i="8"/>
  <c r="BI149" i="8"/>
  <c r="BH149" i="8"/>
  <c r="BG149" i="8"/>
  <c r="BF149" i="8"/>
  <c r="X149" i="8"/>
  <c r="V149" i="8"/>
  <c r="T149" i="8"/>
  <c r="P149" i="8"/>
  <c r="BI147" i="8"/>
  <c r="BH147" i="8"/>
  <c r="BG147" i="8"/>
  <c r="BF147" i="8"/>
  <c r="X147" i="8"/>
  <c r="V147" i="8"/>
  <c r="T147" i="8"/>
  <c r="P147" i="8"/>
  <c r="BI145" i="8"/>
  <c r="BH145" i="8"/>
  <c r="BG145" i="8"/>
  <c r="BF145" i="8"/>
  <c r="X145" i="8"/>
  <c r="V145" i="8"/>
  <c r="T145" i="8"/>
  <c r="P145" i="8"/>
  <c r="BI143" i="8"/>
  <c r="BH143" i="8"/>
  <c r="BG143" i="8"/>
  <c r="BF143" i="8"/>
  <c r="X143" i="8"/>
  <c r="V143" i="8"/>
  <c r="T143" i="8"/>
  <c r="P143" i="8"/>
  <c r="BI141" i="8"/>
  <c r="BH141" i="8"/>
  <c r="BG141" i="8"/>
  <c r="BF141" i="8"/>
  <c r="X141" i="8"/>
  <c r="V141" i="8"/>
  <c r="T141" i="8"/>
  <c r="P141" i="8"/>
  <c r="BI139" i="8"/>
  <c r="BH139" i="8"/>
  <c r="BG139" i="8"/>
  <c r="BF139" i="8"/>
  <c r="X139" i="8"/>
  <c r="V139" i="8"/>
  <c r="T139" i="8"/>
  <c r="P139" i="8"/>
  <c r="BI137" i="8"/>
  <c r="BH137" i="8"/>
  <c r="BG137" i="8"/>
  <c r="BF137" i="8"/>
  <c r="X137" i="8"/>
  <c r="V137" i="8"/>
  <c r="T137" i="8"/>
  <c r="P137" i="8"/>
  <c r="BI135" i="8"/>
  <c r="BH135" i="8"/>
  <c r="BG135" i="8"/>
  <c r="BF135" i="8"/>
  <c r="X135" i="8"/>
  <c r="V135" i="8"/>
  <c r="T135" i="8"/>
  <c r="P135" i="8"/>
  <c r="BI133" i="8"/>
  <c r="BH133" i="8"/>
  <c r="BG133" i="8"/>
  <c r="BF133" i="8"/>
  <c r="X133" i="8"/>
  <c r="V133" i="8"/>
  <c r="T133" i="8"/>
  <c r="P133" i="8"/>
  <c r="BI131" i="8"/>
  <c r="BH131" i="8"/>
  <c r="BG131" i="8"/>
  <c r="BF131" i="8"/>
  <c r="X131" i="8"/>
  <c r="V131" i="8"/>
  <c r="T131" i="8"/>
  <c r="P131" i="8"/>
  <c r="BI129" i="8"/>
  <c r="BH129" i="8"/>
  <c r="BG129" i="8"/>
  <c r="BF129" i="8"/>
  <c r="X129" i="8"/>
  <c r="V129" i="8"/>
  <c r="T129" i="8"/>
  <c r="P129" i="8"/>
  <c r="BI127" i="8"/>
  <c r="BH127" i="8"/>
  <c r="BG127" i="8"/>
  <c r="BF127" i="8"/>
  <c r="X127" i="8"/>
  <c r="V127" i="8"/>
  <c r="T127" i="8"/>
  <c r="P127" i="8"/>
  <c r="BI125" i="8"/>
  <c r="BH125" i="8"/>
  <c r="BG125" i="8"/>
  <c r="BF125" i="8"/>
  <c r="X125" i="8"/>
  <c r="V125" i="8"/>
  <c r="T125" i="8"/>
  <c r="P125" i="8"/>
  <c r="BI123" i="8"/>
  <c r="BH123" i="8"/>
  <c r="BG123" i="8"/>
  <c r="BF123" i="8"/>
  <c r="X123" i="8"/>
  <c r="V123" i="8"/>
  <c r="T123" i="8"/>
  <c r="P123" i="8"/>
  <c r="BI121" i="8"/>
  <c r="BH121" i="8"/>
  <c r="BG121" i="8"/>
  <c r="BF121" i="8"/>
  <c r="X121" i="8"/>
  <c r="V121" i="8"/>
  <c r="T121" i="8"/>
  <c r="P121" i="8"/>
  <c r="BI119" i="8"/>
  <c r="BH119" i="8"/>
  <c r="BG119" i="8"/>
  <c r="BF119" i="8"/>
  <c r="X119" i="8"/>
  <c r="V119" i="8"/>
  <c r="T119" i="8"/>
  <c r="P119" i="8"/>
  <c r="BI117" i="8"/>
  <c r="BH117" i="8"/>
  <c r="BG117" i="8"/>
  <c r="BF117" i="8"/>
  <c r="X117" i="8"/>
  <c r="V117" i="8"/>
  <c r="T117" i="8"/>
  <c r="P117" i="8"/>
  <c r="J113" i="8"/>
  <c r="J112" i="8"/>
  <c r="F112" i="8"/>
  <c r="F110" i="8"/>
  <c r="E108" i="8"/>
  <c r="J92" i="8"/>
  <c r="J91" i="8"/>
  <c r="F91" i="8"/>
  <c r="F89" i="8"/>
  <c r="E87" i="8"/>
  <c r="J18" i="8"/>
  <c r="E18" i="8"/>
  <c r="F113" i="8" s="1"/>
  <c r="J17" i="8"/>
  <c r="J12" i="8"/>
  <c r="J89" i="8" s="1"/>
  <c r="E7" i="8"/>
  <c r="E106" i="8"/>
  <c r="K39" i="7"/>
  <c r="K38" i="7"/>
  <c r="BA101" i="1" s="1"/>
  <c r="K37" i="7"/>
  <c r="AZ101" i="1" s="1"/>
  <c r="BI135" i="7"/>
  <c r="BH135" i="7"/>
  <c r="BG135" i="7"/>
  <c r="BF135" i="7"/>
  <c r="X135" i="7"/>
  <c r="V135" i="7"/>
  <c r="T135" i="7"/>
  <c r="P135" i="7"/>
  <c r="BI133" i="7"/>
  <c r="BH133" i="7"/>
  <c r="BG133" i="7"/>
  <c r="BF133" i="7"/>
  <c r="X133" i="7"/>
  <c r="V133" i="7"/>
  <c r="T133" i="7"/>
  <c r="P133" i="7"/>
  <c r="BI131" i="7"/>
  <c r="BH131" i="7"/>
  <c r="BG131" i="7"/>
  <c r="BF131" i="7"/>
  <c r="X131" i="7"/>
  <c r="V131" i="7"/>
  <c r="T131" i="7"/>
  <c r="P131" i="7"/>
  <c r="BI129" i="7"/>
  <c r="BH129" i="7"/>
  <c r="BG129" i="7"/>
  <c r="BF129" i="7"/>
  <c r="X129" i="7"/>
  <c r="V129" i="7"/>
  <c r="T129" i="7"/>
  <c r="P129" i="7"/>
  <c r="BI127" i="7"/>
  <c r="BH127" i="7"/>
  <c r="BG127" i="7"/>
  <c r="BF127" i="7"/>
  <c r="X127" i="7"/>
  <c r="V127" i="7"/>
  <c r="T127" i="7"/>
  <c r="P127" i="7"/>
  <c r="BI125" i="7"/>
  <c r="BH125" i="7"/>
  <c r="BG125" i="7"/>
  <c r="BF125" i="7"/>
  <c r="X125" i="7"/>
  <c r="V125" i="7"/>
  <c r="T125" i="7"/>
  <c r="P125" i="7"/>
  <c r="BI123" i="7"/>
  <c r="BH123" i="7"/>
  <c r="BG123" i="7"/>
  <c r="BF123" i="7"/>
  <c r="X123" i="7"/>
  <c r="V123" i="7"/>
  <c r="T123" i="7"/>
  <c r="P123" i="7"/>
  <c r="BI121" i="7"/>
  <c r="BH121" i="7"/>
  <c r="BG121" i="7"/>
  <c r="BF121" i="7"/>
  <c r="X121" i="7"/>
  <c r="V121" i="7"/>
  <c r="T121" i="7"/>
  <c r="P121" i="7"/>
  <c r="BI119" i="7"/>
  <c r="BH119" i="7"/>
  <c r="BG119" i="7"/>
  <c r="BF119" i="7"/>
  <c r="X119" i="7"/>
  <c r="V119" i="7"/>
  <c r="T119" i="7"/>
  <c r="P119" i="7"/>
  <c r="BI117" i="7"/>
  <c r="BH117" i="7"/>
  <c r="BG117" i="7"/>
  <c r="BF117" i="7"/>
  <c r="X117" i="7"/>
  <c r="V117" i="7"/>
  <c r="T117" i="7"/>
  <c r="P117" i="7"/>
  <c r="J113" i="7"/>
  <c r="J112" i="7"/>
  <c r="F112" i="7"/>
  <c r="F110" i="7"/>
  <c r="E108" i="7"/>
  <c r="J92" i="7"/>
  <c r="J91" i="7"/>
  <c r="F91" i="7"/>
  <c r="F89" i="7"/>
  <c r="E87" i="7"/>
  <c r="J18" i="7"/>
  <c r="E18" i="7"/>
  <c r="F92" i="7" s="1"/>
  <c r="J17" i="7"/>
  <c r="J12" i="7"/>
  <c r="J110" i="7" s="1"/>
  <c r="E7" i="7"/>
  <c r="E106" i="7" s="1"/>
  <c r="K39" i="6"/>
  <c r="K38" i="6"/>
  <c r="BA100" i="1" s="1"/>
  <c r="K37" i="6"/>
  <c r="AZ100" i="1"/>
  <c r="BI189" i="6"/>
  <c r="BH189" i="6"/>
  <c r="BG189" i="6"/>
  <c r="BF189" i="6"/>
  <c r="X189" i="6"/>
  <c r="V189" i="6"/>
  <c r="T189" i="6"/>
  <c r="P189" i="6"/>
  <c r="K189" i="6" s="1"/>
  <c r="BE189" i="6" s="1"/>
  <c r="BI187" i="6"/>
  <c r="BH187" i="6"/>
  <c r="BG187" i="6"/>
  <c r="BF187" i="6"/>
  <c r="X187" i="6"/>
  <c r="V187" i="6"/>
  <c r="T187" i="6"/>
  <c r="P187" i="6"/>
  <c r="BK187" i="6" s="1"/>
  <c r="BI185" i="6"/>
  <c r="BH185" i="6"/>
  <c r="BG185" i="6"/>
  <c r="BF185" i="6"/>
  <c r="X185" i="6"/>
  <c r="V185" i="6"/>
  <c r="T185" i="6"/>
  <c r="P185" i="6"/>
  <c r="K185" i="6" s="1"/>
  <c r="BE185" i="6" s="1"/>
  <c r="BI183" i="6"/>
  <c r="BH183" i="6"/>
  <c r="BG183" i="6"/>
  <c r="BF183" i="6"/>
  <c r="X183" i="6"/>
  <c r="V183" i="6"/>
  <c r="T183" i="6"/>
  <c r="P183" i="6"/>
  <c r="K183" i="6" s="1"/>
  <c r="BE183" i="6" s="1"/>
  <c r="BI181" i="6"/>
  <c r="BH181" i="6"/>
  <c r="BG181" i="6"/>
  <c r="BF181" i="6"/>
  <c r="X181" i="6"/>
  <c r="V181" i="6"/>
  <c r="T181" i="6"/>
  <c r="P181" i="6"/>
  <c r="K181" i="6" s="1"/>
  <c r="BE181" i="6" s="1"/>
  <c r="BI179" i="6"/>
  <c r="BH179" i="6"/>
  <c r="BG179" i="6"/>
  <c r="BF179" i="6"/>
  <c r="X179" i="6"/>
  <c r="V179" i="6"/>
  <c r="T179" i="6"/>
  <c r="P179" i="6"/>
  <c r="K179" i="6" s="1"/>
  <c r="BE179" i="6" s="1"/>
  <c r="BI177" i="6"/>
  <c r="BH177" i="6"/>
  <c r="BG177" i="6"/>
  <c r="BF177" i="6"/>
  <c r="X177" i="6"/>
  <c r="V177" i="6"/>
  <c r="T177" i="6"/>
  <c r="P177" i="6"/>
  <c r="K177" i="6" s="1"/>
  <c r="BE177" i="6" s="1"/>
  <c r="BI175" i="6"/>
  <c r="BH175" i="6"/>
  <c r="BG175" i="6"/>
  <c r="BF175" i="6"/>
  <c r="X175" i="6"/>
  <c r="V175" i="6"/>
  <c r="T175" i="6"/>
  <c r="P175" i="6"/>
  <c r="BK175" i="6" s="1"/>
  <c r="BI173" i="6"/>
  <c r="BH173" i="6"/>
  <c r="BG173" i="6"/>
  <c r="BF173" i="6"/>
  <c r="X173" i="6"/>
  <c r="V173" i="6"/>
  <c r="T173" i="6"/>
  <c r="P173" i="6"/>
  <c r="BK173" i="6" s="1"/>
  <c r="BI171" i="6"/>
  <c r="BH171" i="6"/>
  <c r="BG171" i="6"/>
  <c r="BF171" i="6"/>
  <c r="X171" i="6"/>
  <c r="V171" i="6"/>
  <c r="T171" i="6"/>
  <c r="P171" i="6"/>
  <c r="BK171" i="6" s="1"/>
  <c r="BI169" i="6"/>
  <c r="BH169" i="6"/>
  <c r="BG169" i="6"/>
  <c r="BF169" i="6"/>
  <c r="X169" i="6"/>
  <c r="V169" i="6"/>
  <c r="T169" i="6"/>
  <c r="P169" i="6"/>
  <c r="BK169" i="6" s="1"/>
  <c r="BI167" i="6"/>
  <c r="BH167" i="6"/>
  <c r="BG167" i="6"/>
  <c r="BF167" i="6"/>
  <c r="X167" i="6"/>
  <c r="V167" i="6"/>
  <c r="T167" i="6"/>
  <c r="P167" i="6"/>
  <c r="BI165" i="6"/>
  <c r="BH165" i="6"/>
  <c r="BG165" i="6"/>
  <c r="BF165" i="6"/>
  <c r="X165" i="6"/>
  <c r="V165" i="6"/>
  <c r="T165" i="6"/>
  <c r="P165" i="6"/>
  <c r="K165" i="6" s="1"/>
  <c r="BE165" i="6" s="1"/>
  <c r="BI163" i="6"/>
  <c r="BH163" i="6"/>
  <c r="BG163" i="6"/>
  <c r="BF163" i="6"/>
  <c r="X163" i="6"/>
  <c r="V163" i="6"/>
  <c r="T163" i="6"/>
  <c r="P163" i="6"/>
  <c r="BK163" i="6" s="1"/>
  <c r="BI161" i="6"/>
  <c r="BH161" i="6"/>
  <c r="BG161" i="6"/>
  <c r="BF161" i="6"/>
  <c r="X161" i="6"/>
  <c r="V161" i="6"/>
  <c r="T161" i="6"/>
  <c r="P161" i="6"/>
  <c r="K161" i="6" s="1"/>
  <c r="BE161" i="6" s="1"/>
  <c r="BI159" i="6"/>
  <c r="BH159" i="6"/>
  <c r="BG159" i="6"/>
  <c r="BF159" i="6"/>
  <c r="X159" i="6"/>
  <c r="V159" i="6"/>
  <c r="T159" i="6"/>
  <c r="P159" i="6"/>
  <c r="K159" i="6" s="1"/>
  <c r="BE159" i="6" s="1"/>
  <c r="BI157" i="6"/>
  <c r="BH157" i="6"/>
  <c r="BG157" i="6"/>
  <c r="BF157" i="6"/>
  <c r="X157" i="6"/>
  <c r="V157" i="6"/>
  <c r="T157" i="6"/>
  <c r="P157" i="6"/>
  <c r="K157" i="6" s="1"/>
  <c r="BI155" i="6"/>
  <c r="BH155" i="6"/>
  <c r="BG155" i="6"/>
  <c r="BF155" i="6"/>
  <c r="X155" i="6"/>
  <c r="V155" i="6"/>
  <c r="T155" i="6"/>
  <c r="P155" i="6"/>
  <c r="BK155" i="6" s="1"/>
  <c r="BI153" i="6"/>
  <c r="BH153" i="6"/>
  <c r="BG153" i="6"/>
  <c r="BF153" i="6"/>
  <c r="X153" i="6"/>
  <c r="V153" i="6"/>
  <c r="T153" i="6"/>
  <c r="P153" i="6"/>
  <c r="K153" i="6" s="1"/>
  <c r="BE153" i="6" s="1"/>
  <c r="BI151" i="6"/>
  <c r="BH151" i="6"/>
  <c r="BG151" i="6"/>
  <c r="BF151" i="6"/>
  <c r="X151" i="6"/>
  <c r="V151" i="6"/>
  <c r="T151" i="6"/>
  <c r="P151" i="6"/>
  <c r="BK151" i="6" s="1"/>
  <c r="BI149" i="6"/>
  <c r="BH149" i="6"/>
  <c r="BG149" i="6"/>
  <c r="BF149" i="6"/>
  <c r="X149" i="6"/>
  <c r="V149" i="6"/>
  <c r="T149" i="6"/>
  <c r="P149" i="6"/>
  <c r="K149" i="6" s="1"/>
  <c r="BE149" i="6" s="1"/>
  <c r="BI147" i="6"/>
  <c r="BH147" i="6"/>
  <c r="BG147" i="6"/>
  <c r="BF147" i="6"/>
  <c r="X147" i="6"/>
  <c r="V147" i="6"/>
  <c r="T147" i="6"/>
  <c r="P147" i="6"/>
  <c r="K147" i="6" s="1"/>
  <c r="BE147" i="6" s="1"/>
  <c r="BI145" i="6"/>
  <c r="BH145" i="6"/>
  <c r="BG145" i="6"/>
  <c r="BF145" i="6"/>
  <c r="X145" i="6"/>
  <c r="V145" i="6"/>
  <c r="T145" i="6"/>
  <c r="P145" i="6"/>
  <c r="BI143" i="6"/>
  <c r="BH143" i="6"/>
  <c r="BG143" i="6"/>
  <c r="BF143" i="6"/>
  <c r="X143" i="6"/>
  <c r="V143" i="6"/>
  <c r="T143" i="6"/>
  <c r="P143" i="6"/>
  <c r="K143" i="6" s="1"/>
  <c r="BE143" i="6" s="1"/>
  <c r="BI141" i="6"/>
  <c r="BH141" i="6"/>
  <c r="BG141" i="6"/>
  <c r="BF141" i="6"/>
  <c r="X141" i="6"/>
  <c r="V141" i="6"/>
  <c r="T141" i="6"/>
  <c r="P141" i="6"/>
  <c r="BI139" i="6"/>
  <c r="BH139" i="6"/>
  <c r="BG139" i="6"/>
  <c r="BF139" i="6"/>
  <c r="X139" i="6"/>
  <c r="V139" i="6"/>
  <c r="T139" i="6"/>
  <c r="P139" i="6"/>
  <c r="BK139" i="6" s="1"/>
  <c r="BI137" i="6"/>
  <c r="BH137" i="6"/>
  <c r="BG137" i="6"/>
  <c r="BF137" i="6"/>
  <c r="X137" i="6"/>
  <c r="V137" i="6"/>
  <c r="T137" i="6"/>
  <c r="P137" i="6"/>
  <c r="BK137" i="6" s="1"/>
  <c r="BI135" i="6"/>
  <c r="BH135" i="6"/>
  <c r="BG135" i="6"/>
  <c r="BF135" i="6"/>
  <c r="X135" i="6"/>
  <c r="V135" i="6"/>
  <c r="T135" i="6"/>
  <c r="P135" i="6"/>
  <c r="K135" i="6" s="1"/>
  <c r="BE135" i="6" s="1"/>
  <c r="BI133" i="6"/>
  <c r="BH133" i="6"/>
  <c r="BG133" i="6"/>
  <c r="BF133" i="6"/>
  <c r="X133" i="6"/>
  <c r="V133" i="6"/>
  <c r="T133" i="6"/>
  <c r="P133" i="6"/>
  <c r="BK133" i="6" s="1"/>
  <c r="BI131" i="6"/>
  <c r="BH131" i="6"/>
  <c r="BG131" i="6"/>
  <c r="BF131" i="6"/>
  <c r="X131" i="6"/>
  <c r="V131" i="6"/>
  <c r="T131" i="6"/>
  <c r="P131" i="6"/>
  <c r="K131" i="6" s="1"/>
  <c r="BE131" i="6" s="1"/>
  <c r="BI129" i="6"/>
  <c r="BH129" i="6"/>
  <c r="BG129" i="6"/>
  <c r="BF129" i="6"/>
  <c r="X129" i="6"/>
  <c r="V129" i="6"/>
  <c r="T129" i="6"/>
  <c r="P129" i="6"/>
  <c r="BI127" i="6"/>
  <c r="BH127" i="6"/>
  <c r="BG127" i="6"/>
  <c r="BF127" i="6"/>
  <c r="X127" i="6"/>
  <c r="V127" i="6"/>
  <c r="T127" i="6"/>
  <c r="P127" i="6"/>
  <c r="K127" i="6" s="1"/>
  <c r="BI125" i="6"/>
  <c r="BH125" i="6"/>
  <c r="BG125" i="6"/>
  <c r="BF125" i="6"/>
  <c r="X125" i="6"/>
  <c r="V125" i="6"/>
  <c r="T125" i="6"/>
  <c r="P125" i="6"/>
  <c r="K125" i="6" s="1"/>
  <c r="BE125" i="6" s="1"/>
  <c r="BI123" i="6"/>
  <c r="BH123" i="6"/>
  <c r="BG123" i="6"/>
  <c r="BF123" i="6"/>
  <c r="X123" i="6"/>
  <c r="V123" i="6"/>
  <c r="T123" i="6"/>
  <c r="P123" i="6"/>
  <c r="K123" i="6" s="1"/>
  <c r="BE123" i="6" s="1"/>
  <c r="BI121" i="6"/>
  <c r="BH121" i="6"/>
  <c r="BG121" i="6"/>
  <c r="BF121" i="6"/>
  <c r="X121" i="6"/>
  <c r="V121" i="6"/>
  <c r="T121" i="6"/>
  <c r="P121" i="6"/>
  <c r="BK121" i="6" s="1"/>
  <c r="BI119" i="6"/>
  <c r="BH119" i="6"/>
  <c r="BG119" i="6"/>
  <c r="BF119" i="6"/>
  <c r="X119" i="6"/>
  <c r="V119" i="6"/>
  <c r="T119" i="6"/>
  <c r="P119" i="6"/>
  <c r="K119" i="6" s="1"/>
  <c r="BE119" i="6" s="1"/>
  <c r="BI117" i="6"/>
  <c r="BH117" i="6"/>
  <c r="BG117" i="6"/>
  <c r="BF117" i="6"/>
  <c r="X117" i="6"/>
  <c r="V117" i="6"/>
  <c r="T117" i="6"/>
  <c r="P117" i="6"/>
  <c r="J113" i="6"/>
  <c r="J112" i="6"/>
  <c r="F112" i="6"/>
  <c r="F110" i="6"/>
  <c r="E108" i="6"/>
  <c r="J92" i="6"/>
  <c r="J91" i="6"/>
  <c r="F91" i="6"/>
  <c r="F89" i="6"/>
  <c r="E87" i="6"/>
  <c r="J18" i="6"/>
  <c r="E18" i="6"/>
  <c r="F92" i="6"/>
  <c r="J17" i="6"/>
  <c r="J12" i="6"/>
  <c r="J89" i="6"/>
  <c r="E7" i="6"/>
  <c r="E106" i="6"/>
  <c r="K39" i="5"/>
  <c r="K38" i="5"/>
  <c r="BA99" i="1"/>
  <c r="K37" i="5"/>
  <c r="AZ99" i="1" s="1"/>
  <c r="BI229" i="5"/>
  <c r="BH229" i="5"/>
  <c r="BG229" i="5"/>
  <c r="BF229" i="5"/>
  <c r="X229" i="5"/>
  <c r="V229" i="5"/>
  <c r="T229" i="5"/>
  <c r="P229" i="5"/>
  <c r="BI227" i="5"/>
  <c r="BH227" i="5"/>
  <c r="BG227" i="5"/>
  <c r="BF227" i="5"/>
  <c r="X227" i="5"/>
  <c r="V227" i="5"/>
  <c r="T227" i="5"/>
  <c r="P227" i="5"/>
  <c r="BI225" i="5"/>
  <c r="BH225" i="5"/>
  <c r="BG225" i="5"/>
  <c r="BF225" i="5"/>
  <c r="X225" i="5"/>
  <c r="V225" i="5"/>
  <c r="T225" i="5"/>
  <c r="P225" i="5"/>
  <c r="BI223" i="5"/>
  <c r="BH223" i="5"/>
  <c r="BG223" i="5"/>
  <c r="BF223" i="5"/>
  <c r="X223" i="5"/>
  <c r="V223" i="5"/>
  <c r="T223" i="5"/>
  <c r="P223" i="5"/>
  <c r="BI221" i="5"/>
  <c r="BH221" i="5"/>
  <c r="BG221" i="5"/>
  <c r="BF221" i="5"/>
  <c r="X221" i="5"/>
  <c r="V221" i="5"/>
  <c r="T221" i="5"/>
  <c r="P221" i="5"/>
  <c r="BI219" i="5"/>
  <c r="BH219" i="5"/>
  <c r="BG219" i="5"/>
  <c r="BF219" i="5"/>
  <c r="X219" i="5"/>
  <c r="V219" i="5"/>
  <c r="T219" i="5"/>
  <c r="P219" i="5"/>
  <c r="BI217" i="5"/>
  <c r="BH217" i="5"/>
  <c r="BG217" i="5"/>
  <c r="BF217" i="5"/>
  <c r="X217" i="5"/>
  <c r="V217" i="5"/>
  <c r="T217" i="5"/>
  <c r="P217" i="5"/>
  <c r="BI215" i="5"/>
  <c r="BH215" i="5"/>
  <c r="BG215" i="5"/>
  <c r="BF215" i="5"/>
  <c r="X215" i="5"/>
  <c r="V215" i="5"/>
  <c r="T215" i="5"/>
  <c r="P215" i="5"/>
  <c r="BI213" i="5"/>
  <c r="BH213" i="5"/>
  <c r="BG213" i="5"/>
  <c r="BF213" i="5"/>
  <c r="X213" i="5"/>
  <c r="V213" i="5"/>
  <c r="T213" i="5"/>
  <c r="P213" i="5"/>
  <c r="BI211" i="5"/>
  <c r="BH211" i="5"/>
  <c r="BG211" i="5"/>
  <c r="BF211" i="5"/>
  <c r="X211" i="5"/>
  <c r="V211" i="5"/>
  <c r="T211" i="5"/>
  <c r="P211" i="5"/>
  <c r="BI209" i="5"/>
  <c r="BH209" i="5"/>
  <c r="BG209" i="5"/>
  <c r="BF209" i="5"/>
  <c r="X209" i="5"/>
  <c r="V209" i="5"/>
  <c r="T209" i="5"/>
  <c r="P209" i="5"/>
  <c r="BI207" i="5"/>
  <c r="BH207" i="5"/>
  <c r="BG207" i="5"/>
  <c r="BF207" i="5"/>
  <c r="X207" i="5"/>
  <c r="V207" i="5"/>
  <c r="T207" i="5"/>
  <c r="P207" i="5"/>
  <c r="BI205" i="5"/>
  <c r="BH205" i="5"/>
  <c r="BG205" i="5"/>
  <c r="BF205" i="5"/>
  <c r="X205" i="5"/>
  <c r="V205" i="5"/>
  <c r="T205" i="5"/>
  <c r="P205" i="5"/>
  <c r="BI203" i="5"/>
  <c r="BH203" i="5"/>
  <c r="BG203" i="5"/>
  <c r="BF203" i="5"/>
  <c r="X203" i="5"/>
  <c r="V203" i="5"/>
  <c r="T203" i="5"/>
  <c r="P203" i="5"/>
  <c r="BI201" i="5"/>
  <c r="BH201" i="5"/>
  <c r="BG201" i="5"/>
  <c r="BF201" i="5"/>
  <c r="X201" i="5"/>
  <c r="V201" i="5"/>
  <c r="T201" i="5"/>
  <c r="P201" i="5"/>
  <c r="BI199" i="5"/>
  <c r="BH199" i="5"/>
  <c r="BG199" i="5"/>
  <c r="BF199" i="5"/>
  <c r="X199" i="5"/>
  <c r="V199" i="5"/>
  <c r="T199" i="5"/>
  <c r="P199" i="5"/>
  <c r="BI197" i="5"/>
  <c r="BH197" i="5"/>
  <c r="BG197" i="5"/>
  <c r="BF197" i="5"/>
  <c r="X197" i="5"/>
  <c r="V197" i="5"/>
  <c r="T197" i="5"/>
  <c r="P197" i="5"/>
  <c r="BI195" i="5"/>
  <c r="BH195" i="5"/>
  <c r="BG195" i="5"/>
  <c r="BF195" i="5"/>
  <c r="X195" i="5"/>
  <c r="V195" i="5"/>
  <c r="T195" i="5"/>
  <c r="P195" i="5"/>
  <c r="BI193" i="5"/>
  <c r="BH193" i="5"/>
  <c r="BG193" i="5"/>
  <c r="BF193" i="5"/>
  <c r="X193" i="5"/>
  <c r="V193" i="5"/>
  <c r="T193" i="5"/>
  <c r="P193" i="5"/>
  <c r="BI191" i="5"/>
  <c r="BH191" i="5"/>
  <c r="BG191" i="5"/>
  <c r="BF191" i="5"/>
  <c r="X191" i="5"/>
  <c r="V191" i="5"/>
  <c r="T191" i="5"/>
  <c r="P191" i="5"/>
  <c r="BI189" i="5"/>
  <c r="BH189" i="5"/>
  <c r="BG189" i="5"/>
  <c r="BF189" i="5"/>
  <c r="X189" i="5"/>
  <c r="V189" i="5"/>
  <c r="T189" i="5"/>
  <c r="P189" i="5"/>
  <c r="BI187" i="5"/>
  <c r="BH187" i="5"/>
  <c r="BG187" i="5"/>
  <c r="BF187" i="5"/>
  <c r="X187" i="5"/>
  <c r="V187" i="5"/>
  <c r="T187" i="5"/>
  <c r="P187" i="5"/>
  <c r="BI185" i="5"/>
  <c r="BH185" i="5"/>
  <c r="BG185" i="5"/>
  <c r="BF185" i="5"/>
  <c r="X185" i="5"/>
  <c r="V185" i="5"/>
  <c r="T185" i="5"/>
  <c r="P185" i="5"/>
  <c r="BI183" i="5"/>
  <c r="BH183" i="5"/>
  <c r="BG183" i="5"/>
  <c r="BF183" i="5"/>
  <c r="X183" i="5"/>
  <c r="V183" i="5"/>
  <c r="T183" i="5"/>
  <c r="P183" i="5"/>
  <c r="BI181" i="5"/>
  <c r="BH181" i="5"/>
  <c r="BG181" i="5"/>
  <c r="BF181" i="5"/>
  <c r="X181" i="5"/>
  <c r="V181" i="5"/>
  <c r="T181" i="5"/>
  <c r="P181" i="5"/>
  <c r="BI179" i="5"/>
  <c r="BH179" i="5"/>
  <c r="BG179" i="5"/>
  <c r="BF179" i="5"/>
  <c r="X179" i="5"/>
  <c r="V179" i="5"/>
  <c r="T179" i="5"/>
  <c r="P179" i="5"/>
  <c r="BI177" i="5"/>
  <c r="BH177" i="5"/>
  <c r="BG177" i="5"/>
  <c r="BF177" i="5"/>
  <c r="X177" i="5"/>
  <c r="V177" i="5"/>
  <c r="T177" i="5"/>
  <c r="P177" i="5"/>
  <c r="BI175" i="5"/>
  <c r="BH175" i="5"/>
  <c r="BG175" i="5"/>
  <c r="BF175" i="5"/>
  <c r="X175" i="5"/>
  <c r="V175" i="5"/>
  <c r="T175" i="5"/>
  <c r="P175" i="5"/>
  <c r="BI173" i="5"/>
  <c r="BH173" i="5"/>
  <c r="BG173" i="5"/>
  <c r="BF173" i="5"/>
  <c r="X173" i="5"/>
  <c r="V173" i="5"/>
  <c r="T173" i="5"/>
  <c r="P173" i="5"/>
  <c r="BI171" i="5"/>
  <c r="BH171" i="5"/>
  <c r="BG171" i="5"/>
  <c r="BF171" i="5"/>
  <c r="X171" i="5"/>
  <c r="V171" i="5"/>
  <c r="T171" i="5"/>
  <c r="P171" i="5"/>
  <c r="BI169" i="5"/>
  <c r="BH169" i="5"/>
  <c r="BG169" i="5"/>
  <c r="BF169" i="5"/>
  <c r="X169" i="5"/>
  <c r="V169" i="5"/>
  <c r="T169" i="5"/>
  <c r="P169" i="5"/>
  <c r="BI167" i="5"/>
  <c r="BH167" i="5"/>
  <c r="BG167" i="5"/>
  <c r="BF167" i="5"/>
  <c r="X167" i="5"/>
  <c r="V167" i="5"/>
  <c r="T167" i="5"/>
  <c r="P167" i="5"/>
  <c r="BI165" i="5"/>
  <c r="BH165" i="5"/>
  <c r="BG165" i="5"/>
  <c r="BF165" i="5"/>
  <c r="X165" i="5"/>
  <c r="V165" i="5"/>
  <c r="T165" i="5"/>
  <c r="P165" i="5"/>
  <c r="BI163" i="5"/>
  <c r="BH163" i="5"/>
  <c r="BG163" i="5"/>
  <c r="BF163" i="5"/>
  <c r="X163" i="5"/>
  <c r="V163" i="5"/>
  <c r="T163" i="5"/>
  <c r="P163" i="5"/>
  <c r="BI161" i="5"/>
  <c r="BH161" i="5"/>
  <c r="BG161" i="5"/>
  <c r="BF161" i="5"/>
  <c r="X161" i="5"/>
  <c r="V161" i="5"/>
  <c r="T161" i="5"/>
  <c r="P161" i="5"/>
  <c r="BI159" i="5"/>
  <c r="BH159" i="5"/>
  <c r="BG159" i="5"/>
  <c r="BF159" i="5"/>
  <c r="X159" i="5"/>
  <c r="V159" i="5"/>
  <c r="T159" i="5"/>
  <c r="P159" i="5"/>
  <c r="BI157" i="5"/>
  <c r="BH157" i="5"/>
  <c r="BG157" i="5"/>
  <c r="BF157" i="5"/>
  <c r="X157" i="5"/>
  <c r="V157" i="5"/>
  <c r="T157" i="5"/>
  <c r="P157" i="5"/>
  <c r="BI155" i="5"/>
  <c r="BH155" i="5"/>
  <c r="BG155" i="5"/>
  <c r="BF155" i="5"/>
  <c r="X155" i="5"/>
  <c r="V155" i="5"/>
  <c r="T155" i="5"/>
  <c r="P155" i="5"/>
  <c r="BI153" i="5"/>
  <c r="BH153" i="5"/>
  <c r="BG153" i="5"/>
  <c r="BF153" i="5"/>
  <c r="X153" i="5"/>
  <c r="V153" i="5"/>
  <c r="T153" i="5"/>
  <c r="P153" i="5"/>
  <c r="BI151" i="5"/>
  <c r="BH151" i="5"/>
  <c r="BG151" i="5"/>
  <c r="BF151" i="5"/>
  <c r="X151" i="5"/>
  <c r="V151" i="5"/>
  <c r="T151" i="5"/>
  <c r="P151" i="5"/>
  <c r="BI149" i="5"/>
  <c r="BH149" i="5"/>
  <c r="BG149" i="5"/>
  <c r="BF149" i="5"/>
  <c r="X149" i="5"/>
  <c r="V149" i="5"/>
  <c r="T149" i="5"/>
  <c r="P149" i="5"/>
  <c r="BI147" i="5"/>
  <c r="BH147" i="5"/>
  <c r="BG147" i="5"/>
  <c r="BF147" i="5"/>
  <c r="X147" i="5"/>
  <c r="V147" i="5"/>
  <c r="T147" i="5"/>
  <c r="P147" i="5"/>
  <c r="BI145" i="5"/>
  <c r="BH145" i="5"/>
  <c r="BG145" i="5"/>
  <c r="BF145" i="5"/>
  <c r="X145" i="5"/>
  <c r="V145" i="5"/>
  <c r="T145" i="5"/>
  <c r="P145" i="5"/>
  <c r="BI143" i="5"/>
  <c r="BH143" i="5"/>
  <c r="BG143" i="5"/>
  <c r="BF143" i="5"/>
  <c r="X143" i="5"/>
  <c r="V143" i="5"/>
  <c r="T143" i="5"/>
  <c r="P143" i="5"/>
  <c r="BI141" i="5"/>
  <c r="BH141" i="5"/>
  <c r="BG141" i="5"/>
  <c r="BF141" i="5"/>
  <c r="X141" i="5"/>
  <c r="V141" i="5"/>
  <c r="T141" i="5"/>
  <c r="P141" i="5"/>
  <c r="BI139" i="5"/>
  <c r="BH139" i="5"/>
  <c r="BG139" i="5"/>
  <c r="BF139" i="5"/>
  <c r="X139" i="5"/>
  <c r="V139" i="5"/>
  <c r="T139" i="5"/>
  <c r="P139" i="5"/>
  <c r="BI137" i="5"/>
  <c r="BH137" i="5"/>
  <c r="BG137" i="5"/>
  <c r="BF137" i="5"/>
  <c r="X137" i="5"/>
  <c r="V137" i="5"/>
  <c r="T137" i="5"/>
  <c r="P137" i="5"/>
  <c r="BI135" i="5"/>
  <c r="BH135" i="5"/>
  <c r="BG135" i="5"/>
  <c r="BF135" i="5"/>
  <c r="X135" i="5"/>
  <c r="V135" i="5"/>
  <c r="T135" i="5"/>
  <c r="P135" i="5"/>
  <c r="BI133" i="5"/>
  <c r="BH133" i="5"/>
  <c r="BG133" i="5"/>
  <c r="BF133" i="5"/>
  <c r="X133" i="5"/>
  <c r="V133" i="5"/>
  <c r="T133" i="5"/>
  <c r="P133" i="5"/>
  <c r="BI131" i="5"/>
  <c r="BH131" i="5"/>
  <c r="BG131" i="5"/>
  <c r="BF131" i="5"/>
  <c r="X131" i="5"/>
  <c r="V131" i="5"/>
  <c r="T131" i="5"/>
  <c r="P131" i="5"/>
  <c r="BI129" i="5"/>
  <c r="BH129" i="5"/>
  <c r="BG129" i="5"/>
  <c r="BF129" i="5"/>
  <c r="X129" i="5"/>
  <c r="V129" i="5"/>
  <c r="T129" i="5"/>
  <c r="P129" i="5"/>
  <c r="BI127" i="5"/>
  <c r="BH127" i="5"/>
  <c r="BG127" i="5"/>
  <c r="BF127" i="5"/>
  <c r="X127" i="5"/>
  <c r="V127" i="5"/>
  <c r="T127" i="5"/>
  <c r="P127" i="5"/>
  <c r="BI125" i="5"/>
  <c r="BH125" i="5"/>
  <c r="BG125" i="5"/>
  <c r="BF125" i="5"/>
  <c r="X125" i="5"/>
  <c r="V125" i="5"/>
  <c r="T125" i="5"/>
  <c r="P125" i="5"/>
  <c r="BI123" i="5"/>
  <c r="BH123" i="5"/>
  <c r="BG123" i="5"/>
  <c r="BF123" i="5"/>
  <c r="X123" i="5"/>
  <c r="V123" i="5"/>
  <c r="T123" i="5"/>
  <c r="P123" i="5"/>
  <c r="BI121" i="5"/>
  <c r="BH121" i="5"/>
  <c r="BG121" i="5"/>
  <c r="BF121" i="5"/>
  <c r="X121" i="5"/>
  <c r="V121" i="5"/>
  <c r="T121" i="5"/>
  <c r="P121" i="5"/>
  <c r="BI119" i="5"/>
  <c r="BH119" i="5"/>
  <c r="BG119" i="5"/>
  <c r="BF119" i="5"/>
  <c r="X119" i="5"/>
  <c r="V119" i="5"/>
  <c r="T119" i="5"/>
  <c r="P119" i="5"/>
  <c r="J114" i="5"/>
  <c r="J113" i="5"/>
  <c r="F113" i="5"/>
  <c r="F111" i="5"/>
  <c r="E109" i="5"/>
  <c r="J92" i="5"/>
  <c r="J91" i="5"/>
  <c r="F91" i="5"/>
  <c r="F89" i="5"/>
  <c r="E87" i="5"/>
  <c r="J18" i="5"/>
  <c r="E18" i="5"/>
  <c r="F114" i="5"/>
  <c r="J17" i="5"/>
  <c r="J12" i="5"/>
  <c r="J111" i="5" s="1"/>
  <c r="E7" i="5"/>
  <c r="E107" i="5" s="1"/>
  <c r="K41" i="4"/>
  <c r="K40" i="4"/>
  <c r="BA98" i="1"/>
  <c r="K39" i="4"/>
  <c r="AZ98" i="1" s="1"/>
  <c r="BI151" i="4"/>
  <c r="BH151" i="4"/>
  <c r="BG151" i="4"/>
  <c r="BF151" i="4"/>
  <c r="X151" i="4"/>
  <c r="X150" i="4"/>
  <c r="X124" i="4" s="1"/>
  <c r="X123" i="4" s="1"/>
  <c r="V151" i="4"/>
  <c r="V150" i="4" s="1"/>
  <c r="T151" i="4"/>
  <c r="T150" i="4"/>
  <c r="P151" i="4"/>
  <c r="BI148" i="4"/>
  <c r="BH148" i="4"/>
  <c r="BG148" i="4"/>
  <c r="BF148" i="4"/>
  <c r="X148" i="4"/>
  <c r="X147" i="4" s="1"/>
  <c r="V148" i="4"/>
  <c r="V147" i="4" s="1"/>
  <c r="T148" i="4"/>
  <c r="T147" i="4" s="1"/>
  <c r="T124" i="4" s="1"/>
  <c r="T123" i="4" s="1"/>
  <c r="AW98" i="1" s="1"/>
  <c r="P148" i="4"/>
  <c r="BI145" i="4"/>
  <c r="BH145" i="4"/>
  <c r="BG145" i="4"/>
  <c r="BF145" i="4"/>
  <c r="X145" i="4"/>
  <c r="V145" i="4"/>
  <c r="T145" i="4"/>
  <c r="P145" i="4"/>
  <c r="BI143" i="4"/>
  <c r="BH143" i="4"/>
  <c r="BG143" i="4"/>
  <c r="BF143" i="4"/>
  <c r="X143" i="4"/>
  <c r="V143" i="4"/>
  <c r="T143" i="4"/>
  <c r="P143" i="4"/>
  <c r="BI141" i="4"/>
  <c r="BH141" i="4"/>
  <c r="BG141" i="4"/>
  <c r="BF141" i="4"/>
  <c r="X141" i="4"/>
  <c r="V141" i="4"/>
  <c r="T141" i="4"/>
  <c r="P141" i="4"/>
  <c r="BI139" i="4"/>
  <c r="BH139" i="4"/>
  <c r="BG139" i="4"/>
  <c r="BF139" i="4"/>
  <c r="X139" i="4"/>
  <c r="V139" i="4"/>
  <c r="T139" i="4"/>
  <c r="P139" i="4"/>
  <c r="BI137" i="4"/>
  <c r="BH137" i="4"/>
  <c r="BG137" i="4"/>
  <c r="BF137" i="4"/>
  <c r="X137" i="4"/>
  <c r="V137" i="4"/>
  <c r="T137" i="4"/>
  <c r="P137" i="4"/>
  <c r="BI135" i="4"/>
  <c r="BH135" i="4"/>
  <c r="BG135" i="4"/>
  <c r="BF135" i="4"/>
  <c r="X135" i="4"/>
  <c r="V135" i="4"/>
  <c r="T135" i="4"/>
  <c r="P135" i="4"/>
  <c r="BI133" i="4"/>
  <c r="BH133" i="4"/>
  <c r="BG133" i="4"/>
  <c r="BF133" i="4"/>
  <c r="X133" i="4"/>
  <c r="V133" i="4"/>
  <c r="T133" i="4"/>
  <c r="P133" i="4"/>
  <c r="BI131" i="4"/>
  <c r="BH131" i="4"/>
  <c r="BG131" i="4"/>
  <c r="BF131" i="4"/>
  <c r="X131" i="4"/>
  <c r="V131" i="4"/>
  <c r="T131" i="4"/>
  <c r="P131" i="4"/>
  <c r="BI129" i="4"/>
  <c r="BH129" i="4"/>
  <c r="BG129" i="4"/>
  <c r="BF129" i="4"/>
  <c r="X129" i="4"/>
  <c r="V129" i="4"/>
  <c r="T129" i="4"/>
  <c r="P129" i="4"/>
  <c r="BI127" i="4"/>
  <c r="BH127" i="4"/>
  <c r="BG127" i="4"/>
  <c r="BF127" i="4"/>
  <c r="X127" i="4"/>
  <c r="V127" i="4"/>
  <c r="T127" i="4"/>
  <c r="P127" i="4"/>
  <c r="BI125" i="4"/>
  <c r="BH125" i="4"/>
  <c r="BG125" i="4"/>
  <c r="BF125" i="4"/>
  <c r="X125" i="4"/>
  <c r="V125" i="4"/>
  <c r="T125" i="4"/>
  <c r="P125" i="4"/>
  <c r="J120" i="4"/>
  <c r="J119" i="4"/>
  <c r="F119" i="4"/>
  <c r="F117" i="4"/>
  <c r="E115" i="4"/>
  <c r="J94" i="4"/>
  <c r="J93" i="4"/>
  <c r="F93" i="4"/>
  <c r="F91" i="4"/>
  <c r="E89" i="4"/>
  <c r="J20" i="4"/>
  <c r="E20" i="4"/>
  <c r="F120" i="4"/>
  <c r="J19" i="4"/>
  <c r="J14" i="4"/>
  <c r="J117" i="4" s="1"/>
  <c r="E7" i="4"/>
  <c r="E111" i="4" s="1"/>
  <c r="K41" i="3"/>
  <c r="K40" i="3"/>
  <c r="BA97" i="1"/>
  <c r="K39" i="3"/>
  <c r="AZ97" i="1"/>
  <c r="BI162" i="3"/>
  <c r="BH162" i="3"/>
  <c r="BG162" i="3"/>
  <c r="BF162" i="3"/>
  <c r="X162" i="3"/>
  <c r="V162" i="3"/>
  <c r="T162" i="3"/>
  <c r="P162" i="3"/>
  <c r="BI160" i="3"/>
  <c r="BH160" i="3"/>
  <c r="BG160" i="3"/>
  <c r="BF160" i="3"/>
  <c r="X160" i="3"/>
  <c r="V160" i="3"/>
  <c r="T160" i="3"/>
  <c r="P160" i="3"/>
  <c r="BI158" i="3"/>
  <c r="BH158" i="3"/>
  <c r="BG158" i="3"/>
  <c r="BF158" i="3"/>
  <c r="X158" i="3"/>
  <c r="V158" i="3"/>
  <c r="T158" i="3"/>
  <c r="P158" i="3"/>
  <c r="BI156" i="3"/>
  <c r="BH156" i="3"/>
  <c r="BG156" i="3"/>
  <c r="BF156" i="3"/>
  <c r="X156" i="3"/>
  <c r="V156" i="3"/>
  <c r="T156" i="3"/>
  <c r="P156" i="3"/>
  <c r="BI154" i="3"/>
  <c r="BH154" i="3"/>
  <c r="BG154" i="3"/>
  <c r="BF154" i="3"/>
  <c r="X154" i="3"/>
  <c r="V154" i="3"/>
  <c r="T154" i="3"/>
  <c r="P154" i="3"/>
  <c r="BI152" i="3"/>
  <c r="BH152" i="3"/>
  <c r="BG152" i="3"/>
  <c r="BF152" i="3"/>
  <c r="X152" i="3"/>
  <c r="V152" i="3"/>
  <c r="T152" i="3"/>
  <c r="P152" i="3"/>
  <c r="BI150" i="3"/>
  <c r="BH150" i="3"/>
  <c r="BG150" i="3"/>
  <c r="BF150" i="3"/>
  <c r="X150" i="3"/>
  <c r="V150" i="3"/>
  <c r="T150" i="3"/>
  <c r="P150" i="3"/>
  <c r="BI148" i="3"/>
  <c r="BH148" i="3"/>
  <c r="BG148" i="3"/>
  <c r="BF148" i="3"/>
  <c r="X148" i="3"/>
  <c r="V148" i="3"/>
  <c r="T148" i="3"/>
  <c r="P148" i="3"/>
  <c r="BI146" i="3"/>
  <c r="BH146" i="3"/>
  <c r="BG146" i="3"/>
  <c r="BF146" i="3"/>
  <c r="X146" i="3"/>
  <c r="V146" i="3"/>
  <c r="T146" i="3"/>
  <c r="P146" i="3"/>
  <c r="BI144" i="3"/>
  <c r="BH144" i="3"/>
  <c r="BG144" i="3"/>
  <c r="BF144" i="3"/>
  <c r="X144" i="3"/>
  <c r="V144" i="3"/>
  <c r="T144" i="3"/>
  <c r="P144" i="3"/>
  <c r="BI142" i="3"/>
  <c r="BH142" i="3"/>
  <c r="BG142" i="3"/>
  <c r="BF142" i="3"/>
  <c r="X142" i="3"/>
  <c r="V142" i="3"/>
  <c r="T142" i="3"/>
  <c r="P142" i="3"/>
  <c r="BI140" i="3"/>
  <c r="BH140" i="3"/>
  <c r="BG140" i="3"/>
  <c r="BF140" i="3"/>
  <c r="X140" i="3"/>
  <c r="V140" i="3"/>
  <c r="T140" i="3"/>
  <c r="P140" i="3"/>
  <c r="BI138" i="3"/>
  <c r="BH138" i="3"/>
  <c r="BG138" i="3"/>
  <c r="BF138" i="3"/>
  <c r="X138" i="3"/>
  <c r="V138" i="3"/>
  <c r="T138" i="3"/>
  <c r="P138" i="3"/>
  <c r="BI136" i="3"/>
  <c r="BH136" i="3"/>
  <c r="BG136" i="3"/>
  <c r="BF136" i="3"/>
  <c r="X136" i="3"/>
  <c r="V136" i="3"/>
  <c r="T136" i="3"/>
  <c r="P136" i="3"/>
  <c r="BI134" i="3"/>
  <c r="BH134" i="3"/>
  <c r="BG134" i="3"/>
  <c r="BF134" i="3"/>
  <c r="X134" i="3"/>
  <c r="V134" i="3"/>
  <c r="T134" i="3"/>
  <c r="P134" i="3"/>
  <c r="BI132" i="3"/>
  <c r="BH132" i="3"/>
  <c r="BG132" i="3"/>
  <c r="BF132" i="3"/>
  <c r="X132" i="3"/>
  <c r="V132" i="3"/>
  <c r="T132" i="3"/>
  <c r="P132" i="3"/>
  <c r="BI130" i="3"/>
  <c r="BH130" i="3"/>
  <c r="BG130" i="3"/>
  <c r="BF130" i="3"/>
  <c r="X130" i="3"/>
  <c r="V130" i="3"/>
  <c r="T130" i="3"/>
  <c r="P130" i="3"/>
  <c r="BI127" i="3"/>
  <c r="BH127" i="3"/>
  <c r="BG127" i="3"/>
  <c r="BF127" i="3"/>
  <c r="X127" i="3"/>
  <c r="V127" i="3"/>
  <c r="T127" i="3"/>
  <c r="P127" i="3"/>
  <c r="BI125" i="3"/>
  <c r="BH125" i="3"/>
  <c r="BG125" i="3"/>
  <c r="BF125" i="3"/>
  <c r="X125" i="3"/>
  <c r="V125" i="3"/>
  <c r="T125" i="3"/>
  <c r="P125" i="3"/>
  <c r="J119" i="3"/>
  <c r="J118" i="3"/>
  <c r="F118" i="3"/>
  <c r="F116" i="3"/>
  <c r="E114" i="3"/>
  <c r="J94" i="3"/>
  <c r="J93" i="3"/>
  <c r="F93" i="3"/>
  <c r="F91" i="3"/>
  <c r="E89" i="3"/>
  <c r="J20" i="3"/>
  <c r="E20" i="3"/>
  <c r="F119" i="3" s="1"/>
  <c r="J19" i="3"/>
  <c r="J14" i="3"/>
  <c r="J116" i="3"/>
  <c r="E7" i="3"/>
  <c r="E85" i="3"/>
  <c r="K41" i="2"/>
  <c r="K40" i="2"/>
  <c r="BA96" i="1" s="1"/>
  <c r="K39" i="2"/>
  <c r="AZ96" i="1" s="1"/>
  <c r="BI349" i="2"/>
  <c r="BH349" i="2"/>
  <c r="BG349" i="2"/>
  <c r="BF349" i="2"/>
  <c r="X349" i="2"/>
  <c r="V349" i="2"/>
  <c r="T349" i="2"/>
  <c r="P349" i="2"/>
  <c r="BI347" i="2"/>
  <c r="BH347" i="2"/>
  <c r="BG347" i="2"/>
  <c r="BF347" i="2"/>
  <c r="X347" i="2"/>
  <c r="V347" i="2"/>
  <c r="T347" i="2"/>
  <c r="P347" i="2"/>
  <c r="BI345" i="2"/>
  <c r="BH345" i="2"/>
  <c r="BG345" i="2"/>
  <c r="BF345" i="2"/>
  <c r="X345" i="2"/>
  <c r="V345" i="2"/>
  <c r="T345" i="2"/>
  <c r="P345" i="2"/>
  <c r="BI343" i="2"/>
  <c r="BH343" i="2"/>
  <c r="BG343" i="2"/>
  <c r="BF343" i="2"/>
  <c r="X343" i="2"/>
  <c r="V343" i="2"/>
  <c r="T343" i="2"/>
  <c r="P343" i="2"/>
  <c r="BI341" i="2"/>
  <c r="BH341" i="2"/>
  <c r="BG341" i="2"/>
  <c r="BF341" i="2"/>
  <c r="X341" i="2"/>
  <c r="V341" i="2"/>
  <c r="T341" i="2"/>
  <c r="P341" i="2"/>
  <c r="BI338" i="2"/>
  <c r="BH338" i="2"/>
  <c r="BG338" i="2"/>
  <c r="BF338" i="2"/>
  <c r="X338" i="2"/>
  <c r="V338" i="2"/>
  <c r="T338" i="2"/>
  <c r="P338" i="2"/>
  <c r="BI336" i="2"/>
  <c r="BH336" i="2"/>
  <c r="BG336" i="2"/>
  <c r="BF336" i="2"/>
  <c r="X336" i="2"/>
  <c r="V336" i="2"/>
  <c r="T336" i="2"/>
  <c r="P336" i="2"/>
  <c r="BI334" i="2"/>
  <c r="BH334" i="2"/>
  <c r="BG334" i="2"/>
  <c r="BF334" i="2"/>
  <c r="X334" i="2"/>
  <c r="V334" i="2"/>
  <c r="T334" i="2"/>
  <c r="P334" i="2"/>
  <c r="BI332" i="2"/>
  <c r="BH332" i="2"/>
  <c r="BG332" i="2"/>
  <c r="BF332" i="2"/>
  <c r="X332" i="2"/>
  <c r="V332" i="2"/>
  <c r="T332" i="2"/>
  <c r="P332" i="2"/>
  <c r="BI330" i="2"/>
  <c r="BH330" i="2"/>
  <c r="BG330" i="2"/>
  <c r="BF330" i="2"/>
  <c r="X330" i="2"/>
  <c r="V330" i="2"/>
  <c r="T330" i="2"/>
  <c r="P330" i="2"/>
  <c r="BI328" i="2"/>
  <c r="BH328" i="2"/>
  <c r="BG328" i="2"/>
  <c r="BF328" i="2"/>
  <c r="X328" i="2"/>
  <c r="V328" i="2"/>
  <c r="T328" i="2"/>
  <c r="P328" i="2"/>
  <c r="BI326" i="2"/>
  <c r="BH326" i="2"/>
  <c r="BG326" i="2"/>
  <c r="BF326" i="2"/>
  <c r="X326" i="2"/>
  <c r="V326" i="2"/>
  <c r="T326" i="2"/>
  <c r="P326" i="2"/>
  <c r="BI324" i="2"/>
  <c r="BH324" i="2"/>
  <c r="BG324" i="2"/>
  <c r="BF324" i="2"/>
  <c r="X324" i="2"/>
  <c r="V324" i="2"/>
  <c r="T324" i="2"/>
  <c r="P324" i="2"/>
  <c r="BI322" i="2"/>
  <c r="BH322" i="2"/>
  <c r="BG322" i="2"/>
  <c r="BF322" i="2"/>
  <c r="X322" i="2"/>
  <c r="V322" i="2"/>
  <c r="T322" i="2"/>
  <c r="P322" i="2"/>
  <c r="BI320" i="2"/>
  <c r="BH320" i="2"/>
  <c r="BG320" i="2"/>
  <c r="BF320" i="2"/>
  <c r="X320" i="2"/>
  <c r="V320" i="2"/>
  <c r="T320" i="2"/>
  <c r="P320" i="2"/>
  <c r="BI318" i="2"/>
  <c r="BH318" i="2"/>
  <c r="BG318" i="2"/>
  <c r="BF318" i="2"/>
  <c r="X318" i="2"/>
  <c r="V318" i="2"/>
  <c r="T318" i="2"/>
  <c r="P318" i="2"/>
  <c r="BI316" i="2"/>
  <c r="BH316" i="2"/>
  <c r="BG316" i="2"/>
  <c r="BF316" i="2"/>
  <c r="X316" i="2"/>
  <c r="V316" i="2"/>
  <c r="T316" i="2"/>
  <c r="P316" i="2"/>
  <c r="BI314" i="2"/>
  <c r="BH314" i="2"/>
  <c r="BG314" i="2"/>
  <c r="BF314" i="2"/>
  <c r="X314" i="2"/>
  <c r="V314" i="2"/>
  <c r="T314" i="2"/>
  <c r="P314" i="2"/>
  <c r="BI312" i="2"/>
  <c r="BH312" i="2"/>
  <c r="BG312" i="2"/>
  <c r="BF312" i="2"/>
  <c r="X312" i="2"/>
  <c r="V312" i="2"/>
  <c r="T312" i="2"/>
  <c r="P312" i="2"/>
  <c r="BI310" i="2"/>
  <c r="BH310" i="2"/>
  <c r="BG310" i="2"/>
  <c r="BF310" i="2"/>
  <c r="X310" i="2"/>
  <c r="V310" i="2"/>
  <c r="T310" i="2"/>
  <c r="P310" i="2"/>
  <c r="BI308" i="2"/>
  <c r="BH308" i="2"/>
  <c r="BG308" i="2"/>
  <c r="BF308" i="2"/>
  <c r="X308" i="2"/>
  <c r="V308" i="2"/>
  <c r="T308" i="2"/>
  <c r="P308" i="2"/>
  <c r="BI306" i="2"/>
  <c r="BH306" i="2"/>
  <c r="BG306" i="2"/>
  <c r="BF306" i="2"/>
  <c r="X306" i="2"/>
  <c r="V306" i="2"/>
  <c r="T306" i="2"/>
  <c r="P306" i="2"/>
  <c r="BI304" i="2"/>
  <c r="BH304" i="2"/>
  <c r="BG304" i="2"/>
  <c r="BF304" i="2"/>
  <c r="X304" i="2"/>
  <c r="V304" i="2"/>
  <c r="T304" i="2"/>
  <c r="P304" i="2"/>
  <c r="BI302" i="2"/>
  <c r="BH302" i="2"/>
  <c r="BG302" i="2"/>
  <c r="BF302" i="2"/>
  <c r="X302" i="2"/>
  <c r="V302" i="2"/>
  <c r="T302" i="2"/>
  <c r="P302" i="2"/>
  <c r="BI300" i="2"/>
  <c r="BH300" i="2"/>
  <c r="BG300" i="2"/>
  <c r="BF300" i="2"/>
  <c r="X300" i="2"/>
  <c r="V300" i="2"/>
  <c r="T300" i="2"/>
  <c r="P300" i="2"/>
  <c r="BI298" i="2"/>
  <c r="BH298" i="2"/>
  <c r="BG298" i="2"/>
  <c r="BF298" i="2"/>
  <c r="X298" i="2"/>
  <c r="V298" i="2"/>
  <c r="T298" i="2"/>
  <c r="P298" i="2"/>
  <c r="BI296" i="2"/>
  <c r="BH296" i="2"/>
  <c r="BG296" i="2"/>
  <c r="BF296" i="2"/>
  <c r="X296" i="2"/>
  <c r="V296" i="2"/>
  <c r="T296" i="2"/>
  <c r="P296" i="2"/>
  <c r="BI294" i="2"/>
  <c r="BH294" i="2"/>
  <c r="BG294" i="2"/>
  <c r="BF294" i="2"/>
  <c r="X294" i="2"/>
  <c r="V294" i="2"/>
  <c r="T294" i="2"/>
  <c r="P294" i="2"/>
  <c r="BI292" i="2"/>
  <c r="BH292" i="2"/>
  <c r="BG292" i="2"/>
  <c r="BF292" i="2"/>
  <c r="X292" i="2"/>
  <c r="V292" i="2"/>
  <c r="T292" i="2"/>
  <c r="P292" i="2"/>
  <c r="BI290" i="2"/>
  <c r="BH290" i="2"/>
  <c r="BG290" i="2"/>
  <c r="BF290" i="2"/>
  <c r="X290" i="2"/>
  <c r="V290" i="2"/>
  <c r="T290" i="2"/>
  <c r="P290" i="2"/>
  <c r="BI288" i="2"/>
  <c r="BH288" i="2"/>
  <c r="BG288" i="2"/>
  <c r="BF288" i="2"/>
  <c r="X288" i="2"/>
  <c r="V288" i="2"/>
  <c r="T288" i="2"/>
  <c r="P288" i="2"/>
  <c r="BI286" i="2"/>
  <c r="BH286" i="2"/>
  <c r="BG286" i="2"/>
  <c r="BF286" i="2"/>
  <c r="X286" i="2"/>
  <c r="V286" i="2"/>
  <c r="T286" i="2"/>
  <c r="P286" i="2"/>
  <c r="BI284" i="2"/>
  <c r="BH284" i="2"/>
  <c r="BG284" i="2"/>
  <c r="BF284" i="2"/>
  <c r="X284" i="2"/>
  <c r="V284" i="2"/>
  <c r="T284" i="2"/>
  <c r="P284" i="2"/>
  <c r="BI282" i="2"/>
  <c r="BH282" i="2"/>
  <c r="BG282" i="2"/>
  <c r="BF282" i="2"/>
  <c r="X282" i="2"/>
  <c r="V282" i="2"/>
  <c r="T282" i="2"/>
  <c r="P282" i="2"/>
  <c r="BI280" i="2"/>
  <c r="BH280" i="2"/>
  <c r="BG280" i="2"/>
  <c r="BF280" i="2"/>
  <c r="X280" i="2"/>
  <c r="V280" i="2"/>
  <c r="T280" i="2"/>
  <c r="P280" i="2"/>
  <c r="BI278" i="2"/>
  <c r="BH278" i="2"/>
  <c r="BG278" i="2"/>
  <c r="BF278" i="2"/>
  <c r="X278" i="2"/>
  <c r="V278" i="2"/>
  <c r="T278" i="2"/>
  <c r="P278" i="2"/>
  <c r="BI276" i="2"/>
  <c r="BH276" i="2"/>
  <c r="BG276" i="2"/>
  <c r="BF276" i="2"/>
  <c r="X276" i="2"/>
  <c r="V276" i="2"/>
  <c r="T276" i="2"/>
  <c r="P276" i="2"/>
  <c r="BI274" i="2"/>
  <c r="BH274" i="2"/>
  <c r="BG274" i="2"/>
  <c r="BF274" i="2"/>
  <c r="X274" i="2"/>
  <c r="V274" i="2"/>
  <c r="T274" i="2"/>
  <c r="P274" i="2"/>
  <c r="BI272" i="2"/>
  <c r="BH272" i="2"/>
  <c r="BG272" i="2"/>
  <c r="BF272" i="2"/>
  <c r="X272" i="2"/>
  <c r="V272" i="2"/>
  <c r="T272" i="2"/>
  <c r="P272" i="2"/>
  <c r="BI270" i="2"/>
  <c r="BH270" i="2"/>
  <c r="BG270" i="2"/>
  <c r="BF270" i="2"/>
  <c r="X270" i="2"/>
  <c r="V270" i="2"/>
  <c r="T270" i="2"/>
  <c r="P270" i="2"/>
  <c r="BI268" i="2"/>
  <c r="BH268" i="2"/>
  <c r="BG268" i="2"/>
  <c r="BF268" i="2"/>
  <c r="X268" i="2"/>
  <c r="V268" i="2"/>
  <c r="T268" i="2"/>
  <c r="P268" i="2"/>
  <c r="BI266" i="2"/>
  <c r="BH266" i="2"/>
  <c r="BG266" i="2"/>
  <c r="BF266" i="2"/>
  <c r="X266" i="2"/>
  <c r="V266" i="2"/>
  <c r="T266" i="2"/>
  <c r="P266" i="2"/>
  <c r="BI264" i="2"/>
  <c r="BH264" i="2"/>
  <c r="BG264" i="2"/>
  <c r="BF264" i="2"/>
  <c r="X264" i="2"/>
  <c r="V264" i="2"/>
  <c r="T264" i="2"/>
  <c r="P264" i="2"/>
  <c r="BI262" i="2"/>
  <c r="BH262" i="2"/>
  <c r="BG262" i="2"/>
  <c r="BF262" i="2"/>
  <c r="X262" i="2"/>
  <c r="V262" i="2"/>
  <c r="T262" i="2"/>
  <c r="P262" i="2"/>
  <c r="BI260" i="2"/>
  <c r="BH260" i="2"/>
  <c r="BG260" i="2"/>
  <c r="BF260" i="2"/>
  <c r="X260" i="2"/>
  <c r="V260" i="2"/>
  <c r="T260" i="2"/>
  <c r="P260" i="2"/>
  <c r="BI258" i="2"/>
  <c r="BH258" i="2"/>
  <c r="BG258" i="2"/>
  <c r="BF258" i="2"/>
  <c r="X258" i="2"/>
  <c r="V258" i="2"/>
  <c r="T258" i="2"/>
  <c r="P258" i="2"/>
  <c r="BI256" i="2"/>
  <c r="BH256" i="2"/>
  <c r="BG256" i="2"/>
  <c r="BF256" i="2"/>
  <c r="X256" i="2"/>
  <c r="V256" i="2"/>
  <c r="T256" i="2"/>
  <c r="P256" i="2"/>
  <c r="BI254" i="2"/>
  <c r="BH254" i="2"/>
  <c r="BG254" i="2"/>
  <c r="BF254" i="2"/>
  <c r="X254" i="2"/>
  <c r="V254" i="2"/>
  <c r="T254" i="2"/>
  <c r="P254" i="2"/>
  <c r="BI252" i="2"/>
  <c r="BH252" i="2"/>
  <c r="BG252" i="2"/>
  <c r="BF252" i="2"/>
  <c r="X252" i="2"/>
  <c r="V252" i="2"/>
  <c r="T252" i="2"/>
  <c r="P252" i="2"/>
  <c r="BI250" i="2"/>
  <c r="BH250" i="2"/>
  <c r="BG250" i="2"/>
  <c r="BF250" i="2"/>
  <c r="X250" i="2"/>
  <c r="V250" i="2"/>
  <c r="T250" i="2"/>
  <c r="P250" i="2"/>
  <c r="BI248" i="2"/>
  <c r="BH248" i="2"/>
  <c r="BG248" i="2"/>
  <c r="BF248" i="2"/>
  <c r="X248" i="2"/>
  <c r="V248" i="2"/>
  <c r="T248" i="2"/>
  <c r="P248" i="2"/>
  <c r="BI246" i="2"/>
  <c r="BH246" i="2"/>
  <c r="BG246" i="2"/>
  <c r="BF246" i="2"/>
  <c r="X246" i="2"/>
  <c r="V246" i="2"/>
  <c r="T246" i="2"/>
  <c r="P246" i="2"/>
  <c r="BI244" i="2"/>
  <c r="BH244" i="2"/>
  <c r="BG244" i="2"/>
  <c r="BF244" i="2"/>
  <c r="X244" i="2"/>
  <c r="V244" i="2"/>
  <c r="T244" i="2"/>
  <c r="P244" i="2"/>
  <c r="BI242" i="2"/>
  <c r="BH242" i="2"/>
  <c r="BG242" i="2"/>
  <c r="BF242" i="2"/>
  <c r="X242" i="2"/>
  <c r="V242" i="2"/>
  <c r="T242" i="2"/>
  <c r="P242" i="2"/>
  <c r="BI240" i="2"/>
  <c r="BH240" i="2"/>
  <c r="BG240" i="2"/>
  <c r="BF240" i="2"/>
  <c r="X240" i="2"/>
  <c r="V240" i="2"/>
  <c r="T240" i="2"/>
  <c r="P240" i="2"/>
  <c r="BI238" i="2"/>
  <c r="BH238" i="2"/>
  <c r="BG238" i="2"/>
  <c r="BF238" i="2"/>
  <c r="X238" i="2"/>
  <c r="V238" i="2"/>
  <c r="T238" i="2"/>
  <c r="P238" i="2"/>
  <c r="BI236" i="2"/>
  <c r="BH236" i="2"/>
  <c r="BG236" i="2"/>
  <c r="BF236" i="2"/>
  <c r="X236" i="2"/>
  <c r="V236" i="2"/>
  <c r="T236" i="2"/>
  <c r="P236" i="2"/>
  <c r="BI234" i="2"/>
  <c r="BH234" i="2"/>
  <c r="BG234" i="2"/>
  <c r="BF234" i="2"/>
  <c r="X234" i="2"/>
  <c r="V234" i="2"/>
  <c r="T234" i="2"/>
  <c r="P234" i="2"/>
  <c r="BI232" i="2"/>
  <c r="BH232" i="2"/>
  <c r="BG232" i="2"/>
  <c r="BF232" i="2"/>
  <c r="X232" i="2"/>
  <c r="V232" i="2"/>
  <c r="T232" i="2"/>
  <c r="P232" i="2"/>
  <c r="BI230" i="2"/>
  <c r="BH230" i="2"/>
  <c r="BG230" i="2"/>
  <c r="BF230" i="2"/>
  <c r="X230" i="2"/>
  <c r="V230" i="2"/>
  <c r="T230" i="2"/>
  <c r="P230" i="2"/>
  <c r="BI228" i="2"/>
  <c r="BH228" i="2"/>
  <c r="BG228" i="2"/>
  <c r="BF228" i="2"/>
  <c r="X228" i="2"/>
  <c r="V228" i="2"/>
  <c r="T228" i="2"/>
  <c r="P228" i="2"/>
  <c r="BI225" i="2"/>
  <c r="BH225" i="2"/>
  <c r="BG225" i="2"/>
  <c r="BF225" i="2"/>
  <c r="X225" i="2"/>
  <c r="V225" i="2"/>
  <c r="T225" i="2"/>
  <c r="P225" i="2"/>
  <c r="BI223" i="2"/>
  <c r="BH223" i="2"/>
  <c r="BG223" i="2"/>
  <c r="BF223" i="2"/>
  <c r="X223" i="2"/>
  <c r="V223" i="2"/>
  <c r="T223" i="2"/>
  <c r="P223" i="2"/>
  <c r="BI221" i="2"/>
  <c r="BH221" i="2"/>
  <c r="BG221" i="2"/>
  <c r="BF221" i="2"/>
  <c r="X221" i="2"/>
  <c r="V221" i="2"/>
  <c r="T221" i="2"/>
  <c r="P221" i="2"/>
  <c r="BI219" i="2"/>
  <c r="BH219" i="2"/>
  <c r="BG219" i="2"/>
  <c r="BF219" i="2"/>
  <c r="X219" i="2"/>
  <c r="V219" i="2"/>
  <c r="T219" i="2"/>
  <c r="P219" i="2"/>
  <c r="BI217" i="2"/>
  <c r="BH217" i="2"/>
  <c r="BG217" i="2"/>
  <c r="BF217" i="2"/>
  <c r="X217" i="2"/>
  <c r="V217" i="2"/>
  <c r="T217" i="2"/>
  <c r="P217" i="2"/>
  <c r="BI215" i="2"/>
  <c r="BH215" i="2"/>
  <c r="BG215" i="2"/>
  <c r="BF215" i="2"/>
  <c r="X215" i="2"/>
  <c r="V215" i="2"/>
  <c r="T215" i="2"/>
  <c r="P215" i="2"/>
  <c r="BI213" i="2"/>
  <c r="BH213" i="2"/>
  <c r="BG213" i="2"/>
  <c r="BF213" i="2"/>
  <c r="X213" i="2"/>
  <c r="V213" i="2"/>
  <c r="T213" i="2"/>
  <c r="P213" i="2"/>
  <c r="BI211" i="2"/>
  <c r="BH211" i="2"/>
  <c r="BG211" i="2"/>
  <c r="BF211" i="2"/>
  <c r="X211" i="2"/>
  <c r="V211" i="2"/>
  <c r="T211" i="2"/>
  <c r="P211" i="2"/>
  <c r="BI209" i="2"/>
  <c r="BH209" i="2"/>
  <c r="BG209" i="2"/>
  <c r="BF209" i="2"/>
  <c r="X209" i="2"/>
  <c r="V209" i="2"/>
  <c r="T209" i="2"/>
  <c r="P209" i="2"/>
  <c r="BI207" i="2"/>
  <c r="BH207" i="2"/>
  <c r="BG207" i="2"/>
  <c r="BF207" i="2"/>
  <c r="X207" i="2"/>
  <c r="V207" i="2"/>
  <c r="T207" i="2"/>
  <c r="P207" i="2"/>
  <c r="BI205" i="2"/>
  <c r="BH205" i="2"/>
  <c r="BG205" i="2"/>
  <c r="BF205" i="2"/>
  <c r="X205" i="2"/>
  <c r="V205" i="2"/>
  <c r="T205" i="2"/>
  <c r="P205" i="2"/>
  <c r="BI203" i="2"/>
  <c r="BH203" i="2"/>
  <c r="BG203" i="2"/>
  <c r="BF203" i="2"/>
  <c r="X203" i="2"/>
  <c r="V203" i="2"/>
  <c r="T203" i="2"/>
  <c r="P203" i="2"/>
  <c r="BI201" i="2"/>
  <c r="BH201" i="2"/>
  <c r="BG201" i="2"/>
  <c r="BF201" i="2"/>
  <c r="X201" i="2"/>
  <c r="V201" i="2"/>
  <c r="T201" i="2"/>
  <c r="P201" i="2"/>
  <c r="BI199" i="2"/>
  <c r="BH199" i="2"/>
  <c r="BG199" i="2"/>
  <c r="BF199" i="2"/>
  <c r="X199" i="2"/>
  <c r="V199" i="2"/>
  <c r="T199" i="2"/>
  <c r="P199" i="2"/>
  <c r="BI197" i="2"/>
  <c r="BH197" i="2"/>
  <c r="BG197" i="2"/>
  <c r="BF197" i="2"/>
  <c r="X197" i="2"/>
  <c r="V197" i="2"/>
  <c r="T197" i="2"/>
  <c r="P197" i="2"/>
  <c r="BI195" i="2"/>
  <c r="BH195" i="2"/>
  <c r="BG195" i="2"/>
  <c r="BF195" i="2"/>
  <c r="X195" i="2"/>
  <c r="V195" i="2"/>
  <c r="T195" i="2"/>
  <c r="P195" i="2"/>
  <c r="BI193" i="2"/>
  <c r="BH193" i="2"/>
  <c r="BG193" i="2"/>
  <c r="BF193" i="2"/>
  <c r="X193" i="2"/>
  <c r="V193" i="2"/>
  <c r="T193" i="2"/>
  <c r="P193" i="2"/>
  <c r="BI191" i="2"/>
  <c r="BH191" i="2"/>
  <c r="BG191" i="2"/>
  <c r="BF191" i="2"/>
  <c r="X191" i="2"/>
  <c r="V191" i="2"/>
  <c r="T191" i="2"/>
  <c r="P191" i="2"/>
  <c r="BI189" i="2"/>
  <c r="BH189" i="2"/>
  <c r="BG189" i="2"/>
  <c r="BF189" i="2"/>
  <c r="X189" i="2"/>
  <c r="V189" i="2"/>
  <c r="T189" i="2"/>
  <c r="P189" i="2"/>
  <c r="BI187" i="2"/>
  <c r="BH187" i="2"/>
  <c r="BG187" i="2"/>
  <c r="BF187" i="2"/>
  <c r="X187" i="2"/>
  <c r="V187" i="2"/>
  <c r="T187" i="2"/>
  <c r="P187" i="2"/>
  <c r="BI185" i="2"/>
  <c r="BH185" i="2"/>
  <c r="BG185" i="2"/>
  <c r="BF185" i="2"/>
  <c r="X185" i="2"/>
  <c r="V185" i="2"/>
  <c r="T185" i="2"/>
  <c r="P185" i="2"/>
  <c r="BI183" i="2"/>
  <c r="BH183" i="2"/>
  <c r="BG183" i="2"/>
  <c r="BF183" i="2"/>
  <c r="X183" i="2"/>
  <c r="V183" i="2"/>
  <c r="T183" i="2"/>
  <c r="P183" i="2"/>
  <c r="BI181" i="2"/>
  <c r="BH181" i="2"/>
  <c r="BG181" i="2"/>
  <c r="BF181" i="2"/>
  <c r="X181" i="2"/>
  <c r="V181" i="2"/>
  <c r="T181" i="2"/>
  <c r="P181" i="2"/>
  <c r="BI179" i="2"/>
  <c r="BH179" i="2"/>
  <c r="BG179" i="2"/>
  <c r="BF179" i="2"/>
  <c r="X179" i="2"/>
  <c r="V179" i="2"/>
  <c r="T179" i="2"/>
  <c r="P179" i="2"/>
  <c r="BI177" i="2"/>
  <c r="BH177" i="2"/>
  <c r="BG177" i="2"/>
  <c r="BF177" i="2"/>
  <c r="X177" i="2"/>
  <c r="V177" i="2"/>
  <c r="T177" i="2"/>
  <c r="P177" i="2"/>
  <c r="BI175" i="2"/>
  <c r="BH175" i="2"/>
  <c r="BG175" i="2"/>
  <c r="BF175" i="2"/>
  <c r="X175" i="2"/>
  <c r="V175" i="2"/>
  <c r="T175" i="2"/>
  <c r="P175" i="2"/>
  <c r="BI173" i="2"/>
  <c r="BH173" i="2"/>
  <c r="BG173" i="2"/>
  <c r="BF173" i="2"/>
  <c r="X173" i="2"/>
  <c r="V173" i="2"/>
  <c r="T173" i="2"/>
  <c r="P173" i="2"/>
  <c r="BI170" i="2"/>
  <c r="BH170" i="2"/>
  <c r="BG170" i="2"/>
  <c r="BF170" i="2"/>
  <c r="X170" i="2"/>
  <c r="V170" i="2"/>
  <c r="T170" i="2"/>
  <c r="P170" i="2"/>
  <c r="BI168" i="2"/>
  <c r="BH168" i="2"/>
  <c r="BG168" i="2"/>
  <c r="BF168" i="2"/>
  <c r="X168" i="2"/>
  <c r="V168" i="2"/>
  <c r="T168" i="2"/>
  <c r="P168" i="2"/>
  <c r="BI166" i="2"/>
  <c r="BH166" i="2"/>
  <c r="BG166" i="2"/>
  <c r="BF166" i="2"/>
  <c r="X166" i="2"/>
  <c r="V166" i="2"/>
  <c r="T166" i="2"/>
  <c r="P166" i="2"/>
  <c r="BI164" i="2"/>
  <c r="BH164" i="2"/>
  <c r="BG164" i="2"/>
  <c r="BF164" i="2"/>
  <c r="X164" i="2"/>
  <c r="V164" i="2"/>
  <c r="T164" i="2"/>
  <c r="P164" i="2"/>
  <c r="BI162" i="2"/>
  <c r="BH162" i="2"/>
  <c r="BG162" i="2"/>
  <c r="BF162" i="2"/>
  <c r="X162" i="2"/>
  <c r="V162" i="2"/>
  <c r="T162" i="2"/>
  <c r="P162" i="2"/>
  <c r="BI160" i="2"/>
  <c r="BH160" i="2"/>
  <c r="BG160" i="2"/>
  <c r="BF160" i="2"/>
  <c r="X160" i="2"/>
  <c r="V160" i="2"/>
  <c r="T160" i="2"/>
  <c r="P160" i="2"/>
  <c r="BI158" i="2"/>
  <c r="BH158" i="2"/>
  <c r="BG158" i="2"/>
  <c r="BF158" i="2"/>
  <c r="X158" i="2"/>
  <c r="V158" i="2"/>
  <c r="T158" i="2"/>
  <c r="P158" i="2"/>
  <c r="BI156" i="2"/>
  <c r="BH156" i="2"/>
  <c r="BG156" i="2"/>
  <c r="BF156" i="2"/>
  <c r="X156" i="2"/>
  <c r="V156" i="2"/>
  <c r="T156" i="2"/>
  <c r="P156" i="2"/>
  <c r="BI154" i="2"/>
  <c r="BH154" i="2"/>
  <c r="BG154" i="2"/>
  <c r="BF154" i="2"/>
  <c r="X154" i="2"/>
  <c r="V154" i="2"/>
  <c r="T154" i="2"/>
  <c r="P154" i="2"/>
  <c r="BI152" i="2"/>
  <c r="BH152" i="2"/>
  <c r="BG152" i="2"/>
  <c r="BF152" i="2"/>
  <c r="X152" i="2"/>
  <c r="V152" i="2"/>
  <c r="T152" i="2"/>
  <c r="P152" i="2"/>
  <c r="BI150" i="2"/>
  <c r="BH150" i="2"/>
  <c r="BG150" i="2"/>
  <c r="BF150" i="2"/>
  <c r="X150" i="2"/>
  <c r="V150" i="2"/>
  <c r="T150" i="2"/>
  <c r="P150" i="2"/>
  <c r="BI148" i="2"/>
  <c r="BH148" i="2"/>
  <c r="BG148" i="2"/>
  <c r="BF148" i="2"/>
  <c r="X148" i="2"/>
  <c r="V148" i="2"/>
  <c r="T148" i="2"/>
  <c r="P148" i="2"/>
  <c r="BI146" i="2"/>
  <c r="BH146" i="2"/>
  <c r="BG146" i="2"/>
  <c r="BF146" i="2"/>
  <c r="X146" i="2"/>
  <c r="V146" i="2"/>
  <c r="T146" i="2"/>
  <c r="P146" i="2"/>
  <c r="BI144" i="2"/>
  <c r="BH144" i="2"/>
  <c r="BG144" i="2"/>
  <c r="BF144" i="2"/>
  <c r="X144" i="2"/>
  <c r="V144" i="2"/>
  <c r="T144" i="2"/>
  <c r="P144" i="2"/>
  <c r="BI142" i="2"/>
  <c r="BH142" i="2"/>
  <c r="BG142" i="2"/>
  <c r="BF142" i="2"/>
  <c r="X142" i="2"/>
  <c r="V142" i="2"/>
  <c r="T142" i="2"/>
  <c r="P142" i="2"/>
  <c r="BI140" i="2"/>
  <c r="BH140" i="2"/>
  <c r="BG140" i="2"/>
  <c r="BF140" i="2"/>
  <c r="X140" i="2"/>
  <c r="V140" i="2"/>
  <c r="T140" i="2"/>
  <c r="P140" i="2"/>
  <c r="BI138" i="2"/>
  <c r="BH138" i="2"/>
  <c r="BG138" i="2"/>
  <c r="BF138" i="2"/>
  <c r="X138" i="2"/>
  <c r="V138" i="2"/>
  <c r="T138" i="2"/>
  <c r="P138" i="2"/>
  <c r="BI136" i="2"/>
  <c r="BH136" i="2"/>
  <c r="BG136" i="2"/>
  <c r="BF136" i="2"/>
  <c r="X136" i="2"/>
  <c r="V136" i="2"/>
  <c r="T136" i="2"/>
  <c r="P136" i="2"/>
  <c r="BI134" i="2"/>
  <c r="BH134" i="2"/>
  <c r="BG134" i="2"/>
  <c r="BF134" i="2"/>
  <c r="X134" i="2"/>
  <c r="V134" i="2"/>
  <c r="T134" i="2"/>
  <c r="P134" i="2"/>
  <c r="BI132" i="2"/>
  <c r="BH132" i="2"/>
  <c r="BG132" i="2"/>
  <c r="BF132" i="2"/>
  <c r="X132" i="2"/>
  <c r="V132" i="2"/>
  <c r="T132" i="2"/>
  <c r="P132" i="2"/>
  <c r="BI130" i="2"/>
  <c r="BH130" i="2"/>
  <c r="BG130" i="2"/>
  <c r="BF130" i="2"/>
  <c r="X130" i="2"/>
  <c r="V130" i="2"/>
  <c r="T130" i="2"/>
  <c r="P130" i="2"/>
  <c r="BI128" i="2"/>
  <c r="BH128" i="2"/>
  <c r="BG128" i="2"/>
  <c r="BF128" i="2"/>
  <c r="X128" i="2"/>
  <c r="V128" i="2"/>
  <c r="T128" i="2"/>
  <c r="P128" i="2"/>
  <c r="BI126" i="2"/>
  <c r="BH126" i="2"/>
  <c r="BG126" i="2"/>
  <c r="BF126" i="2"/>
  <c r="X126" i="2"/>
  <c r="V126" i="2"/>
  <c r="T126" i="2"/>
  <c r="P126" i="2"/>
  <c r="BI124" i="2"/>
  <c r="BH124" i="2"/>
  <c r="BG124" i="2"/>
  <c r="BF124" i="2"/>
  <c r="X124" i="2"/>
  <c r="V124" i="2"/>
  <c r="T124" i="2"/>
  <c r="P124" i="2"/>
  <c r="BI122" i="2"/>
  <c r="BH122" i="2"/>
  <c r="BG122" i="2"/>
  <c r="BF122" i="2"/>
  <c r="X122" i="2"/>
  <c r="V122" i="2"/>
  <c r="T122" i="2"/>
  <c r="P122" i="2"/>
  <c r="J118" i="2"/>
  <c r="J117" i="2"/>
  <c r="F117" i="2"/>
  <c r="F115" i="2"/>
  <c r="E113" i="2"/>
  <c r="J94" i="2"/>
  <c r="J93" i="2"/>
  <c r="F93" i="2"/>
  <c r="F91" i="2"/>
  <c r="E89" i="2"/>
  <c r="J20" i="2"/>
  <c r="E20" i="2"/>
  <c r="F118" i="2" s="1"/>
  <c r="J19" i="2"/>
  <c r="J14" i="2"/>
  <c r="J91" i="2" s="1"/>
  <c r="E7" i="2"/>
  <c r="E109" i="2" s="1"/>
  <c r="L90" i="1"/>
  <c r="AM90" i="1"/>
  <c r="AM89" i="1"/>
  <c r="L89" i="1"/>
  <c r="AM87" i="1"/>
  <c r="L87" i="1"/>
  <c r="L85" i="1"/>
  <c r="L84" i="1"/>
  <c r="R141" i="24"/>
  <c r="R138" i="24"/>
  <c r="Q136" i="24"/>
  <c r="R133" i="24"/>
  <c r="R131" i="24"/>
  <c r="R125" i="24"/>
  <c r="R123" i="24"/>
  <c r="R133" i="23"/>
  <c r="R131" i="23"/>
  <c r="R126" i="23"/>
  <c r="R123" i="23"/>
  <c r="Q121" i="23"/>
  <c r="Q157" i="22"/>
  <c r="Q155" i="22"/>
  <c r="R153" i="22"/>
  <c r="R151" i="22"/>
  <c r="Q147" i="22"/>
  <c r="R145" i="22"/>
  <c r="R143" i="22"/>
  <c r="Q139" i="22"/>
  <c r="R135" i="22"/>
  <c r="R133" i="22"/>
  <c r="R131" i="22"/>
  <c r="R129" i="22"/>
  <c r="R165" i="19"/>
  <c r="R155" i="19"/>
  <c r="Q153" i="19"/>
  <c r="Q151" i="19"/>
  <c r="BK151" i="19"/>
  <c r="R145" i="19"/>
  <c r="R141" i="19"/>
  <c r="R137" i="19"/>
  <c r="R135" i="19"/>
  <c r="Q133" i="19"/>
  <c r="Q131" i="19"/>
  <c r="Q127" i="19"/>
  <c r="R125" i="19"/>
  <c r="K125" i="19"/>
  <c r="R149" i="18"/>
  <c r="Q145" i="18"/>
  <c r="R143" i="18"/>
  <c r="R139" i="18"/>
  <c r="Q133" i="18"/>
  <c r="R129" i="18"/>
  <c r="Q312" i="17"/>
  <c r="Q310" i="17"/>
  <c r="Q308" i="17"/>
  <c r="R306" i="17"/>
  <c r="Q304" i="17"/>
  <c r="Q302" i="17"/>
  <c r="Q300" i="17"/>
  <c r="R296" i="17"/>
  <c r="Q292" i="17"/>
  <c r="R290" i="17"/>
  <c r="Q286" i="17"/>
  <c r="R284" i="17"/>
  <c r="R280" i="17"/>
  <c r="R276" i="17"/>
  <c r="R274" i="17"/>
  <c r="R272" i="17"/>
  <c r="R268" i="17"/>
  <c r="R266" i="17"/>
  <c r="R264" i="17"/>
  <c r="Q262" i="17"/>
  <c r="R260" i="17"/>
  <c r="Q256" i="17"/>
  <c r="Q254" i="17"/>
  <c r="R252" i="17"/>
  <c r="R243" i="17"/>
  <c r="Q240" i="17"/>
  <c r="R237" i="17"/>
  <c r="R233" i="17"/>
  <c r="Q231" i="17"/>
  <c r="R229" i="17"/>
  <c r="Q227" i="17"/>
  <c r="R225" i="17"/>
  <c r="R222" i="17"/>
  <c r="Q217" i="17"/>
  <c r="R215" i="17"/>
  <c r="Q213" i="17"/>
  <c r="R211" i="17"/>
  <c r="R209" i="17"/>
  <c r="R207" i="17"/>
  <c r="Q205" i="17"/>
  <c r="Q201" i="17"/>
  <c r="R199" i="17"/>
  <c r="R197" i="17"/>
  <c r="R195" i="17"/>
  <c r="R193" i="17"/>
  <c r="Q189" i="17"/>
  <c r="R185" i="17"/>
  <c r="R183" i="17"/>
  <c r="Q181" i="17"/>
  <c r="R179" i="17"/>
  <c r="Q177" i="17"/>
  <c r="R175" i="17"/>
  <c r="Q173" i="17"/>
  <c r="R171" i="17"/>
  <c r="Q169" i="17"/>
  <c r="Q167" i="17"/>
  <c r="R165" i="17"/>
  <c r="Q163" i="17"/>
  <c r="Q159" i="17"/>
  <c r="R157" i="17"/>
  <c r="R151" i="17"/>
  <c r="Q147" i="17"/>
  <c r="Q143" i="17"/>
  <c r="R137" i="17"/>
  <c r="R135" i="17"/>
  <c r="R133" i="17"/>
  <c r="Q133" i="17"/>
  <c r="R129" i="17"/>
  <c r="Q129" i="17"/>
  <c r="R125" i="17"/>
  <c r="R123" i="17"/>
  <c r="R217" i="16"/>
  <c r="Q217" i="16"/>
  <c r="R215" i="16"/>
  <c r="Q213" i="16"/>
  <c r="R211" i="16"/>
  <c r="R206" i="16"/>
  <c r="Q204" i="16"/>
  <c r="R202" i="16"/>
  <c r="R198" i="16"/>
  <c r="Q194" i="16"/>
  <c r="Q190" i="16"/>
  <c r="R188" i="16"/>
  <c r="R186" i="16"/>
  <c r="Q184" i="16"/>
  <c r="Q182" i="16"/>
  <c r="Q176" i="16"/>
  <c r="R170" i="16"/>
  <c r="R168" i="16"/>
  <c r="Q166" i="16"/>
  <c r="Q159" i="16"/>
  <c r="R152" i="16"/>
  <c r="Q150" i="16"/>
  <c r="Q147" i="16"/>
  <c r="Q145" i="16"/>
  <c r="R143" i="16"/>
  <c r="Q139" i="16"/>
  <c r="Q136" i="16"/>
  <c r="Q132" i="16"/>
  <c r="R203" i="15"/>
  <c r="R201" i="15"/>
  <c r="Q199" i="15"/>
  <c r="R195" i="15"/>
  <c r="R191" i="15"/>
  <c r="R189" i="15"/>
  <c r="R185" i="15"/>
  <c r="Q183" i="15"/>
  <c r="Q172" i="15"/>
  <c r="Q164" i="15"/>
  <c r="Q161" i="15"/>
  <c r="Q159" i="15"/>
  <c r="Q157" i="15"/>
  <c r="R155" i="15"/>
  <c r="Q151" i="15"/>
  <c r="R147" i="15"/>
  <c r="R145" i="15"/>
  <c r="Q143" i="15"/>
  <c r="Q141" i="15"/>
  <c r="R137" i="15"/>
  <c r="R135" i="15"/>
  <c r="R131" i="15"/>
  <c r="R129" i="15"/>
  <c r="Q181" i="14"/>
  <c r="R177" i="14"/>
  <c r="Q171" i="14"/>
  <c r="Q169" i="14"/>
  <c r="R167" i="14"/>
  <c r="R158" i="14"/>
  <c r="Q153" i="14"/>
  <c r="R146" i="14"/>
  <c r="R144" i="14"/>
  <c r="Q144" i="14"/>
  <c r="R142" i="14"/>
  <c r="Q138" i="14"/>
  <c r="R134" i="14"/>
  <c r="Q130" i="14"/>
  <c r="Q128" i="14"/>
  <c r="R267" i="13"/>
  <c r="R265" i="13"/>
  <c r="R261" i="13"/>
  <c r="R259" i="13"/>
  <c r="Q257" i="13"/>
  <c r="R255" i="13"/>
  <c r="Q251" i="13"/>
  <c r="Q249" i="13"/>
  <c r="Q245" i="13"/>
  <c r="R243" i="13"/>
  <c r="Q243" i="13"/>
  <c r="Q239" i="13"/>
  <c r="R237" i="13"/>
  <c r="Q237" i="13"/>
  <c r="R232" i="13"/>
  <c r="R224" i="13"/>
  <c r="R222" i="13"/>
  <c r="R220" i="13"/>
  <c r="Q216" i="13"/>
  <c r="R214" i="13"/>
  <c r="R212" i="13"/>
  <c r="R210" i="13"/>
  <c r="Q208" i="13"/>
  <c r="R206" i="13"/>
  <c r="Q206" i="13"/>
  <c r="Q198" i="13"/>
  <c r="Q192" i="13"/>
  <c r="Q190" i="13"/>
  <c r="R188" i="13"/>
  <c r="R184" i="13"/>
  <c r="Q182" i="13"/>
  <c r="Q180" i="13"/>
  <c r="R178" i="13"/>
  <c r="Q178" i="13"/>
  <c r="Q176" i="13"/>
  <c r="Q172" i="13"/>
  <c r="Q170" i="13"/>
  <c r="R158" i="13"/>
  <c r="R152" i="13"/>
  <c r="Q150" i="13"/>
  <c r="Q148" i="13"/>
  <c r="Q144" i="13"/>
  <c r="Q142" i="13"/>
  <c r="R140" i="13"/>
  <c r="R138" i="13"/>
  <c r="R134" i="13"/>
  <c r="R130" i="13"/>
  <c r="R128" i="13"/>
  <c r="Q511" i="12"/>
  <c r="R509" i="12"/>
  <c r="Q507" i="12"/>
  <c r="Q503" i="12"/>
  <c r="Q499" i="12"/>
  <c r="Q491" i="12"/>
  <c r="Q489" i="12"/>
  <c r="R487" i="12"/>
  <c r="Q483" i="12"/>
  <c r="Q479" i="12"/>
  <c r="Q469" i="12"/>
  <c r="Q465" i="12"/>
  <c r="R459" i="12"/>
  <c r="R455" i="12"/>
  <c r="R451" i="12"/>
  <c r="Q447" i="12"/>
  <c r="Q445" i="12"/>
  <c r="Q443" i="12"/>
  <c r="Q439" i="12"/>
  <c r="R437" i="12"/>
  <c r="R435" i="12"/>
  <c r="Q431" i="12"/>
  <c r="R429" i="12"/>
  <c r="R425" i="12"/>
  <c r="R419" i="12"/>
  <c r="R415" i="12"/>
  <c r="R408" i="12"/>
  <c r="Q406" i="12"/>
  <c r="Q404" i="12"/>
  <c r="Q402" i="12"/>
  <c r="Q398" i="12"/>
  <c r="Q394" i="12"/>
  <c r="R390" i="12"/>
  <c r="R380" i="12"/>
  <c r="R378" i="12"/>
  <c r="Q376" i="12"/>
  <c r="Q374" i="12"/>
  <c r="Q359" i="12"/>
  <c r="R355" i="12"/>
  <c r="Q353" i="12"/>
  <c r="R349" i="12"/>
  <c r="R341" i="12"/>
  <c r="R339" i="12"/>
  <c r="Q335" i="12"/>
  <c r="R331" i="12"/>
  <c r="R329" i="12"/>
  <c r="Q327" i="12"/>
  <c r="R316" i="12"/>
  <c r="R312" i="12"/>
  <c r="Q310" i="12"/>
  <c r="Q300" i="12"/>
  <c r="R298" i="12"/>
  <c r="R296" i="12"/>
  <c r="Q294" i="12"/>
  <c r="R292" i="12"/>
  <c r="Q288" i="12"/>
  <c r="R284" i="12"/>
  <c r="Q278" i="12"/>
  <c r="Q272" i="12"/>
  <c r="R269" i="12"/>
  <c r="Q265" i="12"/>
  <c r="R261" i="12"/>
  <c r="R255" i="12"/>
  <c r="R253" i="12"/>
  <c r="Q249" i="12"/>
  <c r="Q234" i="12"/>
  <c r="R232" i="12"/>
  <c r="Q230" i="12"/>
  <c r="R220" i="12"/>
  <c r="R218" i="12"/>
  <c r="R214" i="12"/>
  <c r="Q195" i="12"/>
  <c r="R191" i="12"/>
  <c r="R187" i="12"/>
  <c r="R185" i="12"/>
  <c r="Q183" i="12"/>
  <c r="Q173" i="12"/>
  <c r="Q171" i="12"/>
  <c r="R165" i="12"/>
  <c r="R158" i="12"/>
  <c r="R154" i="12"/>
  <c r="R152" i="12"/>
  <c r="Q148" i="12"/>
  <c r="R146" i="12"/>
  <c r="R142" i="12"/>
  <c r="R140" i="12"/>
  <c r="R134" i="12"/>
  <c r="R132" i="12"/>
  <c r="Q167" i="11"/>
  <c r="Q165" i="11"/>
  <c r="R158" i="11"/>
  <c r="Q156" i="11"/>
  <c r="R152" i="11"/>
  <c r="Q146" i="11"/>
  <c r="R139" i="11"/>
  <c r="Q177" i="10"/>
  <c r="R175" i="10"/>
  <c r="R169" i="10"/>
  <c r="R167" i="10"/>
  <c r="R165" i="10"/>
  <c r="R163" i="10"/>
  <c r="R155" i="10"/>
  <c r="Q149" i="10"/>
  <c r="Q145" i="10"/>
  <c r="R143" i="10"/>
  <c r="R141" i="10"/>
  <c r="R134" i="10"/>
  <c r="R132" i="10"/>
  <c r="Q124" i="10"/>
  <c r="Q120" i="10"/>
  <c r="R118" i="10"/>
  <c r="R135" i="9"/>
  <c r="R129" i="9"/>
  <c r="R127" i="9"/>
  <c r="R125" i="9"/>
  <c r="Q123" i="9"/>
  <c r="Q169" i="8"/>
  <c r="Q167" i="8"/>
  <c r="R165" i="8"/>
  <c r="R161" i="8"/>
  <c r="Q159" i="8"/>
  <c r="Q157" i="8"/>
  <c r="Q153" i="8"/>
  <c r="Q151" i="8"/>
  <c r="R149" i="8"/>
  <c r="R147" i="8"/>
  <c r="R137" i="8"/>
  <c r="R135" i="8"/>
  <c r="Q135" i="8"/>
  <c r="R131" i="8"/>
  <c r="Q125" i="8"/>
  <c r="R121" i="8"/>
  <c r="R135" i="7"/>
  <c r="R133" i="7"/>
  <c r="R131" i="7"/>
  <c r="Q129" i="7"/>
  <c r="R127" i="7"/>
  <c r="R125" i="7"/>
  <c r="R123" i="7"/>
  <c r="R117" i="7"/>
  <c r="Q183" i="6"/>
  <c r="Q181" i="6"/>
  <c r="R175" i="6"/>
  <c r="Q173" i="6"/>
  <c r="Q171" i="6"/>
  <c r="Q169" i="6"/>
  <c r="Q165" i="6"/>
  <c r="R163" i="6"/>
  <c r="R159" i="6"/>
  <c r="R155" i="6"/>
  <c r="R153" i="6"/>
  <c r="R151" i="6"/>
  <c r="Q149" i="6"/>
  <c r="R143" i="6"/>
  <c r="R139" i="6"/>
  <c r="R135" i="6"/>
  <c r="R133" i="6"/>
  <c r="R131" i="6"/>
  <c r="Q129" i="6"/>
  <c r="R125" i="6"/>
  <c r="Q121" i="6"/>
  <c r="R119" i="6"/>
  <c r="R117" i="6"/>
  <c r="Q229" i="5"/>
  <c r="R227" i="5"/>
  <c r="Q227" i="5"/>
  <c r="R225" i="5"/>
  <c r="R223" i="5"/>
  <c r="R221" i="5"/>
  <c r="Q221" i="5"/>
  <c r="R219" i="5"/>
  <c r="R213" i="5"/>
  <c r="Q211" i="5"/>
  <c r="R209" i="5"/>
  <c r="Q207" i="5"/>
  <c r="Q197" i="5"/>
  <c r="R195" i="5"/>
  <c r="R191" i="5"/>
  <c r="R185" i="5"/>
  <c r="Q183" i="5"/>
  <c r="R181" i="5"/>
  <c r="Q179" i="5"/>
  <c r="Q177" i="5"/>
  <c r="Q175" i="5"/>
  <c r="R171" i="5"/>
  <c r="Q169" i="5"/>
  <c r="Q167" i="5"/>
  <c r="Q165" i="5"/>
  <c r="Q159" i="5"/>
  <c r="Q155" i="5"/>
  <c r="Q147" i="5"/>
  <c r="R143" i="5"/>
  <c r="Q133" i="5"/>
  <c r="Q131" i="5"/>
  <c r="R125" i="5"/>
  <c r="Q123" i="5"/>
  <c r="Q121" i="5"/>
  <c r="R151" i="4"/>
  <c r="Q151" i="4"/>
  <c r="Q145" i="4"/>
  <c r="K145" i="4"/>
  <c r="R141" i="4"/>
  <c r="R139" i="4"/>
  <c r="R137" i="4"/>
  <c r="Q135" i="4"/>
  <c r="Q129" i="4"/>
  <c r="Q127" i="4"/>
  <c r="R162" i="3"/>
  <c r="Q158" i="3"/>
  <c r="K156" i="3"/>
  <c r="Q152" i="3"/>
  <c r="Q150" i="3"/>
  <c r="R148" i="3"/>
  <c r="Q146" i="3"/>
  <c r="R144" i="3"/>
  <c r="R142" i="3"/>
  <c r="Q138" i="3"/>
  <c r="Q134" i="3"/>
  <c r="R132" i="3"/>
  <c r="R125" i="3"/>
  <c r="R349" i="2"/>
  <c r="Q349" i="2"/>
  <c r="Q347" i="2"/>
  <c r="R345" i="2"/>
  <c r="R343" i="2"/>
  <c r="R341" i="2"/>
  <c r="R338" i="2"/>
  <c r="R336" i="2"/>
  <c r="R334" i="2"/>
  <c r="Q330" i="2"/>
  <c r="Q328" i="2"/>
  <c r="Q324" i="2"/>
  <c r="R322" i="2"/>
  <c r="R320" i="2"/>
  <c r="Q318" i="2"/>
  <c r="R316" i="2"/>
  <c r="Q314" i="2"/>
  <c r="Q312" i="2"/>
  <c r="R308" i="2"/>
  <c r="Q304" i="2"/>
  <c r="Q302" i="2"/>
  <c r="K302" i="2"/>
  <c r="R294" i="2"/>
  <c r="R292" i="2"/>
  <c r="R290" i="2"/>
  <c r="R286" i="2"/>
  <c r="R284" i="2"/>
  <c r="R280" i="2"/>
  <c r="R278" i="2"/>
  <c r="R276" i="2"/>
  <c r="Q274" i="2"/>
  <c r="Q272" i="2"/>
  <c r="R268" i="2"/>
  <c r="R266" i="2"/>
  <c r="R264" i="2"/>
  <c r="R262" i="2"/>
  <c r="R260" i="2"/>
  <c r="R258" i="2"/>
  <c r="R256" i="2"/>
  <c r="R254" i="2"/>
  <c r="R250" i="2"/>
  <c r="R248" i="2"/>
  <c r="R246" i="2"/>
  <c r="Q244" i="2"/>
  <c r="R242" i="2"/>
  <c r="R240" i="2"/>
  <c r="R238" i="2"/>
  <c r="R234" i="2"/>
  <c r="Q232" i="2"/>
  <c r="R230" i="2"/>
  <c r="Q228" i="2"/>
  <c r="Q225" i="2"/>
  <c r="R223" i="2"/>
  <c r="R221" i="2"/>
  <c r="Q219" i="2"/>
  <c r="Q217" i="2"/>
  <c r="R215" i="2"/>
  <c r="Q213" i="2"/>
  <c r="R209" i="2"/>
  <c r="Q209" i="2"/>
  <c r="R205" i="2"/>
  <c r="Q205" i="2"/>
  <c r="R203" i="2"/>
  <c r="Q203" i="2"/>
  <c r="R201" i="2"/>
  <c r="Q201" i="2"/>
  <c r="R199" i="2"/>
  <c r="Q199" i="2"/>
  <c r="R197" i="2"/>
  <c r="R195" i="2"/>
  <c r="R193" i="2"/>
  <c r="Q193" i="2"/>
  <c r="R191" i="2"/>
  <c r="Q191" i="2"/>
  <c r="R187" i="2"/>
  <c r="Q187" i="2"/>
  <c r="R183" i="2"/>
  <c r="Q183" i="2"/>
  <c r="R181" i="2"/>
  <c r="Q181" i="2"/>
  <c r="R179" i="2"/>
  <c r="Q179" i="2"/>
  <c r="R175" i="2"/>
  <c r="Q175" i="2"/>
  <c r="R173" i="2"/>
  <c r="R170" i="2"/>
  <c r="Q166" i="2"/>
  <c r="Q164" i="2"/>
  <c r="R162" i="2"/>
  <c r="Q160" i="2"/>
  <c r="Q158" i="2"/>
  <c r="Q156" i="2"/>
  <c r="R154" i="2"/>
  <c r="R152" i="2"/>
  <c r="Q150" i="2"/>
  <c r="Q148" i="2"/>
  <c r="R146" i="2"/>
  <c r="Q144" i="2"/>
  <c r="Q136" i="2"/>
  <c r="Q134" i="2"/>
  <c r="Q132" i="2"/>
  <c r="R130" i="2"/>
  <c r="Q126" i="2"/>
  <c r="R124" i="2"/>
  <c r="AU108" i="1"/>
  <c r="AU105" i="1"/>
  <c r="AU95" i="1"/>
  <c r="Q141" i="24"/>
  <c r="Q138" i="24"/>
  <c r="R136" i="24"/>
  <c r="BK136" i="24"/>
  <c r="Q133" i="24"/>
  <c r="Q131" i="24"/>
  <c r="R129" i="24"/>
  <c r="R127" i="24"/>
  <c r="Q127" i="24"/>
  <c r="Q125" i="24"/>
  <c r="Q123" i="24"/>
  <c r="R121" i="24"/>
  <c r="Q121" i="24"/>
  <c r="R135" i="23"/>
  <c r="Q131" i="23"/>
  <c r="Q165" i="22"/>
  <c r="Q163" i="22"/>
  <c r="R161" i="22"/>
  <c r="Q159" i="22"/>
  <c r="Q149" i="22"/>
  <c r="R141" i="22"/>
  <c r="Q135" i="22"/>
  <c r="Q127" i="22"/>
  <c r="Q125" i="22"/>
  <c r="R119" i="22"/>
  <c r="Q117" i="22"/>
  <c r="Q181" i="21"/>
  <c r="R179" i="21"/>
  <c r="Q179" i="21"/>
  <c r="R177" i="21"/>
  <c r="R175" i="21"/>
  <c r="Q175" i="21"/>
  <c r="Q173" i="21"/>
  <c r="R169" i="21"/>
  <c r="Q161" i="21"/>
  <c r="R159" i="21"/>
  <c r="Q159" i="21"/>
  <c r="R157" i="21"/>
  <c r="R155" i="21"/>
  <c r="Q155" i="21"/>
  <c r="Q153" i="21"/>
  <c r="R151" i="21"/>
  <c r="R147" i="21"/>
  <c r="Q147" i="21"/>
  <c r="Q145" i="21"/>
  <c r="R143" i="21"/>
  <c r="Q143" i="21"/>
  <c r="R141" i="21"/>
  <c r="Q141" i="21"/>
  <c r="Q139" i="21"/>
  <c r="Q137" i="21"/>
  <c r="R135" i="21"/>
  <c r="Q135" i="21"/>
  <c r="Q131" i="21"/>
  <c r="R129" i="21"/>
  <c r="Q129" i="21"/>
  <c r="R123" i="21"/>
  <c r="R121" i="21"/>
  <c r="Q121" i="21"/>
  <c r="Q117" i="21"/>
  <c r="Q213" i="20"/>
  <c r="Q209" i="20"/>
  <c r="Q203" i="20"/>
  <c r="R201" i="20"/>
  <c r="Q197" i="20"/>
  <c r="R195" i="20"/>
  <c r="Q195" i="20"/>
  <c r="Q191" i="20"/>
  <c r="R187" i="20"/>
  <c r="Q185" i="20"/>
  <c r="R183" i="20"/>
  <c r="Q181" i="20"/>
  <c r="Q179" i="20"/>
  <c r="R177" i="20"/>
  <c r="R175" i="20"/>
  <c r="Q171" i="20"/>
  <c r="R169" i="20"/>
  <c r="Q167" i="20"/>
  <c r="Q163" i="20"/>
  <c r="Q155" i="20"/>
  <c r="Q153" i="20"/>
  <c r="R151" i="20"/>
  <c r="Q147" i="20"/>
  <c r="Q143" i="20"/>
  <c r="Q135" i="20"/>
  <c r="Q133" i="20"/>
  <c r="Q131" i="20"/>
  <c r="Q129" i="20"/>
  <c r="R127" i="20"/>
  <c r="R125" i="20"/>
  <c r="R123" i="20"/>
  <c r="Q121" i="20"/>
  <c r="Q117" i="20"/>
  <c r="R221" i="19"/>
  <c r="R219" i="19"/>
  <c r="Q217" i="19"/>
  <c r="Q215" i="19"/>
  <c r="R213" i="19"/>
  <c r="R211" i="19"/>
  <c r="Q209" i="19"/>
  <c r="Q205" i="19"/>
  <c r="R201" i="19"/>
  <c r="R199" i="19"/>
  <c r="R193" i="19"/>
  <c r="R189" i="19"/>
  <c r="R187" i="19"/>
  <c r="Q185" i="19"/>
  <c r="R181" i="19"/>
  <c r="Q177" i="19"/>
  <c r="Q175" i="19"/>
  <c r="Q173" i="19"/>
  <c r="R171" i="19"/>
  <c r="R167" i="19"/>
  <c r="Q135" i="17"/>
  <c r="R209" i="16"/>
  <c r="Q202" i="16"/>
  <c r="Q200" i="16"/>
  <c r="R196" i="16"/>
  <c r="R194" i="16"/>
  <c r="Q192" i="16"/>
  <c r="R190" i="16"/>
  <c r="Q178" i="16"/>
  <c r="R176" i="16"/>
  <c r="R172" i="16"/>
  <c r="R166" i="16"/>
  <c r="R164" i="16"/>
  <c r="R162" i="16"/>
  <c r="R159" i="16"/>
  <c r="R145" i="16"/>
  <c r="Q141" i="16"/>
  <c r="R139" i="16"/>
  <c r="Q134" i="16"/>
  <c r="Q207" i="15"/>
  <c r="R205" i="15"/>
  <c r="Q203" i="15"/>
  <c r="R199" i="15"/>
  <c r="R197" i="15"/>
  <c r="Q195" i="15"/>
  <c r="R193" i="15"/>
  <c r="Q191" i="15"/>
  <c r="Q180" i="15"/>
  <c r="Q178" i="15"/>
  <c r="R176" i="15"/>
  <c r="Q174" i="15"/>
  <c r="R172" i="15"/>
  <c r="Q170" i="15"/>
  <c r="Q168" i="15"/>
  <c r="R159" i="15"/>
  <c r="R157" i="15"/>
  <c r="R149" i="15"/>
  <c r="R143" i="15"/>
  <c r="R141" i="15"/>
  <c r="R139" i="15"/>
  <c r="Q135" i="15"/>
  <c r="Q133" i="15"/>
  <c r="Q127" i="15"/>
  <c r="R179" i="14"/>
  <c r="R175" i="14"/>
  <c r="Q173" i="14"/>
  <c r="R171" i="14"/>
  <c r="R169" i="14"/>
  <c r="R165" i="14"/>
  <c r="Q162" i="14"/>
  <c r="R155" i="14"/>
  <c r="Q150" i="14"/>
  <c r="Q148" i="14"/>
  <c r="Q463" i="12"/>
  <c r="Q459" i="12"/>
  <c r="Q457" i="12"/>
  <c r="Q453" i="12"/>
  <c r="R447" i="12"/>
  <c r="R441" i="12"/>
  <c r="R439" i="12"/>
  <c r="R433" i="12"/>
  <c r="Q427" i="12"/>
  <c r="Q423" i="12"/>
  <c r="Q417" i="12"/>
  <c r="Q415" i="12"/>
  <c r="Q408" i="12"/>
  <c r="Q392" i="12"/>
  <c r="Q384" i="12"/>
  <c r="Q382" i="12"/>
  <c r="R372" i="12"/>
  <c r="Q370" i="12"/>
  <c r="R368" i="12"/>
  <c r="Q366" i="12"/>
  <c r="R364" i="12"/>
  <c r="R359" i="12"/>
  <c r="Q357" i="12"/>
  <c r="R353" i="12"/>
  <c r="R351" i="12"/>
  <c r="R347" i="12"/>
  <c r="Q345" i="12"/>
  <c r="Q343" i="12"/>
  <c r="Q333" i="12"/>
  <c r="Q329" i="12"/>
  <c r="Q325" i="12"/>
  <c r="Q322" i="12"/>
  <c r="R320" i="12"/>
  <c r="Q318" i="12"/>
  <c r="Q314" i="12"/>
  <c r="Q308" i="12"/>
  <c r="Q306" i="12"/>
  <c r="Q304" i="12"/>
  <c r="R302" i="12"/>
  <c r="Q290" i="12"/>
  <c r="Q286" i="12"/>
  <c r="Q282" i="12"/>
  <c r="Q280" i="12"/>
  <c r="R278" i="12"/>
  <c r="R272" i="12"/>
  <c r="Q269" i="12"/>
  <c r="R267" i="12"/>
  <c r="R263" i="12"/>
  <c r="R259" i="12"/>
  <c r="R257" i="12"/>
  <c r="R251" i="12"/>
  <c r="R247" i="12"/>
  <c r="R242" i="12"/>
  <c r="R238" i="12"/>
  <c r="R236" i="12"/>
  <c r="Q232" i="12"/>
  <c r="Q226" i="12"/>
  <c r="R224" i="12"/>
  <c r="Q218" i="12"/>
  <c r="Q216" i="12"/>
  <c r="Q214" i="12"/>
  <c r="Q211" i="12"/>
  <c r="R209" i="12"/>
  <c r="Q203" i="12"/>
  <c r="Q199" i="12"/>
  <c r="R197" i="12"/>
  <c r="Q189" i="12"/>
  <c r="Q185" i="12"/>
  <c r="Q181" i="12"/>
  <c r="Q169" i="12"/>
  <c r="R167" i="12"/>
  <c r="Q163" i="12"/>
  <c r="R160" i="12"/>
  <c r="R156" i="12"/>
  <c r="Q154" i="12"/>
  <c r="Q152" i="12"/>
  <c r="Q150" i="12"/>
  <c r="R148" i="12"/>
  <c r="Q146" i="12"/>
  <c r="R144" i="12"/>
  <c r="Q140" i="12"/>
  <c r="Q136" i="12"/>
  <c r="Q132" i="12"/>
  <c r="R130" i="12"/>
  <c r="Q163" i="11"/>
  <c r="Q150" i="11"/>
  <c r="R148" i="11"/>
  <c r="R146" i="11"/>
  <c r="R144" i="11"/>
  <c r="R137" i="11"/>
  <c r="R135" i="11"/>
  <c r="Q133" i="11"/>
  <c r="Q131" i="11"/>
  <c r="Q187" i="10"/>
  <c r="R183" i="10"/>
  <c r="Q175" i="10"/>
  <c r="Q171" i="10"/>
  <c r="Q165" i="10"/>
  <c r="Q161" i="10"/>
  <c r="R159" i="10"/>
  <c r="Q155" i="10"/>
  <c r="Q153" i="10"/>
  <c r="R151" i="10"/>
  <c r="R149" i="10"/>
  <c r="Q147" i="10"/>
  <c r="Q136" i="10"/>
  <c r="Q134" i="10"/>
  <c r="R130" i="10"/>
  <c r="R128" i="10"/>
  <c r="R126" i="10"/>
  <c r="Q122" i="10"/>
  <c r="Q118" i="10"/>
  <c r="R137" i="9"/>
  <c r="Q133" i="9"/>
  <c r="Q131" i="9"/>
  <c r="Q125" i="9"/>
  <c r="Q119" i="9"/>
  <c r="R169" i="8"/>
  <c r="R167" i="8"/>
  <c r="K131" i="24"/>
  <c r="Q129" i="24"/>
  <c r="Q135" i="23"/>
  <c r="R128" i="23"/>
  <c r="Q123" i="23"/>
  <c r="R165" i="22"/>
  <c r="R157" i="22"/>
  <c r="R155" i="22"/>
  <c r="Q151" i="22"/>
  <c r="R149" i="22"/>
  <c r="R147" i="22"/>
  <c r="Q145" i="22"/>
  <c r="Q141" i="22"/>
  <c r="R139" i="22"/>
  <c r="Q137" i="22"/>
  <c r="Q133" i="22"/>
  <c r="R123" i="22"/>
  <c r="Q121" i="22"/>
  <c r="R181" i="21"/>
  <c r="Q177" i="21"/>
  <c r="R173" i="21"/>
  <c r="R171" i="21"/>
  <c r="Q171" i="21"/>
  <c r="Q169" i="21"/>
  <c r="R167" i="21"/>
  <c r="Q167" i="21"/>
  <c r="R165" i="21"/>
  <c r="Q165" i="21"/>
  <c r="R163" i="21"/>
  <c r="Q163" i="21"/>
  <c r="R161" i="21"/>
  <c r="Q157" i="21"/>
  <c r="R153" i="21"/>
  <c r="Q151" i="21"/>
  <c r="R149" i="21"/>
  <c r="Q149" i="21"/>
  <c r="R145" i="21"/>
  <c r="R139" i="21"/>
  <c r="R137" i="21"/>
  <c r="R133" i="21"/>
  <c r="Q133" i="21"/>
  <c r="R131" i="21"/>
  <c r="R127" i="21"/>
  <c r="Q127" i="21"/>
  <c r="R125" i="21"/>
  <c r="Q125" i="21"/>
  <c r="Q123" i="21"/>
  <c r="R119" i="21"/>
  <c r="Q119" i="21"/>
  <c r="R117" i="21"/>
  <c r="Q211" i="20"/>
  <c r="R207" i="20"/>
  <c r="R205" i="20"/>
  <c r="R203" i="20"/>
  <c r="R199" i="20"/>
  <c r="R197" i="20"/>
  <c r="Q193" i="20"/>
  <c r="R189" i="20"/>
  <c r="Q187" i="20"/>
  <c r="Q177" i="20"/>
  <c r="Q175" i="20"/>
  <c r="R173" i="20"/>
  <c r="R171" i="20"/>
  <c r="R167" i="20"/>
  <c r="Q165" i="20"/>
  <c r="R161" i="20"/>
  <c r="Q161" i="20"/>
  <c r="Q159" i="20"/>
  <c r="Q157" i="20"/>
  <c r="Q149" i="20"/>
  <c r="Q145" i="20"/>
  <c r="R143" i="20"/>
  <c r="Q141" i="20"/>
  <c r="Q139" i="20"/>
  <c r="R137" i="20"/>
  <c r="R135" i="20"/>
  <c r="R131" i="20"/>
  <c r="R129" i="20"/>
  <c r="Q127" i="20"/>
  <c r="R121" i="20"/>
  <c r="Q119" i="20"/>
  <c r="Q219" i="19"/>
  <c r="R217" i="19"/>
  <c r="Q211" i="19"/>
  <c r="Q207" i="19"/>
  <c r="R205" i="19"/>
  <c r="Q203" i="19"/>
  <c r="Q199" i="19"/>
  <c r="Q197" i="19"/>
  <c r="Q195" i="19"/>
  <c r="Q191" i="19"/>
  <c r="Q187" i="19"/>
  <c r="R183" i="19"/>
  <c r="R179" i="19"/>
  <c r="Q171" i="19"/>
  <c r="Q169" i="19"/>
  <c r="Q165" i="19"/>
  <c r="Q163" i="19"/>
  <c r="R161" i="19"/>
  <c r="Q159" i="19"/>
  <c r="R157" i="19"/>
  <c r="R151" i="19"/>
  <c r="R147" i="19"/>
  <c r="Q143" i="19"/>
  <c r="Q141" i="19"/>
  <c r="Q139" i="19"/>
  <c r="R133" i="19"/>
  <c r="R129" i="19"/>
  <c r="R123" i="19"/>
  <c r="Q151" i="18"/>
  <c r="Q147" i="18"/>
  <c r="Q139" i="18"/>
  <c r="R137" i="18"/>
  <c r="Q137" i="18"/>
  <c r="R131" i="18"/>
  <c r="Q129" i="18"/>
  <c r="Q127" i="18"/>
  <c r="R310" i="17"/>
  <c r="Q306" i="17"/>
  <c r="R304" i="17"/>
  <c r="R300" i="17"/>
  <c r="R298" i="17"/>
  <c r="Q296" i="17"/>
  <c r="Q294" i="17"/>
  <c r="Q288" i="17"/>
  <c r="R282" i="17"/>
  <c r="Q280" i="17"/>
  <c r="R278" i="17"/>
  <c r="Q274" i="17"/>
  <c r="Q272" i="17"/>
  <c r="Q270" i="17"/>
  <c r="Q268" i="17"/>
  <c r="Q264" i="17"/>
  <c r="Q260" i="17"/>
  <c r="Q258" i="17"/>
  <c r="R250" i="17"/>
  <c r="Q248" i="17"/>
  <c r="Q246" i="17"/>
  <c r="Q237" i="17"/>
  <c r="R235" i="17"/>
  <c r="Q235" i="17"/>
  <c r="Q233" i="17"/>
  <c r="R231" i="17"/>
  <c r="Q229" i="17"/>
  <c r="Q225" i="17"/>
  <c r="Q219" i="17"/>
  <c r="R217" i="17"/>
  <c r="Q215" i="17"/>
  <c r="R213" i="17"/>
  <c r="Q211" i="17"/>
  <c r="Q207" i="17"/>
  <c r="R205" i="17"/>
  <c r="R203" i="17"/>
  <c r="Q197" i="17"/>
  <c r="Q195" i="17"/>
  <c r="Q193" i="17"/>
  <c r="Q191" i="17"/>
  <c r="R189" i="17"/>
  <c r="Q187" i="17"/>
  <c r="Q185" i="17"/>
  <c r="Q183" i="17"/>
  <c r="R181" i="17"/>
  <c r="R173" i="17"/>
  <c r="Q165" i="17"/>
  <c r="R161" i="17"/>
  <c r="Q153" i="17"/>
  <c r="R149" i="17"/>
  <c r="R147" i="17"/>
  <c r="Q145" i="17"/>
  <c r="R143" i="17"/>
  <c r="R139" i="17"/>
  <c r="Q139" i="17"/>
  <c r="Q137" i="17"/>
  <c r="Q131" i="17"/>
  <c r="Q127" i="17"/>
  <c r="Q123" i="17"/>
  <c r="Q215" i="16"/>
  <c r="R213" i="16"/>
  <c r="Q209" i="16"/>
  <c r="Q206" i="16"/>
  <c r="R204" i="16"/>
  <c r="Q196" i="16"/>
  <c r="R192" i="16"/>
  <c r="K186" i="16"/>
  <c r="Q180" i="16"/>
  <c r="R178" i="16"/>
  <c r="R174" i="16"/>
  <c r="Q172" i="16"/>
  <c r="Q168" i="16"/>
  <c r="Q162" i="16"/>
  <c r="R155" i="16"/>
  <c r="R147" i="16"/>
  <c r="Q143" i="16"/>
  <c r="R136" i="16"/>
  <c r="R132" i="16"/>
  <c r="R207" i="15"/>
  <c r="Q193" i="15"/>
  <c r="Q189" i="15"/>
  <c r="Q187" i="15"/>
  <c r="R178" i="15"/>
  <c r="R174" i="15"/>
  <c r="R170" i="15"/>
  <c r="Q166" i="15"/>
  <c r="R164" i="15"/>
  <c r="Q155" i="15"/>
  <c r="Q153" i="15"/>
  <c r="Q147" i="15"/>
  <c r="Q139" i="15"/>
  <c r="Q129" i="15"/>
  <c r="R127" i="15"/>
  <c r="R181" i="14"/>
  <c r="Q179" i="14"/>
  <c r="R173" i="14"/>
  <c r="Q165" i="14"/>
  <c r="R160" i="14"/>
  <c r="Q158" i="14"/>
  <c r="R148" i="14"/>
  <c r="Q142" i="14"/>
  <c r="Q140" i="14"/>
  <c r="Q136" i="14"/>
  <c r="Q134" i="14"/>
  <c r="R132" i="14"/>
  <c r="R128" i="14"/>
  <c r="Q271" i="13"/>
  <c r="Q269" i="13"/>
  <c r="Q263" i="13"/>
  <c r="Q259" i="13"/>
  <c r="Q253" i="13"/>
  <c r="K253" i="13"/>
  <c r="R249" i="13"/>
  <c r="Q247" i="13"/>
  <c r="Q241" i="13"/>
  <c r="Q235" i="13"/>
  <c r="Q232" i="13"/>
  <c r="R230" i="13"/>
  <c r="R228" i="13"/>
  <c r="R226" i="13"/>
  <c r="Q224" i="13"/>
  <c r="R218" i="13"/>
  <c r="Q210" i="13"/>
  <c r="R208" i="13"/>
  <c r="Q204" i="13"/>
  <c r="Q202" i="13"/>
  <c r="Q200" i="13"/>
  <c r="R196" i="13"/>
  <c r="R194" i="13"/>
  <c r="R192" i="13"/>
  <c r="R190" i="13"/>
  <c r="Q186" i="13"/>
  <c r="R182" i="13"/>
  <c r="R180" i="13"/>
  <c r="R176" i="13"/>
  <c r="R174" i="13"/>
  <c r="R172" i="13"/>
  <c r="R168" i="13"/>
  <c r="R166" i="13"/>
  <c r="Q164" i="13"/>
  <c r="R162" i="13"/>
  <c r="R160" i="13"/>
  <c r="Q158" i="13"/>
  <c r="R156" i="13"/>
  <c r="Q154" i="13"/>
  <c r="R150" i="13"/>
  <c r="R148" i="13"/>
  <c r="Q146" i="13"/>
  <c r="Q140" i="13"/>
  <c r="R136" i="13"/>
  <c r="R132" i="13"/>
  <c r="Q126" i="13"/>
  <c r="R517" i="12"/>
  <c r="K511" i="12"/>
  <c r="R507" i="12"/>
  <c r="R505" i="12"/>
  <c r="R501" i="12"/>
  <c r="R499" i="12"/>
  <c r="R497" i="12"/>
  <c r="R495" i="12"/>
  <c r="Q493" i="12"/>
  <c r="R489" i="12"/>
  <c r="Q487" i="12"/>
  <c r="Q485" i="12"/>
  <c r="R481" i="12"/>
  <c r="R479" i="12"/>
  <c r="Q477" i="12"/>
  <c r="R475" i="12"/>
  <c r="Q473" i="12"/>
  <c r="Q471" i="12"/>
  <c r="R469" i="12"/>
  <c r="R467" i="12"/>
  <c r="R465" i="12"/>
  <c r="Q461" i="12"/>
  <c r="Q455" i="12"/>
  <c r="R449" i="12"/>
  <c r="Q441" i="12"/>
  <c r="R431" i="12"/>
  <c r="Q425" i="12"/>
  <c r="R423" i="12"/>
  <c r="Q421" i="12"/>
  <c r="Q419" i="12"/>
  <c r="R412" i="12"/>
  <c r="Q410" i="12"/>
  <c r="R402" i="12"/>
  <c r="R400" i="12"/>
  <c r="Q396" i="12"/>
  <c r="R394" i="12"/>
  <c r="R392" i="12"/>
  <c r="Q388" i="12"/>
  <c r="R386" i="12"/>
  <c r="R384" i="12"/>
  <c r="R382" i="12"/>
  <c r="Q380" i="12"/>
  <c r="Q372" i="12"/>
  <c r="Q368" i="12"/>
  <c r="Q364" i="12"/>
  <c r="Q361" i="12"/>
  <c r="Q355" i="12"/>
  <c r="Q351" i="12"/>
  <c r="R343" i="12"/>
  <c r="R337" i="12"/>
  <c r="Q331" i="12"/>
  <c r="R325" i="12"/>
  <c r="R322" i="12"/>
  <c r="Q320" i="12"/>
  <c r="R318" i="12"/>
  <c r="Q316" i="12"/>
  <c r="R308" i="12"/>
  <c r="R300" i="12"/>
  <c r="R294" i="12"/>
  <c r="Q292" i="12"/>
  <c r="R282" i="12"/>
  <c r="Q276" i="12"/>
  <c r="R274" i="12"/>
  <c r="R265" i="12"/>
  <c r="Q259" i="12"/>
  <c r="Q253" i="12"/>
  <c r="Q251" i="12"/>
  <c r="R249" i="12"/>
  <c r="Q245" i="12"/>
  <c r="R240" i="12"/>
  <c r="Q238" i="12"/>
  <c r="R234" i="12"/>
  <c r="R230" i="12"/>
  <c r="Q228" i="12"/>
  <c r="Q224" i="12"/>
  <c r="R222" i="12"/>
  <c r="R216" i="12"/>
  <c r="R211" i="12"/>
  <c r="Q209" i="12"/>
  <c r="Q207" i="12"/>
  <c r="Q205" i="12"/>
  <c r="R203" i="12"/>
  <c r="Q201" i="12"/>
  <c r="Q197" i="12"/>
  <c r="R195" i="12"/>
  <c r="R193" i="12"/>
  <c r="R189" i="12"/>
  <c r="R183" i="12"/>
  <c r="R181" i="12"/>
  <c r="Q179" i="12"/>
  <c r="Q177" i="12"/>
  <c r="Q175" i="12"/>
  <c r="R173" i="12"/>
  <c r="Q167" i="12"/>
  <c r="Q165" i="12"/>
  <c r="Q156" i="12"/>
  <c r="Q142" i="12"/>
  <c r="R138" i="12"/>
  <c r="Q134" i="12"/>
  <c r="Q130" i="12"/>
  <c r="R165" i="11"/>
  <c r="Q160" i="11"/>
  <c r="R154" i="11"/>
  <c r="Q152" i="11"/>
  <c r="R150" i="11"/>
  <c r="Q148" i="11"/>
  <c r="Q144" i="11"/>
  <c r="Q137" i="11"/>
  <c r="R133" i="11"/>
  <c r="R131" i="11"/>
  <c r="Q129" i="11"/>
  <c r="R185" i="10"/>
  <c r="Q181" i="10"/>
  <c r="R179" i="10"/>
  <c r="Q179" i="10"/>
  <c r="R177" i="10"/>
  <c r="R173" i="10"/>
  <c r="Q163" i="10"/>
  <c r="R161" i="10"/>
  <c r="Q159" i="10"/>
  <c r="R157" i="10"/>
  <c r="R147" i="10"/>
  <c r="R145" i="10"/>
  <c r="Q138" i="10"/>
  <c r="Q132" i="10"/>
  <c r="Q126" i="10"/>
  <c r="R124" i="10"/>
  <c r="R120" i="10"/>
  <c r="R131" i="9"/>
  <c r="Q127" i="9"/>
  <c r="R123" i="9"/>
  <c r="R121" i="9"/>
  <c r="R119" i="9"/>
  <c r="Q117" i="9"/>
  <c r="Q163" i="8"/>
  <c r="R157" i="8"/>
  <c r="Q155" i="8"/>
  <c r="R153" i="8"/>
  <c r="R151" i="8"/>
  <c r="Q147" i="8"/>
  <c r="Q145" i="8"/>
  <c r="Q143" i="8"/>
  <c r="Q141" i="8"/>
  <c r="Q139" i="8"/>
  <c r="Q133" i="8"/>
  <c r="Q131" i="8"/>
  <c r="Q129" i="8"/>
  <c r="Q127" i="8"/>
  <c r="R125" i="8"/>
  <c r="Q123" i="8"/>
  <c r="R119" i="8"/>
  <c r="Q117" i="8"/>
  <c r="R129" i="7"/>
  <c r="Q123" i="7"/>
  <c r="R121" i="7"/>
  <c r="Q119" i="7"/>
  <c r="Q189" i="6"/>
  <c r="Q187" i="6"/>
  <c r="Q185" i="6"/>
  <c r="R183" i="6"/>
  <c r="R181" i="6"/>
  <c r="Q179" i="6"/>
  <c r="Q177" i="6"/>
  <c r="Q175" i="6"/>
  <c r="R173" i="6"/>
  <c r="R171" i="6"/>
  <c r="Q167" i="6"/>
  <c r="R165" i="6"/>
  <c r="Q161" i="6"/>
  <c r="R157" i="6"/>
  <c r="Q151" i="6"/>
  <c r="R147" i="6"/>
  <c r="R145" i="6"/>
  <c r="Q143" i="6"/>
  <c r="R141" i="6"/>
  <c r="Q137" i="6"/>
  <c r="Q135" i="6"/>
  <c r="Q133" i="6"/>
  <c r="Q131" i="6"/>
  <c r="R129" i="6"/>
  <c r="R127" i="6"/>
  <c r="Q125" i="6"/>
  <c r="R123" i="6"/>
  <c r="Q119" i="6"/>
  <c r="R229" i="5"/>
  <c r="R217" i="5"/>
  <c r="R215" i="5"/>
  <c r="Q213" i="5"/>
  <c r="R211" i="5"/>
  <c r="R207" i="5"/>
  <c r="R205" i="5"/>
  <c r="Q203" i="5"/>
  <c r="R201" i="5"/>
  <c r="Q199" i="5"/>
  <c r="R197" i="5"/>
  <c r="Q195" i="5"/>
  <c r="Q193" i="5"/>
  <c r="Q189" i="5"/>
  <c r="Q187" i="5"/>
  <c r="R183" i="5"/>
  <c r="R179" i="5"/>
  <c r="R177" i="5"/>
  <c r="R173" i="5"/>
  <c r="R165" i="5"/>
  <c r="Q163" i="5"/>
  <c r="R161" i="5"/>
  <c r="R159" i="5"/>
  <c r="R157" i="5"/>
  <c r="R155" i="5"/>
  <c r="R153" i="5"/>
  <c r="Q153" i="5"/>
  <c r="Q151" i="5"/>
  <c r="R149" i="5"/>
  <c r="R145" i="5"/>
  <c r="Q143" i="5"/>
  <c r="R141" i="5"/>
  <c r="R139" i="5"/>
  <c r="R137" i="5"/>
  <c r="Q135" i="5"/>
  <c r="R133" i="5"/>
  <c r="R131" i="5"/>
  <c r="Q129" i="5"/>
  <c r="Q127" i="5"/>
  <c r="R119" i="5"/>
  <c r="R148" i="4"/>
  <c r="Q143" i="4"/>
  <c r="Q141" i="4"/>
  <c r="R135" i="4"/>
  <c r="Q133" i="4"/>
  <c r="R131" i="4"/>
  <c r="R129" i="4"/>
  <c r="R125" i="4"/>
  <c r="R160" i="3"/>
  <c r="R158" i="3"/>
  <c r="R156" i="3"/>
  <c r="R154" i="3"/>
  <c r="R152" i="3"/>
  <c r="Q144" i="3"/>
  <c r="Q140" i="3"/>
  <c r="R138" i="3"/>
  <c r="Q136" i="3"/>
  <c r="R134" i="3"/>
  <c r="Q132" i="3"/>
  <c r="Q130" i="3"/>
  <c r="Q127" i="3"/>
  <c r="Q345" i="2"/>
  <c r="Q341" i="2"/>
  <c r="R332" i="2"/>
  <c r="R328" i="2"/>
  <c r="R314" i="2"/>
  <c r="R310" i="2"/>
  <c r="Q310" i="2"/>
  <c r="R306" i="2"/>
  <c r="R300" i="2"/>
  <c r="Q300" i="2"/>
  <c r="Q298" i="2"/>
  <c r="Q296" i="2"/>
  <c r="Q288" i="2"/>
  <c r="Q286" i="2"/>
  <c r="Q282" i="2"/>
  <c r="Q278" i="2"/>
  <c r="Q276" i="2"/>
  <c r="R274" i="2"/>
  <c r="Q270" i="2"/>
  <c r="Q260" i="2"/>
  <c r="Q256" i="2"/>
  <c r="Q250" i="2"/>
  <c r="Q246" i="2"/>
  <c r="R244" i="2"/>
  <c r="Q242" i="2"/>
  <c r="Q238" i="2"/>
  <c r="Q236" i="2"/>
  <c r="Q234" i="2"/>
  <c r="Q230" i="2"/>
  <c r="R228" i="2"/>
  <c r="R225" i="2"/>
  <c r="Q221" i="2"/>
  <c r="R219" i="2"/>
  <c r="Q215" i="2"/>
  <c r="R213" i="2"/>
  <c r="R211" i="2"/>
  <c r="Q207" i="2"/>
  <c r="Q173" i="2"/>
  <c r="Q168" i="2"/>
  <c r="Q162" i="2"/>
  <c r="R160" i="2"/>
  <c r="R158" i="2"/>
  <c r="K156" i="2"/>
  <c r="Q152" i="2"/>
  <c r="R144" i="2"/>
  <c r="R142" i="2"/>
  <c r="Q140" i="2"/>
  <c r="R138" i="2"/>
  <c r="R134" i="2"/>
  <c r="Q128" i="2"/>
  <c r="R126" i="2"/>
  <c r="BK126" i="2"/>
  <c r="R122" i="2"/>
  <c r="AU113" i="1"/>
  <c r="Q133" i="23"/>
  <c r="Q128" i="23"/>
  <c r="Q126" i="23"/>
  <c r="K126" i="23"/>
  <c r="R121" i="23"/>
  <c r="R163" i="22"/>
  <c r="Q161" i="22"/>
  <c r="R159" i="22"/>
  <c r="Q153" i="22"/>
  <c r="Q143" i="22"/>
  <c r="R137" i="22"/>
  <c r="Q131" i="22"/>
  <c r="Q129" i="22"/>
  <c r="R127" i="22"/>
  <c r="R125" i="22"/>
  <c r="Q123" i="22"/>
  <c r="R121" i="22"/>
  <c r="Q119" i="22"/>
  <c r="R117" i="22"/>
  <c r="R213" i="20"/>
  <c r="R211" i="20"/>
  <c r="K211" i="20"/>
  <c r="R209" i="20"/>
  <c r="Q207" i="20"/>
  <c r="Q205" i="20"/>
  <c r="Q201" i="20"/>
  <c r="Q199" i="20"/>
  <c r="R193" i="20"/>
  <c r="R191" i="20"/>
  <c r="Q189" i="20"/>
  <c r="R185" i="20"/>
  <c r="Q183" i="20"/>
  <c r="R181" i="20"/>
  <c r="R179" i="20"/>
  <c r="Q173" i="20"/>
  <c r="Q169" i="20"/>
  <c r="K169" i="20"/>
  <c r="R165" i="20"/>
  <c r="R163" i="20"/>
  <c r="R159" i="20"/>
  <c r="R157" i="20"/>
  <c r="R155" i="20"/>
  <c r="R153" i="20"/>
  <c r="Q151" i="20"/>
  <c r="R149" i="20"/>
  <c r="R147" i="20"/>
  <c r="R145" i="20"/>
  <c r="R141" i="20"/>
  <c r="R139" i="20"/>
  <c r="Q137" i="20"/>
  <c r="R133" i="20"/>
  <c r="Q125" i="20"/>
  <c r="Q123" i="20"/>
  <c r="R119" i="20"/>
  <c r="R117" i="20"/>
  <c r="Q221" i="19"/>
  <c r="R215" i="19"/>
  <c r="Q213" i="19"/>
  <c r="R209" i="19"/>
  <c r="R207" i="19"/>
  <c r="R203" i="19"/>
  <c r="Q201" i="19"/>
  <c r="R197" i="19"/>
  <c r="R195" i="19"/>
  <c r="Q193" i="19"/>
  <c r="R191" i="19"/>
  <c r="Q189" i="19"/>
  <c r="R185" i="19"/>
  <c r="Q183" i="19"/>
  <c r="Q181" i="19"/>
  <c r="Q179" i="19"/>
  <c r="R177" i="19"/>
  <c r="R175" i="19"/>
  <c r="R173" i="19"/>
  <c r="R169" i="19"/>
  <c r="Q167" i="19"/>
  <c r="R163" i="19"/>
  <c r="Q161" i="19"/>
  <c r="R159" i="19"/>
  <c r="Q157" i="19"/>
  <c r="Q155" i="19"/>
  <c r="R153" i="19"/>
  <c r="R149" i="19"/>
  <c r="Q149" i="19"/>
  <c r="Q147" i="19"/>
  <c r="Q145" i="19"/>
  <c r="R143" i="19"/>
  <c r="BK143" i="19"/>
  <c r="R139" i="19"/>
  <c r="Q137" i="19"/>
  <c r="Q135" i="19"/>
  <c r="R131" i="19"/>
  <c r="Q129" i="19"/>
  <c r="R127" i="19"/>
  <c r="Q125" i="19"/>
  <c r="Q123" i="19"/>
  <c r="R151" i="18"/>
  <c r="Q149" i="18"/>
  <c r="R147" i="18"/>
  <c r="R145" i="18"/>
  <c r="Q143" i="18"/>
  <c r="R133" i="18"/>
  <c r="Q131" i="18"/>
  <c r="R127" i="18"/>
  <c r="R316" i="17"/>
  <c r="Q316" i="17"/>
  <c r="R314" i="17"/>
  <c r="Q314" i="17"/>
  <c r="R312" i="17"/>
  <c r="R308" i="17"/>
  <c r="R302" i="17"/>
  <c r="Q298" i="17"/>
  <c r="R294" i="17"/>
  <c r="R292" i="17"/>
  <c r="Q290" i="17"/>
  <c r="R288" i="17"/>
  <c r="R286" i="17"/>
  <c r="Q284" i="17"/>
  <c r="Q282" i="17"/>
  <c r="Q278" i="17"/>
  <c r="Q276" i="17"/>
  <c r="R270" i="17"/>
  <c r="Q266" i="17"/>
  <c r="R262" i="17"/>
  <c r="R258" i="17"/>
  <c r="R256" i="17"/>
  <c r="R254" i="17"/>
  <c r="Q252" i="17"/>
  <c r="Q250" i="17"/>
  <c r="R248" i="17"/>
  <c r="R246" i="17"/>
  <c r="Q243" i="17"/>
  <c r="R240" i="17"/>
  <c r="R227" i="17"/>
  <c r="Q222" i="17"/>
  <c r="R219" i="17"/>
  <c r="Q209" i="17"/>
  <c r="Q203" i="17"/>
  <c r="R201" i="17"/>
  <c r="Q199" i="17"/>
  <c r="R191" i="17"/>
  <c r="R187" i="17"/>
  <c r="Q179" i="17"/>
  <c r="R177" i="17"/>
  <c r="Q175" i="17"/>
  <c r="Q171" i="17"/>
  <c r="R169" i="17"/>
  <c r="R167" i="17"/>
  <c r="R163" i="17"/>
  <c r="Q161" i="17"/>
  <c r="R159" i="17"/>
  <c r="Q157" i="17"/>
  <c r="R155" i="17"/>
  <c r="Q155" i="17"/>
  <c r="R153" i="17"/>
  <c r="Q151" i="17"/>
  <c r="Q149" i="17"/>
  <c r="R145" i="17"/>
  <c r="R141" i="17"/>
  <c r="Q141" i="17"/>
  <c r="R131" i="17"/>
  <c r="R127" i="17"/>
  <c r="Q125" i="17"/>
  <c r="Q211" i="16"/>
  <c r="R200" i="16"/>
  <c r="Q198" i="16"/>
  <c r="Q188" i="16"/>
  <c r="Q186" i="16"/>
  <c r="R184" i="16"/>
  <c r="R182" i="16"/>
  <c r="R180" i="16"/>
  <c r="Q174" i="16"/>
  <c r="Q170" i="16"/>
  <c r="Q164" i="16"/>
  <c r="Q155" i="16"/>
  <c r="Q152" i="16"/>
  <c r="R150" i="16"/>
  <c r="R141" i="16"/>
  <c r="R134" i="16"/>
  <c r="Q205" i="15"/>
  <c r="Q201" i="15"/>
  <c r="Q197" i="15"/>
  <c r="R187" i="15"/>
  <c r="Q185" i="15"/>
  <c r="R183" i="15"/>
  <c r="R180" i="15"/>
  <c r="Q176" i="15"/>
  <c r="R168" i="15"/>
  <c r="R166" i="15"/>
  <c r="R161" i="15"/>
  <c r="R153" i="15"/>
  <c r="R151" i="15"/>
  <c r="Q149" i="15"/>
  <c r="Q145" i="15"/>
  <c r="Q137" i="15"/>
  <c r="R133" i="15"/>
  <c r="Q131" i="15"/>
  <c r="Q177" i="14"/>
  <c r="Q175" i="14"/>
  <c r="Q167" i="14"/>
  <c r="R162" i="14"/>
  <c r="Q160" i="14"/>
  <c r="Q155" i="14"/>
  <c r="R153" i="14"/>
  <c r="R150" i="14"/>
  <c r="Q146" i="14"/>
  <c r="R140" i="14"/>
  <c r="R138" i="14"/>
  <c r="R136" i="14"/>
  <c r="Q132" i="14"/>
  <c r="R130" i="14"/>
  <c r="R271" i="13"/>
  <c r="R269" i="13"/>
  <c r="Q267" i="13"/>
  <c r="Q265" i="13"/>
  <c r="R263" i="13"/>
  <c r="Q261" i="13"/>
  <c r="R257" i="13"/>
  <c r="Q255" i="13"/>
  <c r="R253" i="13"/>
  <c r="R251" i="13"/>
  <c r="R247" i="13"/>
  <c r="R245" i="13"/>
  <c r="R241" i="13"/>
  <c r="R239" i="13"/>
  <c r="R235" i="13"/>
  <c r="Q230" i="13"/>
  <c r="Q228" i="13"/>
  <c r="Q226" i="13"/>
  <c r="Q222" i="13"/>
  <c r="Q220" i="13"/>
  <c r="Q218" i="13"/>
  <c r="R216" i="13"/>
  <c r="Q214" i="13"/>
  <c r="Q212" i="13"/>
  <c r="R204" i="13"/>
  <c r="R202" i="13"/>
  <c r="R200" i="13"/>
  <c r="R198" i="13"/>
  <c r="Q196" i="13"/>
  <c r="Q194" i="13"/>
  <c r="Q188" i="13"/>
  <c r="R186" i="13"/>
  <c r="Q184" i="13"/>
  <c r="Q174" i="13"/>
  <c r="R170" i="13"/>
  <c r="Q168" i="13"/>
  <c r="Q166" i="13"/>
  <c r="R164" i="13"/>
  <c r="Q162" i="13"/>
  <c r="Q160" i="13"/>
  <c r="Q156" i="13"/>
  <c r="R154" i="13"/>
  <c r="Q152" i="13"/>
  <c r="R146" i="13"/>
  <c r="R144" i="13"/>
  <c r="R142" i="13"/>
  <c r="Q138" i="13"/>
  <c r="Q136" i="13"/>
  <c r="Q134" i="13"/>
  <c r="Q132" i="13"/>
  <c r="Q130" i="13"/>
  <c r="Q128" i="13"/>
  <c r="R126" i="13"/>
  <c r="R521" i="12"/>
  <c r="Q521" i="12"/>
  <c r="R519" i="12"/>
  <c r="Q519" i="12"/>
  <c r="Q517" i="12"/>
  <c r="R515" i="12"/>
  <c r="Q515" i="12"/>
  <c r="R513" i="12"/>
  <c r="Q513" i="12"/>
  <c r="R511" i="12"/>
  <c r="Q509" i="12"/>
  <c r="Q505" i="12"/>
  <c r="R503" i="12"/>
  <c r="Q501" i="12"/>
  <c r="Q497" i="12"/>
  <c r="Q495" i="12"/>
  <c r="R493" i="12"/>
  <c r="R491" i="12"/>
  <c r="R485" i="12"/>
  <c r="R483" i="12"/>
  <c r="Q481" i="12"/>
  <c r="R477" i="12"/>
  <c r="Q475" i="12"/>
  <c r="R473" i="12"/>
  <c r="R471" i="12"/>
  <c r="Q467" i="12"/>
  <c r="R463" i="12"/>
  <c r="R461" i="12"/>
  <c r="R457" i="12"/>
  <c r="R453" i="12"/>
  <c r="Q451" i="12"/>
  <c r="Q449" i="12"/>
  <c r="R445" i="12"/>
  <c r="R443" i="12"/>
  <c r="Q437" i="12"/>
  <c r="Q435" i="12"/>
  <c r="Q433" i="12"/>
  <c r="Q429" i="12"/>
  <c r="R427" i="12"/>
  <c r="R421" i="12"/>
  <c r="R417" i="12"/>
  <c r="Q412" i="12"/>
  <c r="R410" i="12"/>
  <c r="R406" i="12"/>
  <c r="R404" i="12"/>
  <c r="Q400" i="12"/>
  <c r="R398" i="12"/>
  <c r="R396" i="12"/>
  <c r="Q390" i="12"/>
  <c r="R388" i="12"/>
  <c r="Q386" i="12"/>
  <c r="Q378" i="12"/>
  <c r="R376" i="12"/>
  <c r="R374" i="12"/>
  <c r="R370" i="12"/>
  <c r="R366" i="12"/>
  <c r="R361" i="12"/>
  <c r="R357" i="12"/>
  <c r="Q349" i="12"/>
  <c r="Q347" i="12"/>
  <c r="R345" i="12"/>
  <c r="Q341" i="12"/>
  <c r="Q339" i="12"/>
  <c r="Q337" i="12"/>
  <c r="R335" i="12"/>
  <c r="R333" i="12"/>
  <c r="R327" i="12"/>
  <c r="R314" i="12"/>
  <c r="Q312" i="12"/>
  <c r="R310" i="12"/>
  <c r="R306" i="12"/>
  <c r="R304" i="12"/>
  <c r="Q302" i="12"/>
  <c r="Q298" i="12"/>
  <c r="Q296" i="12"/>
  <c r="R290" i="12"/>
  <c r="R288" i="12"/>
  <c r="R286" i="12"/>
  <c r="Q284" i="12"/>
  <c r="R280" i="12"/>
  <c r="R276" i="12"/>
  <c r="Q274" i="12"/>
  <c r="Q267" i="12"/>
  <c r="Q263" i="12"/>
  <c r="Q261" i="12"/>
  <c r="Q257" i="12"/>
  <c r="Q255" i="12"/>
  <c r="Q247" i="12"/>
  <c r="R245" i="12"/>
  <c r="Q242" i="12"/>
  <c r="Q240" i="12"/>
  <c r="Q236" i="12"/>
  <c r="R228" i="12"/>
  <c r="R226" i="12"/>
  <c r="Q222" i="12"/>
  <c r="Q220" i="12"/>
  <c r="R207" i="12"/>
  <c r="R205" i="12"/>
  <c r="R201" i="12"/>
  <c r="R199" i="12"/>
  <c r="Q193" i="12"/>
  <c r="Q191" i="12"/>
  <c r="Q187" i="12"/>
  <c r="R179" i="12"/>
  <c r="R177" i="12"/>
  <c r="R175" i="12"/>
  <c r="R171" i="12"/>
  <c r="R169" i="12"/>
  <c r="R163" i="12"/>
  <c r="Q160" i="12"/>
  <c r="Q158" i="12"/>
  <c r="R150" i="12"/>
  <c r="Q144" i="12"/>
  <c r="Q138" i="12"/>
  <c r="R136" i="12"/>
  <c r="R167" i="11"/>
  <c r="R163" i="11"/>
  <c r="R160" i="11"/>
  <c r="Q158" i="11"/>
  <c r="R156" i="11"/>
  <c r="Q154" i="11"/>
  <c r="Q139" i="11"/>
  <c r="Q135" i="11"/>
  <c r="R129" i="11"/>
  <c r="R187" i="10"/>
  <c r="Q185" i="10"/>
  <c r="Q183" i="10"/>
  <c r="R181" i="10"/>
  <c r="Q173" i="10"/>
  <c r="R171" i="10"/>
  <c r="Q169" i="10"/>
  <c r="Q167" i="10"/>
  <c r="Q157" i="10"/>
  <c r="R153" i="10"/>
  <c r="Q151" i="10"/>
  <c r="Q143" i="10"/>
  <c r="Q141" i="10"/>
  <c r="R138" i="10"/>
  <c r="R136" i="10"/>
  <c r="Q130" i="10"/>
  <c r="Q128" i="10"/>
  <c r="R122" i="10"/>
  <c r="Q137" i="9"/>
  <c r="Q135" i="9"/>
  <c r="R133" i="9"/>
  <c r="Q129" i="9"/>
  <c r="Q121" i="9"/>
  <c r="R117" i="9"/>
  <c r="Q165" i="8"/>
  <c r="R163" i="8"/>
  <c r="Q161" i="8"/>
  <c r="K161" i="8"/>
  <c r="R159" i="8"/>
  <c r="R155" i="8"/>
  <c r="Q149" i="8"/>
  <c r="K149" i="8"/>
  <c r="R145" i="8"/>
  <c r="R143" i="8"/>
  <c r="R141" i="8"/>
  <c r="R139" i="8"/>
  <c r="Q137" i="8"/>
  <c r="R133" i="8"/>
  <c r="R129" i="8"/>
  <c r="R127" i="8"/>
  <c r="R123" i="8"/>
  <c r="Q121" i="8"/>
  <c r="Q119" i="8"/>
  <c r="R117" i="8"/>
  <c r="Q135" i="7"/>
  <c r="Q133" i="7"/>
  <c r="Q131" i="7"/>
  <c r="K131" i="7"/>
  <c r="Q127" i="7"/>
  <c r="Q125" i="7"/>
  <c r="Q121" i="7"/>
  <c r="R119" i="7"/>
  <c r="Q117" i="7"/>
  <c r="R189" i="6"/>
  <c r="R187" i="6"/>
  <c r="R185" i="6"/>
  <c r="R179" i="6"/>
  <c r="R177" i="6"/>
  <c r="R169" i="6"/>
  <c r="R167" i="6"/>
  <c r="Q163" i="6"/>
  <c r="R161" i="6"/>
  <c r="Q159" i="6"/>
  <c r="Q157" i="6"/>
  <c r="Q155" i="6"/>
  <c r="Q153" i="6"/>
  <c r="R149" i="6"/>
  <c r="Q147" i="6"/>
  <c r="Q145" i="6"/>
  <c r="Q141" i="6"/>
  <c r="Q139" i="6"/>
  <c r="R137" i="6"/>
  <c r="Q127" i="6"/>
  <c r="Q123" i="6"/>
  <c r="R121" i="6"/>
  <c r="Q117" i="6"/>
  <c r="Q225" i="5"/>
  <c r="Q223" i="5"/>
  <c r="Q219" i="5"/>
  <c r="Q217" i="5"/>
  <c r="Q215" i="5"/>
  <c r="Q209" i="5"/>
  <c r="K209" i="5"/>
  <c r="Q205" i="5"/>
  <c r="R203" i="5"/>
  <c r="Q201" i="5"/>
  <c r="R199" i="5"/>
  <c r="R193" i="5"/>
  <c r="Q191" i="5"/>
  <c r="R189" i="5"/>
  <c r="R187" i="5"/>
  <c r="Q185" i="5"/>
  <c r="Q181" i="5"/>
  <c r="R175" i="5"/>
  <c r="Q173" i="5"/>
  <c r="Q171" i="5"/>
  <c r="R169" i="5"/>
  <c r="R167" i="5"/>
  <c r="R163" i="5"/>
  <c r="Q161" i="5"/>
  <c r="Q157" i="5"/>
  <c r="R151" i="5"/>
  <c r="Q149" i="5"/>
  <c r="R147" i="5"/>
  <c r="Q145" i="5"/>
  <c r="Q141" i="5"/>
  <c r="Q139" i="5"/>
  <c r="Q137" i="5"/>
  <c r="R135" i="5"/>
  <c r="R129" i="5"/>
  <c r="R127" i="5"/>
  <c r="Q125" i="5"/>
  <c r="R123" i="5"/>
  <c r="R121" i="5"/>
  <c r="Q119" i="5"/>
  <c r="Q148" i="4"/>
  <c r="R145" i="4"/>
  <c r="R143" i="4"/>
  <c r="Q139" i="4"/>
  <c r="Q137" i="4"/>
  <c r="R133" i="4"/>
  <c r="Q131" i="4"/>
  <c r="R127" i="4"/>
  <c r="Q125" i="4"/>
  <c r="Q162" i="3"/>
  <c r="Q160" i="3"/>
  <c r="Q156" i="3"/>
  <c r="Q154" i="3"/>
  <c r="R150" i="3"/>
  <c r="Q148" i="3"/>
  <c r="R146" i="3"/>
  <c r="Q142" i="3"/>
  <c r="R140" i="3"/>
  <c r="R136" i="3"/>
  <c r="R130" i="3"/>
  <c r="R127" i="3"/>
  <c r="Q125" i="3"/>
  <c r="R347" i="2"/>
  <c r="Q343" i="2"/>
  <c r="Q338" i="2"/>
  <c r="Q336" i="2"/>
  <c r="Q334" i="2"/>
  <c r="Q332" i="2"/>
  <c r="R330" i="2"/>
  <c r="R326" i="2"/>
  <c r="Q326" i="2"/>
  <c r="R324" i="2"/>
  <c r="Q322" i="2"/>
  <c r="Q320" i="2"/>
  <c r="R318" i="2"/>
  <c r="Q316" i="2"/>
  <c r="R312" i="2"/>
  <c r="Q308" i="2"/>
  <c r="Q306" i="2"/>
  <c r="R304" i="2"/>
  <c r="R302" i="2"/>
  <c r="R298" i="2"/>
  <c r="R296" i="2"/>
  <c r="Q294" i="2"/>
  <c r="Q292" i="2"/>
  <c r="Q290" i="2"/>
  <c r="R288" i="2"/>
  <c r="Q284" i="2"/>
  <c r="R282" i="2"/>
  <c r="Q280" i="2"/>
  <c r="R272" i="2"/>
  <c r="R270" i="2"/>
  <c r="Q268" i="2"/>
  <c r="Q266" i="2"/>
  <c r="Q264" i="2"/>
  <c r="Q262" i="2"/>
  <c r="Q258" i="2"/>
  <c r="Q254" i="2"/>
  <c r="R252" i="2"/>
  <c r="Q252" i="2"/>
  <c r="Q248" i="2"/>
  <c r="Q240" i="2"/>
  <c r="R236" i="2"/>
  <c r="R232" i="2"/>
  <c r="Q223" i="2"/>
  <c r="R217" i="2"/>
  <c r="Q211" i="2"/>
  <c r="R207" i="2"/>
  <c r="Q197" i="2"/>
  <c r="Q195" i="2"/>
  <c r="R189" i="2"/>
  <c r="Q189" i="2"/>
  <c r="R185" i="2"/>
  <c r="Q185" i="2"/>
  <c r="R177" i="2"/>
  <c r="Q177" i="2"/>
  <c r="Q170" i="2"/>
  <c r="R168" i="2"/>
  <c r="R166" i="2"/>
  <c r="R164" i="2"/>
  <c r="R156" i="2"/>
  <c r="Q154" i="2"/>
  <c r="R150" i="2"/>
  <c r="R148" i="2"/>
  <c r="Q146" i="2"/>
  <c r="Q142" i="2"/>
  <c r="R140" i="2"/>
  <c r="Q138" i="2"/>
  <c r="R136" i="2"/>
  <c r="R132" i="2"/>
  <c r="Q130" i="2"/>
  <c r="R128" i="2"/>
  <c r="Q124" i="2"/>
  <c r="Q122" i="2"/>
  <c r="AU116" i="1"/>
  <c r="AU110" i="1"/>
  <c r="BK133" i="24"/>
  <c r="K129" i="24"/>
  <c r="BE129" i="24"/>
  <c r="K123" i="24"/>
  <c r="BE123" i="24"/>
  <c r="BK128" i="23"/>
  <c r="K123" i="23"/>
  <c r="BE123" i="23"/>
  <c r="BK163" i="22"/>
  <c r="BK157" i="22"/>
  <c r="BK155" i="22"/>
  <c r="BK147" i="22"/>
  <c r="K131" i="22"/>
  <c r="BE131" i="22" s="1"/>
  <c r="K129" i="22"/>
  <c r="BE129" i="22"/>
  <c r="K121" i="22"/>
  <c r="BE121" i="22"/>
  <c r="BK177" i="21"/>
  <c r="K173" i="21"/>
  <c r="BE173" i="21"/>
  <c r="BK171" i="21"/>
  <c r="BK169" i="21"/>
  <c r="BK163" i="21"/>
  <c r="K159" i="21"/>
  <c r="BE159" i="21"/>
  <c r="BK157" i="21"/>
  <c r="K145" i="21"/>
  <c r="BE145" i="21"/>
  <c r="BK127" i="21"/>
  <c r="BK125" i="21"/>
  <c r="K201" i="20"/>
  <c r="BE201" i="20" s="1"/>
  <c r="BK199" i="20"/>
  <c r="K185" i="20"/>
  <c r="BE185" i="20" s="1"/>
  <c r="BK181" i="20"/>
  <c r="BK175" i="20"/>
  <c r="BK167" i="20"/>
  <c r="BK155" i="20"/>
  <c r="K149" i="20"/>
  <c r="BE149" i="20"/>
  <c r="BK145" i="20"/>
  <c r="K143" i="20"/>
  <c r="BE143" i="20"/>
  <c r="K133" i="20"/>
  <c r="BE133" i="20"/>
  <c r="BK125" i="20"/>
  <c r="BK119" i="20"/>
  <c r="K221" i="19"/>
  <c r="BE221" i="19"/>
  <c r="K219" i="19"/>
  <c r="BE219" i="19"/>
  <c r="BK213" i="19"/>
  <c r="K195" i="19"/>
  <c r="BE195" i="19"/>
  <c r="K187" i="19"/>
  <c r="BE187" i="19"/>
  <c r="K183" i="19"/>
  <c r="BE183" i="19" s="1"/>
  <c r="K159" i="19"/>
  <c r="BE159" i="19" s="1"/>
  <c r="BK157" i="19"/>
  <c r="K145" i="19"/>
  <c r="BE145" i="19" s="1"/>
  <c r="K141" i="19"/>
  <c r="BE141" i="19"/>
  <c r="K133" i="19"/>
  <c r="BE133" i="19"/>
  <c r="BK125" i="19"/>
  <c r="K147" i="18"/>
  <c r="BE147" i="18"/>
  <c r="K145" i="18"/>
  <c r="BE145" i="18"/>
  <c r="BK139" i="18"/>
  <c r="K137" i="18"/>
  <c r="BE137" i="18"/>
  <c r="K129" i="18"/>
  <c r="BE129" i="18"/>
  <c r="K316" i="17"/>
  <c r="BE316" i="17" s="1"/>
  <c r="BK312" i="17"/>
  <c r="K304" i="17"/>
  <c r="BE304" i="17" s="1"/>
  <c r="BK288" i="17"/>
  <c r="K280" i="17"/>
  <c r="BE280" i="17"/>
  <c r="BK274" i="17"/>
  <c r="K268" i="17"/>
  <c r="BE268" i="17"/>
  <c r="BK262" i="17"/>
  <c r="K250" i="17"/>
  <c r="BE250" i="17"/>
  <c r="BK243" i="17"/>
  <c r="BK229" i="17"/>
  <c r="K211" i="17"/>
  <c r="BE211" i="17" s="1"/>
  <c r="BK201" i="17"/>
  <c r="K195" i="17"/>
  <c r="BE195" i="17" s="1"/>
  <c r="K191" i="17"/>
  <c r="BE191" i="17" s="1"/>
  <c r="K189" i="17"/>
  <c r="BE189" i="17"/>
  <c r="K185" i="17"/>
  <c r="BE185" i="17"/>
  <c r="BK181" i="17"/>
  <c r="BK177" i="17"/>
  <c r="BK169" i="17"/>
  <c r="K163" i="17"/>
  <c r="BE163" i="17"/>
  <c r="BK157" i="17"/>
  <c r="K153" i="17"/>
  <c r="BE153" i="17"/>
  <c r="BK147" i="17"/>
  <c r="K135" i="17"/>
  <c r="BE135" i="17"/>
  <c r="K125" i="17"/>
  <c r="BE125" i="17"/>
  <c r="K206" i="16"/>
  <c r="BE206" i="16" s="1"/>
  <c r="K200" i="16"/>
  <c r="BE200" i="16"/>
  <c r="K192" i="16"/>
  <c r="BE192" i="16"/>
  <c r="BK188" i="16"/>
  <c r="BK184" i="16"/>
  <c r="BK162" i="16"/>
  <c r="K155" i="16"/>
  <c r="BE155" i="16"/>
  <c r="K150" i="16"/>
  <c r="BE150" i="16" s="1"/>
  <c r="K143" i="16"/>
  <c r="BE143" i="16" s="1"/>
  <c r="BK201" i="15"/>
  <c r="BK193" i="15"/>
  <c r="BK187" i="15"/>
  <c r="BK178" i="15"/>
  <c r="BK174" i="15"/>
  <c r="BK170" i="15"/>
  <c r="BK164" i="15"/>
  <c r="K139" i="15"/>
  <c r="BE139" i="15"/>
  <c r="K181" i="14"/>
  <c r="BE181" i="14" s="1"/>
  <c r="BK169" i="14"/>
  <c r="BK162" i="14"/>
  <c r="BK153" i="14"/>
  <c r="BK142" i="14"/>
  <c r="BK269" i="13"/>
  <c r="K265" i="13"/>
  <c r="BE265" i="13" s="1"/>
  <c r="K255" i="13"/>
  <c r="BE255" i="13"/>
  <c r="BK235" i="13"/>
  <c r="K232" i="13"/>
  <c r="BE232" i="13"/>
  <c r="K226" i="13"/>
  <c r="BE226" i="13"/>
  <c r="K214" i="13"/>
  <c r="BE214" i="13" s="1"/>
  <c r="BK212" i="13"/>
  <c r="K204" i="13"/>
  <c r="BE204" i="13" s="1"/>
  <c r="BK196" i="13"/>
  <c r="BK192" i="13"/>
  <c r="K188" i="13"/>
  <c r="BE188" i="13" s="1"/>
  <c r="K168" i="13"/>
  <c r="BE168" i="13"/>
  <c r="K160" i="13"/>
  <c r="BE160" i="13" s="1"/>
  <c r="BK152" i="13"/>
  <c r="BK142" i="13"/>
  <c r="K136" i="13"/>
  <c r="BE136" i="13"/>
  <c r="K517" i="12"/>
  <c r="BE517" i="12"/>
  <c r="BK513" i="12"/>
  <c r="BK511" i="12"/>
  <c r="K507" i="12"/>
  <c r="BE507" i="12" s="1"/>
  <c r="K505" i="12"/>
  <c r="BE505" i="12"/>
  <c r="BK495" i="12"/>
  <c r="BK487" i="12"/>
  <c r="BK477" i="12"/>
  <c r="K473" i="12"/>
  <c r="BE473" i="12"/>
  <c r="K469" i="12"/>
  <c r="BE469" i="12"/>
  <c r="K461" i="12"/>
  <c r="BE461" i="12" s="1"/>
  <c r="BK457" i="12"/>
  <c r="K449" i="12"/>
  <c r="BE449" i="12" s="1"/>
  <c r="BK441" i="12"/>
  <c r="BK437" i="12"/>
  <c r="K429" i="12"/>
  <c r="BE429" i="12"/>
  <c r="K408" i="12"/>
  <c r="BE408" i="12"/>
  <c r="K402" i="12"/>
  <c r="BE402" i="12" s="1"/>
  <c r="BK394" i="12"/>
  <c r="K388" i="12"/>
  <c r="BE388" i="12"/>
  <c r="K380" i="12"/>
  <c r="BE380" i="12" s="1"/>
  <c r="BK372" i="12"/>
  <c r="BK359" i="12"/>
  <c r="BK351" i="12"/>
  <c r="K347" i="12"/>
  <c r="BE347" i="12" s="1"/>
  <c r="BK329" i="12"/>
  <c r="K325" i="12"/>
  <c r="BE325" i="12" s="1"/>
  <c r="BK320" i="12"/>
  <c r="K316" i="12"/>
  <c r="BE316" i="12" s="1"/>
  <c r="BK314" i="12"/>
  <c r="K308" i="12"/>
  <c r="BE308" i="12"/>
  <c r="BK306" i="12"/>
  <c r="BK288" i="12"/>
  <c r="BK280" i="12"/>
  <c r="BK276" i="12"/>
  <c r="BK259" i="12"/>
  <c r="BK251" i="12"/>
  <c r="BK247" i="12"/>
  <c r="K238" i="12"/>
  <c r="BE238" i="12"/>
  <c r="K236" i="12"/>
  <c r="BE236" i="12" s="1"/>
  <c r="K232" i="12"/>
  <c r="BE232" i="12" s="1"/>
  <c r="K226" i="12"/>
  <c r="BE226" i="12" s="1"/>
  <c r="K220" i="12"/>
  <c r="BE220" i="12"/>
  <c r="BK207" i="12"/>
  <c r="K203" i="12"/>
  <c r="BE203" i="12"/>
  <c r="BK201" i="12"/>
  <c r="BK199" i="12"/>
  <c r="K195" i="12"/>
  <c r="BE195" i="12"/>
  <c r="BK189" i="12"/>
  <c r="BK185" i="12"/>
  <c r="BK181" i="12"/>
  <c r="BK179" i="12"/>
  <c r="BK167" i="12"/>
  <c r="BK163" i="12"/>
  <c r="BK160" i="12"/>
  <c r="K150" i="12"/>
  <c r="BE150" i="12"/>
  <c r="K146" i="12"/>
  <c r="BE146" i="12"/>
  <c r="BK138" i="12"/>
  <c r="K134" i="12"/>
  <c r="BE134" i="12"/>
  <c r="BK132" i="12"/>
  <c r="K130" i="12"/>
  <c r="BE130" i="12"/>
  <c r="BK154" i="11"/>
  <c r="BK150" i="11"/>
  <c r="K146" i="11"/>
  <c r="BE146" i="11" s="1"/>
  <c r="K144" i="11"/>
  <c r="BE144" i="11" s="1"/>
  <c r="BK139" i="11"/>
  <c r="K135" i="11"/>
  <c r="BE135" i="11" s="1"/>
  <c r="K133" i="11"/>
  <c r="BE133" i="11"/>
  <c r="BK181" i="10"/>
  <c r="BK179" i="10"/>
  <c r="K177" i="10"/>
  <c r="BE177" i="10"/>
  <c r="K165" i="10"/>
  <c r="BE165" i="10" s="1"/>
  <c r="BK163" i="10"/>
  <c r="BK161" i="10"/>
  <c r="K159" i="10"/>
  <c r="BE159" i="10"/>
  <c r="BK157" i="10"/>
  <c r="K155" i="10"/>
  <c r="BE155" i="10"/>
  <c r="BK130" i="10"/>
  <c r="BK128" i="10"/>
  <c r="BK124" i="10"/>
  <c r="BK133" i="9"/>
  <c r="K123" i="9"/>
  <c r="BE123" i="9" s="1"/>
  <c r="K121" i="9"/>
  <c r="BE121" i="9"/>
  <c r="BK119" i="9"/>
  <c r="K169" i="8"/>
  <c r="BE169" i="8"/>
  <c r="K167" i="8"/>
  <c r="BE167" i="8"/>
  <c r="K163" i="8"/>
  <c r="BE163" i="8"/>
  <c r="K159" i="8"/>
  <c r="BE159" i="8" s="1"/>
  <c r="BK147" i="8"/>
  <c r="K143" i="8"/>
  <c r="BE143" i="8" s="1"/>
  <c r="K129" i="8"/>
  <c r="BE129" i="8" s="1"/>
  <c r="K123" i="8"/>
  <c r="BE123" i="8"/>
  <c r="BK119" i="8"/>
  <c r="BK123" i="7"/>
  <c r="K121" i="7"/>
  <c r="BE121" i="7" s="1"/>
  <c r="BK223" i="5"/>
  <c r="K205" i="5"/>
  <c r="BE205" i="5"/>
  <c r="K197" i="5"/>
  <c r="BE197" i="5"/>
  <c r="K191" i="5"/>
  <c r="BE191" i="5" s="1"/>
  <c r="BK181" i="5"/>
  <c r="BK179" i="5"/>
  <c r="K175" i="5"/>
  <c r="BE175" i="5"/>
  <c r="BK155" i="5"/>
  <c r="K151" i="5"/>
  <c r="BE151" i="5"/>
  <c r="BK139" i="5"/>
  <c r="K127" i="5"/>
  <c r="BE127" i="5"/>
  <c r="BK123" i="5"/>
  <c r="K141" i="4"/>
  <c r="BE141" i="4" s="1"/>
  <c r="BK137" i="4"/>
  <c r="BK146" i="3"/>
  <c r="K343" i="2"/>
  <c r="BE343" i="2"/>
  <c r="BK334" i="2"/>
  <c r="K330" i="2"/>
  <c r="BE330" i="2"/>
  <c r="BK328" i="2"/>
  <c r="K318" i="2"/>
  <c r="BE318" i="2"/>
  <c r="BK306" i="2"/>
  <c r="BK294" i="2"/>
  <c r="K290" i="2"/>
  <c r="BE290" i="2" s="1"/>
  <c r="K286" i="2"/>
  <c r="BE286" i="2" s="1"/>
  <c r="BK282" i="2"/>
  <c r="BK274" i="2"/>
  <c r="K268" i="2"/>
  <c r="BE268" i="2"/>
  <c r="BK266" i="2"/>
  <c r="K258" i="2"/>
  <c r="BE258" i="2"/>
  <c r="K252" i="2"/>
  <c r="BE252" i="2"/>
  <c r="K246" i="2"/>
  <c r="BE246" i="2" s="1"/>
  <c r="BK234" i="2"/>
  <c r="K223" i="2"/>
  <c r="BE223" i="2" s="1"/>
  <c r="K219" i="2"/>
  <c r="BE219" i="2" s="1"/>
  <c r="BK211" i="2"/>
  <c r="BK201" i="2"/>
  <c r="BK195" i="2"/>
  <c r="K191" i="2"/>
  <c r="BE191" i="2"/>
  <c r="BK181" i="2"/>
  <c r="BK175" i="2"/>
  <c r="BK168" i="2"/>
  <c r="K166" i="2"/>
  <c r="BE166" i="2"/>
  <c r="K164" i="2"/>
  <c r="BE164" i="2"/>
  <c r="BK160" i="2"/>
  <c r="BK152" i="2"/>
  <c r="K146" i="2"/>
  <c r="BE146" i="2" s="1"/>
  <c r="BK140" i="2"/>
  <c r="BK122" i="2"/>
  <c r="BK141" i="24"/>
  <c r="BK140" i="24"/>
  <c r="K140" i="24"/>
  <c r="K99" i="24" s="1"/>
  <c r="K136" i="24"/>
  <c r="BE136" i="24" s="1"/>
  <c r="BK131" i="24"/>
  <c r="BK121" i="24"/>
  <c r="BK131" i="23"/>
  <c r="BK126" i="23"/>
  <c r="BK165" i="22"/>
  <c r="K161" i="22"/>
  <c r="BE161" i="22"/>
  <c r="K159" i="22"/>
  <c r="BE159" i="22"/>
  <c r="BK145" i="22"/>
  <c r="BK133" i="22"/>
  <c r="BK125" i="22"/>
  <c r="K123" i="22"/>
  <c r="BE123" i="22" s="1"/>
  <c r="K119" i="22"/>
  <c r="BE119" i="22" s="1"/>
  <c r="BK117" i="22"/>
  <c r="BK179" i="21"/>
  <c r="K175" i="21"/>
  <c r="BE175" i="21"/>
  <c r="K161" i="21"/>
  <c r="BE161" i="21" s="1"/>
  <c r="K155" i="21"/>
  <c r="BE155" i="21" s="1"/>
  <c r="K153" i="21"/>
  <c r="BE153" i="21"/>
  <c r="K151" i="21"/>
  <c r="BE151" i="21"/>
  <c r="BK147" i="21"/>
  <c r="K143" i="21"/>
  <c r="BE143" i="21"/>
  <c r="BK141" i="21"/>
  <c r="K137" i="21"/>
  <c r="BE137" i="21"/>
  <c r="K135" i="21"/>
  <c r="BE135" i="21"/>
  <c r="K133" i="21"/>
  <c r="BE133" i="21" s="1"/>
  <c r="K131" i="21"/>
  <c r="BE131" i="21" s="1"/>
  <c r="K129" i="21"/>
  <c r="BE129" i="21"/>
  <c r="BK123" i="21"/>
  <c r="BK211" i="20"/>
  <c r="BK207" i="20"/>
  <c r="K203" i="20"/>
  <c r="BE203" i="20"/>
  <c r="BK195" i="20"/>
  <c r="K191" i="20"/>
  <c r="BE191" i="20"/>
  <c r="BK189" i="20"/>
  <c r="K177" i="20"/>
  <c r="BE177" i="20"/>
  <c r="BK173" i="20"/>
  <c r="K157" i="20"/>
  <c r="BE157" i="20" s="1"/>
  <c r="K137" i="20"/>
  <c r="BE137" i="20"/>
  <c r="K131" i="20"/>
  <c r="BE131" i="20"/>
  <c r="BK127" i="20"/>
  <c r="BK121" i="20"/>
  <c r="BK215" i="19"/>
  <c r="K209" i="19"/>
  <c r="BE209" i="19"/>
  <c r="BK201" i="19"/>
  <c r="K181" i="19"/>
  <c r="BE181" i="19"/>
  <c r="BK175" i="19"/>
  <c r="BK167" i="19"/>
  <c r="BK155" i="19"/>
  <c r="K151" i="19"/>
  <c r="BE151" i="19"/>
  <c r="K137" i="19"/>
  <c r="BE137" i="19" s="1"/>
  <c r="BK131" i="19"/>
  <c r="K127" i="19"/>
  <c r="BE127" i="19" s="1"/>
  <c r="K127" i="18"/>
  <c r="BE127" i="18" s="1"/>
  <c r="K298" i="17"/>
  <c r="BE298" i="17"/>
  <c r="BK292" i="17"/>
  <c r="K282" i="17"/>
  <c r="BE282" i="17"/>
  <c r="BK276" i="17"/>
  <c r="BK266" i="17"/>
  <c r="BK256" i="17"/>
  <c r="BK252" i="17"/>
  <c r="K248" i="17"/>
  <c r="BE248" i="17" s="1"/>
  <c r="BK237" i="17"/>
  <c r="K235" i="17"/>
  <c r="BE235" i="17" s="1"/>
  <c r="BK219" i="17"/>
  <c r="K215" i="17"/>
  <c r="BE215" i="17"/>
  <c r="BK203" i="17"/>
  <c r="BK199" i="17"/>
  <c r="K197" i="17"/>
  <c r="BE197" i="17"/>
  <c r="K175" i="17"/>
  <c r="BE175" i="17"/>
  <c r="K167" i="17"/>
  <c r="BE167" i="17"/>
  <c r="BK161" i="17"/>
  <c r="BK159" i="17"/>
  <c r="BK149" i="17"/>
  <c r="BK139" i="17"/>
  <c r="BK213" i="16"/>
  <c r="BK194" i="16"/>
  <c r="BK190" i="16"/>
  <c r="BK186" i="16"/>
  <c r="BK176" i="16"/>
  <c r="BK170" i="16"/>
  <c r="BK152" i="16"/>
  <c r="BK145" i="16"/>
  <c r="K139" i="16"/>
  <c r="BE139" i="16"/>
  <c r="BK132" i="16"/>
  <c r="K205" i="15"/>
  <c r="BE205" i="15"/>
  <c r="BK180" i="15"/>
  <c r="K155" i="15"/>
  <c r="BE155" i="15"/>
  <c r="K149" i="15"/>
  <c r="BE149" i="15"/>
  <c r="K145" i="15"/>
  <c r="BE145" i="15"/>
  <c r="K143" i="15"/>
  <c r="BE143" i="15" s="1"/>
  <c r="K129" i="15"/>
  <c r="BE129" i="15"/>
  <c r="K175" i="14"/>
  <c r="BE175" i="14"/>
  <c r="K171" i="14"/>
  <c r="BE171" i="14"/>
  <c r="BK158" i="14"/>
  <c r="K146" i="14"/>
  <c r="BE146" i="14" s="1"/>
  <c r="BK130" i="14"/>
  <c r="K261" i="13"/>
  <c r="BE261" i="13"/>
  <c r="BK257" i="13"/>
  <c r="K247" i="13"/>
  <c r="BE247" i="13" s="1"/>
  <c r="BK243" i="13"/>
  <c r="BK239" i="13"/>
  <c r="K230" i="13"/>
  <c r="BE230" i="13" s="1"/>
  <c r="BK224" i="13"/>
  <c r="BK216" i="13"/>
  <c r="K210" i="13"/>
  <c r="BE210" i="13"/>
  <c r="K206" i="13"/>
  <c r="BE206" i="13"/>
  <c r="K194" i="13"/>
  <c r="BE194" i="13" s="1"/>
  <c r="BK190" i="13"/>
  <c r="K186" i="13"/>
  <c r="BE186" i="13"/>
  <c r="BK182" i="13"/>
  <c r="K180" i="13"/>
  <c r="BE180" i="13"/>
  <c r="K170" i="13"/>
  <c r="BE170" i="13" s="1"/>
  <c r="K164" i="13"/>
  <c r="BE164" i="13" s="1"/>
  <c r="BK158" i="13"/>
  <c r="BK154" i="13"/>
  <c r="BK138" i="13"/>
  <c r="BK134" i="13"/>
  <c r="BK130" i="13"/>
  <c r="K126" i="13"/>
  <c r="BE126" i="13"/>
  <c r="K515" i="12"/>
  <c r="BE515" i="12"/>
  <c r="BK503" i="12"/>
  <c r="K499" i="12"/>
  <c r="BE499" i="12"/>
  <c r="BK493" i="12"/>
  <c r="BK483" i="12"/>
  <c r="BK471" i="12"/>
  <c r="BK467" i="12"/>
  <c r="K459" i="12"/>
  <c r="BE459" i="12"/>
  <c r="BK453" i="12"/>
  <c r="BK445" i="12"/>
  <c r="K433" i="12"/>
  <c r="BE433" i="12" s="1"/>
  <c r="BK421" i="12"/>
  <c r="K410" i="12"/>
  <c r="BE410" i="12"/>
  <c r="BK404" i="12"/>
  <c r="BK398" i="12"/>
  <c r="K386" i="12"/>
  <c r="BE386" i="12"/>
  <c r="K361" i="12"/>
  <c r="BE361" i="12"/>
  <c r="K353" i="12"/>
  <c r="BE353" i="12"/>
  <c r="K349" i="12"/>
  <c r="BE349" i="12" s="1"/>
  <c r="BK343" i="12"/>
  <c r="K339" i="12"/>
  <c r="BE339" i="12" s="1"/>
  <c r="K331" i="12"/>
  <c r="BE331" i="12" s="1"/>
  <c r="K322" i="12"/>
  <c r="BE322" i="12" s="1"/>
  <c r="BK304" i="12"/>
  <c r="K296" i="12"/>
  <c r="BE296" i="12"/>
  <c r="K292" i="12"/>
  <c r="BE292" i="12"/>
  <c r="BK290" i="12"/>
  <c r="BK286" i="12"/>
  <c r="K284" i="12"/>
  <c r="BE284" i="12" s="1"/>
  <c r="K278" i="12"/>
  <c r="BE278" i="12"/>
  <c r="BK274" i="12"/>
  <c r="BK265" i="12"/>
  <c r="BK249" i="12"/>
  <c r="BK240" i="12"/>
  <c r="BK228" i="12"/>
  <c r="BK224" i="12"/>
  <c r="K218" i="12"/>
  <c r="BE218" i="12"/>
  <c r="BK214" i="12"/>
  <c r="K118" i="10"/>
  <c r="BE118" i="10" s="1"/>
  <c r="BK137" i="9"/>
  <c r="K117" i="9"/>
  <c r="BE117" i="9" s="1"/>
  <c r="BK165" i="8"/>
  <c r="BK161" i="8"/>
  <c r="K153" i="8"/>
  <c r="BE153" i="8"/>
  <c r="K151" i="8"/>
  <c r="BE151" i="8"/>
  <c r="K141" i="8"/>
  <c r="BE141" i="8" s="1"/>
  <c r="BK137" i="8"/>
  <c r="BK133" i="8"/>
  <c r="BK121" i="8"/>
  <c r="BK131" i="7"/>
  <c r="BK129" i="7"/>
  <c r="K125" i="7"/>
  <c r="BE125" i="7" s="1"/>
  <c r="BK117" i="7"/>
  <c r="BK141" i="6"/>
  <c r="K229" i="5"/>
  <c r="BE229" i="5"/>
  <c r="K217" i="5"/>
  <c r="BE217" i="5" s="1"/>
  <c r="BK211" i="5"/>
  <c r="BK209" i="5"/>
  <c r="BK203" i="5"/>
  <c r="BK195" i="5"/>
  <c r="K177" i="5"/>
  <c r="BE177" i="5"/>
  <c r="BK171" i="5"/>
  <c r="BK163" i="5"/>
  <c r="K157" i="5"/>
  <c r="BE157" i="5"/>
  <c r="BK147" i="5"/>
  <c r="BK141" i="5"/>
  <c r="K133" i="5"/>
  <c r="BE133" i="5"/>
  <c r="BK125" i="5"/>
  <c r="BK148" i="4"/>
  <c r="BK147" i="4" s="1"/>
  <c r="K147" i="4" s="1"/>
  <c r="K100" i="4" s="1"/>
  <c r="BK143" i="4"/>
  <c r="K135" i="4"/>
  <c r="BE135" i="4"/>
  <c r="BK129" i="4"/>
  <c r="K162" i="3"/>
  <c r="BE162" i="3" s="1"/>
  <c r="K158" i="3"/>
  <c r="BE158" i="3" s="1"/>
  <c r="BK154" i="3"/>
  <c r="K136" i="3"/>
  <c r="BE136" i="3"/>
  <c r="K132" i="3"/>
  <c r="BE132" i="3" s="1"/>
  <c r="BK349" i="2"/>
  <c r="BK341" i="2"/>
  <c r="K324" i="2"/>
  <c r="BE324" i="2"/>
  <c r="BK314" i="2"/>
  <c r="BK312" i="2"/>
  <c r="K308" i="2"/>
  <c r="BE308" i="2" s="1"/>
  <c r="K304" i="2"/>
  <c r="BE304" i="2"/>
  <c r="K298" i="2"/>
  <c r="BE298" i="2"/>
  <c r="BK288" i="2"/>
  <c r="BK280" i="2"/>
  <c r="K278" i="2"/>
  <c r="BE278" i="2" s="1"/>
  <c r="K272" i="2"/>
  <c r="BE272" i="2"/>
  <c r="BK264" i="2"/>
  <c r="K260" i="2"/>
  <c r="BE260" i="2" s="1"/>
  <c r="BK250" i="2"/>
  <c r="BK244" i="2"/>
  <c r="K238" i="2"/>
  <c r="BE238" i="2" s="1"/>
  <c r="K232" i="2"/>
  <c r="BE232" i="2" s="1"/>
  <c r="K228" i="2"/>
  <c r="BE228" i="2" s="1"/>
  <c r="K221" i="2"/>
  <c r="BE221" i="2" s="1"/>
  <c r="K217" i="2"/>
  <c r="BE217" i="2" s="1"/>
  <c r="BK209" i="2"/>
  <c r="BK205" i="2"/>
  <c r="BK177" i="2"/>
  <c r="BK162" i="2"/>
  <c r="BK158" i="2"/>
  <c r="K154" i="2"/>
  <c r="BE154" i="2" s="1"/>
  <c r="BK148" i="2"/>
  <c r="BK142" i="2"/>
  <c r="K138" i="2"/>
  <c r="BE138" i="2"/>
  <c r="K134" i="2"/>
  <c r="BE134" i="2"/>
  <c r="K128" i="2"/>
  <c r="BE128" i="2" s="1"/>
  <c r="BK138" i="24"/>
  <c r="K125" i="24"/>
  <c r="BE125" i="24" s="1"/>
  <c r="K135" i="23"/>
  <c r="BE135" i="23" s="1"/>
  <c r="K133" i="23"/>
  <c r="BE133" i="23" s="1"/>
  <c r="BK121" i="23"/>
  <c r="K153" i="22"/>
  <c r="BE153" i="22"/>
  <c r="BK151" i="22"/>
  <c r="BK149" i="22"/>
  <c r="BK143" i="22"/>
  <c r="K141" i="22"/>
  <c r="BE141" i="22"/>
  <c r="BK139" i="22"/>
  <c r="K137" i="22"/>
  <c r="BE137" i="22"/>
  <c r="K135" i="22"/>
  <c r="BE135" i="22"/>
  <c r="BK127" i="22"/>
  <c r="BK181" i="21"/>
  <c r="K167" i="21"/>
  <c r="BE167" i="21" s="1"/>
  <c r="BK165" i="21"/>
  <c r="BK149" i="21"/>
  <c r="K139" i="21"/>
  <c r="BE139" i="21"/>
  <c r="K121" i="21"/>
  <c r="BE121" i="21"/>
  <c r="BK119" i="21"/>
  <c r="K117" i="21"/>
  <c r="BE117" i="21" s="1"/>
  <c r="K183" i="20"/>
  <c r="BE183" i="20" s="1"/>
  <c r="K171" i="20"/>
  <c r="BE171" i="20" s="1"/>
  <c r="BK169" i="20"/>
  <c r="BK165" i="20"/>
  <c r="BK163" i="20"/>
  <c r="BK151" i="20"/>
  <c r="BK147" i="20"/>
  <c r="K141" i="20"/>
  <c r="BE141" i="20"/>
  <c r="K123" i="20"/>
  <c r="BE123" i="20"/>
  <c r="BK217" i="19"/>
  <c r="BK205" i="19"/>
  <c r="K203" i="19"/>
  <c r="BE203" i="19"/>
  <c r="K199" i="19"/>
  <c r="BE199" i="19"/>
  <c r="K197" i="19"/>
  <c r="BE197" i="19"/>
  <c r="BK191" i="19"/>
  <c r="BK185" i="19"/>
  <c r="BK179" i="19"/>
  <c r="K173" i="19"/>
  <c r="BE173" i="19" s="1"/>
  <c r="BK169" i="19"/>
  <c r="BK165" i="19"/>
  <c r="K161" i="19"/>
  <c r="BE161" i="19" s="1"/>
  <c r="K147" i="19"/>
  <c r="BE147" i="19"/>
  <c r="BK135" i="19"/>
  <c r="K123" i="19"/>
  <c r="BE123" i="19"/>
  <c r="K151" i="18"/>
  <c r="BE151" i="18"/>
  <c r="BK131" i="18"/>
  <c r="BK314" i="17"/>
  <c r="BK308" i="17"/>
  <c r="BK302" i="17"/>
  <c r="BK294" i="17"/>
  <c r="K290" i="17"/>
  <c r="BE290" i="17" s="1"/>
  <c r="BK284" i="17"/>
  <c r="K270" i="17"/>
  <c r="BE270" i="17" s="1"/>
  <c r="K258" i="17"/>
  <c r="BE258" i="17"/>
  <c r="BK254" i="17"/>
  <c r="BK246" i="17"/>
  <c r="BK233" i="17"/>
  <c r="K231" i="17"/>
  <c r="BE231" i="17" s="1"/>
  <c r="K222" i="17"/>
  <c r="BE222" i="17"/>
  <c r="K217" i="17"/>
  <c r="BE217" i="17" s="1"/>
  <c r="BK207" i="17"/>
  <c r="BK205" i="17"/>
  <c r="BK193" i="17"/>
  <c r="BK183" i="17"/>
  <c r="K179" i="17"/>
  <c r="BE179" i="17"/>
  <c r="K171" i="17"/>
  <c r="BE171" i="17" s="1"/>
  <c r="K165" i="17"/>
  <c r="BE165" i="17" s="1"/>
  <c r="BK151" i="17"/>
  <c r="BK143" i="17"/>
  <c r="BK137" i="17"/>
  <c r="BK129" i="17"/>
  <c r="BK123" i="17"/>
  <c r="BK217" i="16"/>
  <c r="K209" i="16"/>
  <c r="BE209" i="16" s="1"/>
  <c r="BK204" i="16"/>
  <c r="K198" i="16"/>
  <c r="BE198" i="16" s="1"/>
  <c r="BK180" i="16"/>
  <c r="BK174" i="16"/>
  <c r="K168" i="16"/>
  <c r="BE168" i="16"/>
  <c r="K147" i="16"/>
  <c r="BE147" i="16"/>
  <c r="BK141" i="16"/>
  <c r="K136" i="16"/>
  <c r="BE136" i="16"/>
  <c r="BK207" i="15"/>
  <c r="BK203" i="15"/>
  <c r="BK197" i="15"/>
  <c r="K191" i="15"/>
  <c r="BE191" i="15"/>
  <c r="K185" i="15"/>
  <c r="BE185" i="15" s="1"/>
  <c r="K183" i="15"/>
  <c r="BE183" i="15"/>
  <c r="K176" i="15"/>
  <c r="BE176" i="15"/>
  <c r="K168" i="15"/>
  <c r="BE168" i="15"/>
  <c r="BK161" i="15"/>
  <c r="BK159" i="15"/>
  <c r="BK157" i="15"/>
  <c r="K153" i="15"/>
  <c r="BE153" i="15" s="1"/>
  <c r="BK151" i="15"/>
  <c r="K147" i="15"/>
  <c r="BE147" i="15"/>
  <c r="BK141" i="15"/>
  <c r="K133" i="15"/>
  <c r="BE133" i="15"/>
  <c r="BK173" i="14"/>
  <c r="K167" i="14"/>
  <c r="BE167" i="14"/>
  <c r="BK160" i="14"/>
  <c r="K138" i="14"/>
  <c r="BE138" i="14"/>
  <c r="BK132" i="14"/>
  <c r="K271" i="13"/>
  <c r="BE271" i="13"/>
  <c r="K259" i="13"/>
  <c r="BE259" i="13"/>
  <c r="BK253" i="13"/>
  <c r="K251" i="13"/>
  <c r="BE251" i="13"/>
  <c r="BK245" i="13"/>
  <c r="BK237" i="13"/>
  <c r="BK228" i="13"/>
  <c r="K220" i="13"/>
  <c r="BE220" i="13"/>
  <c r="K218" i="13"/>
  <c r="BE218" i="13"/>
  <c r="BK208" i="13"/>
  <c r="BK200" i="13"/>
  <c r="BK184" i="13"/>
  <c r="BK176" i="13"/>
  <c r="BK166" i="13"/>
  <c r="BK162" i="13"/>
  <c r="BK150" i="13"/>
  <c r="K146" i="13"/>
  <c r="BE146" i="13"/>
  <c r="BK519" i="12"/>
  <c r="BK509" i="12"/>
  <c r="K485" i="12"/>
  <c r="BE485" i="12" s="1"/>
  <c r="K481" i="12"/>
  <c r="BE481" i="12" s="1"/>
  <c r="BK465" i="12"/>
  <c r="K455" i="12"/>
  <c r="BE455" i="12" s="1"/>
  <c r="K447" i="12"/>
  <c r="BE447" i="12"/>
  <c r="BK443" i="12"/>
  <c r="BK439" i="12"/>
  <c r="BK431" i="12"/>
  <c r="BK425" i="12"/>
  <c r="BK415" i="12"/>
  <c r="K406" i="12"/>
  <c r="BE406" i="12"/>
  <c r="BK400" i="12"/>
  <c r="K392" i="12"/>
  <c r="BE392" i="12"/>
  <c r="BK384" i="12"/>
  <c r="K378" i="12"/>
  <c r="BE378" i="12"/>
  <c r="K376" i="12"/>
  <c r="BE376" i="12"/>
  <c r="BK370" i="12"/>
  <c r="BK366" i="12"/>
  <c r="BK364" i="12"/>
  <c r="BK357" i="12"/>
  <c r="K355" i="12"/>
  <c r="BE355" i="12"/>
  <c r="BK345" i="12"/>
  <c r="BK341" i="12"/>
  <c r="K335" i="12"/>
  <c r="BE335" i="12" s="1"/>
  <c r="K333" i="12"/>
  <c r="BE333" i="12" s="1"/>
  <c r="BK327" i="12"/>
  <c r="K318" i="12"/>
  <c r="BE318" i="12" s="1"/>
  <c r="K312" i="12"/>
  <c r="BE312" i="12"/>
  <c r="BK300" i="12"/>
  <c r="BK298" i="12"/>
  <c r="BK294" i="12"/>
  <c r="BK282" i="12"/>
  <c r="BK272" i="12"/>
  <c r="K267" i="12"/>
  <c r="BE267" i="12"/>
  <c r="K263" i="12"/>
  <c r="BE263" i="12" s="1"/>
  <c r="BK261" i="12"/>
  <c r="K257" i="12"/>
  <c r="BE257" i="12"/>
  <c r="K253" i="12"/>
  <c r="BE253" i="12" s="1"/>
  <c r="K245" i="12"/>
  <c r="BE245" i="12"/>
  <c r="BK234" i="12"/>
  <c r="K230" i="12"/>
  <c r="BE230" i="12" s="1"/>
  <c r="K222" i="12"/>
  <c r="BE222" i="12"/>
  <c r="BK216" i="12"/>
  <c r="K211" i="12"/>
  <c r="BE211" i="12"/>
  <c r="BK197" i="12"/>
  <c r="BK173" i="12"/>
  <c r="K158" i="12"/>
  <c r="BE158" i="12"/>
  <c r="BK156" i="12"/>
  <c r="BK152" i="12"/>
  <c r="K142" i="12"/>
  <c r="BE142" i="12"/>
  <c r="BK136" i="12"/>
  <c r="K163" i="11"/>
  <c r="BE163" i="11" s="1"/>
  <c r="BK131" i="11"/>
  <c r="BK183" i="10"/>
  <c r="BK167" i="10"/>
  <c r="K153" i="10"/>
  <c r="BE153" i="10"/>
  <c r="BK138" i="10"/>
  <c r="K136" i="10"/>
  <c r="BE136" i="10" s="1"/>
  <c r="K135" i="9"/>
  <c r="BE135" i="9"/>
  <c r="K131" i="9"/>
  <c r="BE131" i="9"/>
  <c r="K129" i="9"/>
  <c r="BE129" i="9" s="1"/>
  <c r="K155" i="8"/>
  <c r="BE155" i="8" s="1"/>
  <c r="K145" i="8"/>
  <c r="BE145" i="8"/>
  <c r="BK125" i="8"/>
  <c r="BK135" i="7"/>
  <c r="K119" i="7"/>
  <c r="BE119" i="7" s="1"/>
  <c r="K145" i="6"/>
  <c r="BE145" i="6" s="1"/>
  <c r="K227" i="5"/>
  <c r="BE227" i="5"/>
  <c r="BK221" i="5"/>
  <c r="BK215" i="5"/>
  <c r="K199" i="5"/>
  <c r="BE199" i="5" s="1"/>
  <c r="K189" i="5"/>
  <c r="BE189" i="5"/>
  <c r="BK187" i="5"/>
  <c r="K183" i="5"/>
  <c r="BE183" i="5"/>
  <c r="K169" i="5"/>
  <c r="BE169" i="5"/>
  <c r="K165" i="5"/>
  <c r="BE165" i="5"/>
  <c r="K159" i="5"/>
  <c r="BE159" i="5" s="1"/>
  <c r="K149" i="5"/>
  <c r="BE149" i="5"/>
  <c r="K143" i="5"/>
  <c r="BE143" i="5"/>
  <c r="BK135" i="5"/>
  <c r="BK129" i="5"/>
  <c r="BK119" i="5"/>
  <c r="BK139" i="4"/>
  <c r="K125" i="4"/>
  <c r="BE125" i="4"/>
  <c r="BK156" i="3"/>
  <c r="K144" i="3"/>
  <c r="BE144" i="3" s="1"/>
  <c r="BK140" i="3"/>
  <c r="K134" i="3"/>
  <c r="BE134" i="3" s="1"/>
  <c r="BK125" i="3"/>
  <c r="BK345" i="2"/>
  <c r="K332" i="2"/>
  <c r="BE332" i="2"/>
  <c r="BK320" i="2"/>
  <c r="BK316" i="2"/>
  <c r="BK310" i="2"/>
  <c r="BK300" i="2"/>
  <c r="K296" i="2"/>
  <c r="BE296" i="2"/>
  <c r="BK284" i="2"/>
  <c r="BK276" i="2"/>
  <c r="BK270" i="2"/>
  <c r="BK262" i="2"/>
  <c r="K256" i="2"/>
  <c r="BE256" i="2" s="1"/>
  <c r="K248" i="2"/>
  <c r="BE248" i="2"/>
  <c r="K240" i="2"/>
  <c r="BE240" i="2"/>
  <c r="K236" i="2"/>
  <c r="BE236" i="2"/>
  <c r="BK215" i="2"/>
  <c r="BK203" i="2"/>
  <c r="K193" i="2"/>
  <c r="BE193" i="2"/>
  <c r="K189" i="2"/>
  <c r="BE189" i="2"/>
  <c r="K187" i="2"/>
  <c r="BE187" i="2"/>
  <c r="BK183" i="2"/>
  <c r="K179" i="2"/>
  <c r="BE179" i="2"/>
  <c r="K170" i="2"/>
  <c r="BE170" i="2" s="1"/>
  <c r="K144" i="2"/>
  <c r="BE144" i="2" s="1"/>
  <c r="K132" i="2"/>
  <c r="BE132" i="2"/>
  <c r="K126" i="2"/>
  <c r="BE126" i="2"/>
  <c r="BK124" i="2"/>
  <c r="BK127" i="24"/>
  <c r="BK213" i="20"/>
  <c r="K209" i="20"/>
  <c r="BE209" i="20"/>
  <c r="BK205" i="20"/>
  <c r="K197" i="20"/>
  <c r="BE197" i="20"/>
  <c r="BK193" i="20"/>
  <c r="K187" i="20"/>
  <c r="BE187" i="20"/>
  <c r="BK179" i="20"/>
  <c r="BK161" i="20"/>
  <c r="BK159" i="20"/>
  <c r="BK153" i="20"/>
  <c r="BK139" i="20"/>
  <c r="K135" i="20"/>
  <c r="BE135" i="20" s="1"/>
  <c r="K129" i="20"/>
  <c r="BE129" i="20" s="1"/>
  <c r="K117" i="20"/>
  <c r="BE117" i="20"/>
  <c r="BK211" i="19"/>
  <c r="K207" i="19"/>
  <c r="BE207" i="19"/>
  <c r="BK193" i="19"/>
  <c r="BK189" i="19"/>
  <c r="K177" i="19"/>
  <c r="BE177" i="19"/>
  <c r="K171" i="19"/>
  <c r="BE171" i="19" s="1"/>
  <c r="K163" i="19"/>
  <c r="BE163" i="19"/>
  <c r="K153" i="19"/>
  <c r="BE153" i="19"/>
  <c r="BK149" i="19"/>
  <c r="K143" i="19"/>
  <c r="BE143" i="19"/>
  <c r="BK139" i="19"/>
  <c r="BK129" i="19"/>
  <c r="K149" i="18"/>
  <c r="BE149" i="18" s="1"/>
  <c r="BK143" i="18"/>
  <c r="K133" i="18"/>
  <c r="BE133" i="18"/>
  <c r="K310" i="17"/>
  <c r="BE310" i="17" s="1"/>
  <c r="K306" i="17"/>
  <c r="BE306" i="17"/>
  <c r="K300" i="17"/>
  <c r="BE300" i="17"/>
  <c r="K296" i="17"/>
  <c r="BE296" i="17"/>
  <c r="K286" i="17"/>
  <c r="BE286" i="17" s="1"/>
  <c r="BK278" i="17"/>
  <c r="K272" i="17"/>
  <c r="BE272" i="17" s="1"/>
  <c r="BK264" i="17"/>
  <c r="K260" i="17"/>
  <c r="BE260" i="17"/>
  <c r="K240" i="17"/>
  <c r="BE240" i="17" s="1"/>
  <c r="K227" i="17"/>
  <c r="BE227" i="17"/>
  <c r="BK225" i="17"/>
  <c r="K213" i="17"/>
  <c r="BE213" i="17" s="1"/>
  <c r="K209" i="17"/>
  <c r="BE209" i="17"/>
  <c r="BK187" i="17"/>
  <c r="BK173" i="17"/>
  <c r="K155" i="17"/>
  <c r="BE155" i="17" s="1"/>
  <c r="K145" i="17"/>
  <c r="BE145" i="17" s="1"/>
  <c r="K141" i="17"/>
  <c r="BE141" i="17"/>
  <c r="K133" i="17"/>
  <c r="BE133" i="17" s="1"/>
  <c r="BK131" i="17"/>
  <c r="K127" i="17"/>
  <c r="BE127" i="17"/>
  <c r="K215" i="16"/>
  <c r="BE215" i="16"/>
  <c r="BK211" i="16"/>
  <c r="BK202" i="16"/>
  <c r="BK196" i="16"/>
  <c r="BK182" i="16"/>
  <c r="BK178" i="16"/>
  <c r="BK172" i="16"/>
  <c r="BK166" i="16"/>
  <c r="BK164" i="16"/>
  <c r="BK159" i="16"/>
  <c r="BK158" i="16" s="1"/>
  <c r="K158" i="16" s="1"/>
  <c r="K105" i="16" s="1"/>
  <c r="BK134" i="16"/>
  <c r="K199" i="15"/>
  <c r="BE199" i="15" s="1"/>
  <c r="K195" i="15"/>
  <c r="BE195" i="15"/>
  <c r="K189" i="15"/>
  <c r="BE189" i="15"/>
  <c r="K172" i="15"/>
  <c r="BE172" i="15" s="1"/>
  <c r="BK166" i="15"/>
  <c r="BK137" i="15"/>
  <c r="K135" i="15"/>
  <c r="BE135" i="15"/>
  <c r="K131" i="15"/>
  <c r="BE131" i="15"/>
  <c r="BK127" i="15"/>
  <c r="K179" i="14"/>
  <c r="BE179" i="14"/>
  <c r="K177" i="14"/>
  <c r="BE177" i="14"/>
  <c r="K165" i="14"/>
  <c r="BE165" i="14" s="1"/>
  <c r="BK155" i="14"/>
  <c r="K150" i="14"/>
  <c r="BE150" i="14" s="1"/>
  <c r="K148" i="14"/>
  <c r="BE148" i="14" s="1"/>
  <c r="BK144" i="14"/>
  <c r="BK140" i="14"/>
  <c r="BK136" i="14"/>
  <c r="K134" i="14"/>
  <c r="BE134" i="14"/>
  <c r="K128" i="14"/>
  <c r="BE128" i="14"/>
  <c r="K267" i="13"/>
  <c r="BE267" i="13"/>
  <c r="BK263" i="13"/>
  <c r="BK249" i="13"/>
  <c r="K241" i="13"/>
  <c r="BE241" i="13"/>
  <c r="K222" i="13"/>
  <c r="BE222" i="13"/>
  <c r="K202" i="13"/>
  <c r="BE202" i="13"/>
  <c r="K198" i="13"/>
  <c r="BE198" i="13" s="1"/>
  <c r="BK178" i="13"/>
  <c r="K174" i="13"/>
  <c r="BE174" i="13" s="1"/>
  <c r="K172" i="13"/>
  <c r="BE172" i="13" s="1"/>
  <c r="K156" i="13"/>
  <c r="BE156" i="13"/>
  <c r="BK148" i="13"/>
  <c r="BK144" i="13"/>
  <c r="K140" i="13"/>
  <c r="BE140" i="13" s="1"/>
  <c r="BK132" i="13"/>
  <c r="BK128" i="13"/>
  <c r="BK521" i="12"/>
  <c r="K501" i="12"/>
  <c r="BE501" i="12" s="1"/>
  <c r="K497" i="12"/>
  <c r="BE497" i="12"/>
  <c r="BK491" i="12"/>
  <c r="BK489" i="12"/>
  <c r="K479" i="12"/>
  <c r="BE479" i="12"/>
  <c r="K475" i="12"/>
  <c r="BE475" i="12" s="1"/>
  <c r="BK463" i="12"/>
  <c r="BK451" i="12"/>
  <c r="K435" i="12"/>
  <c r="BE435" i="12"/>
  <c r="BK427" i="12"/>
  <c r="BK423" i="12"/>
  <c r="K419" i="12"/>
  <c r="BE419" i="12" s="1"/>
  <c r="BK417" i="12"/>
  <c r="BK412" i="12"/>
  <c r="K396" i="12"/>
  <c r="BE396" i="12"/>
  <c r="K390" i="12"/>
  <c r="BE390" i="12"/>
  <c r="K382" i="12"/>
  <c r="BE382" i="12" s="1"/>
  <c r="BK374" i="12"/>
  <c r="K368" i="12"/>
  <c r="BE368" i="12" s="1"/>
  <c r="BK337" i="12"/>
  <c r="K310" i="12"/>
  <c r="BE310" i="12"/>
  <c r="K302" i="12"/>
  <c r="BE302" i="12" s="1"/>
  <c r="BK269" i="12"/>
  <c r="K255" i="12"/>
  <c r="BE255" i="12" s="1"/>
  <c r="BK242" i="12"/>
  <c r="BK209" i="12"/>
  <c r="K205" i="12"/>
  <c r="BE205" i="12"/>
  <c r="BK193" i="12"/>
  <c r="K191" i="12"/>
  <c r="BE191" i="12"/>
  <c r="K187" i="12"/>
  <c r="BE187" i="12"/>
  <c r="K183" i="12"/>
  <c r="BE183" i="12"/>
  <c r="BK177" i="12"/>
  <c r="BK175" i="12"/>
  <c r="K171" i="12"/>
  <c r="BE171" i="12"/>
  <c r="BK169" i="12"/>
  <c r="K165" i="12"/>
  <c r="BE165" i="12" s="1"/>
  <c r="BK154" i="12"/>
  <c r="K148" i="12"/>
  <c r="BE148" i="12" s="1"/>
  <c r="BK144" i="12"/>
  <c r="BK140" i="12"/>
  <c r="K167" i="11"/>
  <c r="BE167" i="11"/>
  <c r="K165" i="11"/>
  <c r="BE165" i="11"/>
  <c r="BK160" i="11"/>
  <c r="K158" i="11"/>
  <c r="BE158" i="11" s="1"/>
  <c r="BK156" i="11"/>
  <c r="BK152" i="11"/>
  <c r="K148" i="11"/>
  <c r="BE148" i="11" s="1"/>
  <c r="K137" i="11"/>
  <c r="BE137" i="11"/>
  <c r="K129" i="11"/>
  <c r="BE129" i="11" s="1"/>
  <c r="K187" i="10"/>
  <c r="BE187" i="10" s="1"/>
  <c r="K185" i="10"/>
  <c r="BE185" i="10" s="1"/>
  <c r="BK175" i="10"/>
  <c r="K173" i="10"/>
  <c r="BE173" i="10" s="1"/>
  <c r="K171" i="10"/>
  <c r="BE171" i="10"/>
  <c r="K169" i="10"/>
  <c r="BE169" i="10"/>
  <c r="BK151" i="10"/>
  <c r="BK149" i="10"/>
  <c r="K147" i="10"/>
  <c r="BE147" i="10" s="1"/>
  <c r="K145" i="10"/>
  <c r="BE145" i="10"/>
  <c r="BK143" i="10"/>
  <c r="K141" i="10"/>
  <c r="BE141" i="10" s="1"/>
  <c r="BK134" i="10"/>
  <c r="K132" i="10"/>
  <c r="BE132" i="10" s="1"/>
  <c r="K126" i="10"/>
  <c r="BE126" i="10"/>
  <c r="K122" i="10"/>
  <c r="BE122" i="10"/>
  <c r="BK120" i="10"/>
  <c r="BK127" i="9"/>
  <c r="K125" i="9"/>
  <c r="BE125" i="9" s="1"/>
  <c r="K157" i="8"/>
  <c r="BE157" i="8"/>
  <c r="BK149" i="8"/>
  <c r="K139" i="8"/>
  <c r="BE139" i="8" s="1"/>
  <c r="K135" i="8"/>
  <c r="BE135" i="8"/>
  <c r="K131" i="8"/>
  <c r="BE131" i="8" s="1"/>
  <c r="BK127" i="8"/>
  <c r="K117" i="8"/>
  <c r="BE117" i="8"/>
  <c r="K133" i="7"/>
  <c r="BE133" i="7"/>
  <c r="BK127" i="7"/>
  <c r="BK167" i="6"/>
  <c r="K129" i="6"/>
  <c r="BE129" i="6" s="1"/>
  <c r="BK117" i="6"/>
  <c r="BK225" i="5"/>
  <c r="BK219" i="5"/>
  <c r="K213" i="5"/>
  <c r="BE213" i="5"/>
  <c r="BK207" i="5"/>
  <c r="BK201" i="5"/>
  <c r="BK193" i="5"/>
  <c r="K185" i="5"/>
  <c r="BE185" i="5" s="1"/>
  <c r="K173" i="5"/>
  <c r="BE173" i="5" s="1"/>
  <c r="K167" i="5"/>
  <c r="BE167" i="5"/>
  <c r="K161" i="5"/>
  <c r="BE161" i="5" s="1"/>
  <c r="K153" i="5"/>
  <c r="BE153" i="5" s="1"/>
  <c r="BK145" i="5"/>
  <c r="BK137" i="5"/>
  <c r="BK131" i="5"/>
  <c r="BK121" i="5"/>
  <c r="BK151" i="4"/>
  <c r="BK150" i="4" s="1"/>
  <c r="K150" i="4" s="1"/>
  <c r="K101" i="4" s="1"/>
  <c r="BK145" i="4"/>
  <c r="BK133" i="4"/>
  <c r="BK131" i="4"/>
  <c r="K127" i="4"/>
  <c r="BE127" i="4" s="1"/>
  <c r="BK160" i="3"/>
  <c r="BK152" i="3"/>
  <c r="K150" i="3"/>
  <c r="BE150" i="3"/>
  <c r="K148" i="3"/>
  <c r="BE148" i="3"/>
  <c r="K142" i="3"/>
  <c r="BE142" i="3" s="1"/>
  <c r="BK138" i="3"/>
  <c r="BK130" i="3"/>
  <c r="BK127" i="3"/>
  <c r="K347" i="2"/>
  <c r="BE347" i="2" s="1"/>
  <c r="K338" i="2"/>
  <c r="BE338" i="2"/>
  <c r="K336" i="2"/>
  <c r="BE336" i="2" s="1"/>
  <c r="K326" i="2"/>
  <c r="BE326" i="2" s="1"/>
  <c r="BK322" i="2"/>
  <c r="BK302" i="2"/>
  <c r="K292" i="2"/>
  <c r="BE292" i="2"/>
  <c r="BK254" i="2"/>
  <c r="BK242" i="2"/>
  <c r="BK230" i="2"/>
  <c r="BK225" i="2"/>
  <c r="BK213" i="2"/>
  <c r="BK207" i="2"/>
  <c r="BK199" i="2"/>
  <c r="BK197" i="2"/>
  <c r="BK185" i="2"/>
  <c r="BK173" i="2"/>
  <c r="BK156" i="2"/>
  <c r="K150" i="2"/>
  <c r="BE150" i="2"/>
  <c r="K136" i="2"/>
  <c r="BE136" i="2"/>
  <c r="BK130" i="2"/>
  <c r="V124" i="4" l="1"/>
  <c r="V123" i="4" s="1"/>
  <c r="BK127" i="6"/>
  <c r="BK157" i="6"/>
  <c r="V227" i="2"/>
  <c r="V121" i="2"/>
  <c r="X227" i="2"/>
  <c r="X121" i="2"/>
  <c r="T124" i="3"/>
  <c r="T123" i="3" s="1"/>
  <c r="T122" i="3" s="1"/>
  <c r="AW97" i="1" s="1"/>
  <c r="R124" i="3"/>
  <c r="J100" i="3"/>
  <c r="R118" i="5"/>
  <c r="R117" i="5" s="1"/>
  <c r="J96" i="5"/>
  <c r="K31" i="5" s="1"/>
  <c r="AT99" i="1" s="1"/>
  <c r="X116" i="6"/>
  <c r="R116" i="7"/>
  <c r="J96" i="7"/>
  <c r="K31" i="7"/>
  <c r="AT101" i="1" s="1"/>
  <c r="Q116" i="8"/>
  <c r="I96" i="8" s="1"/>
  <c r="K30" i="8" s="1"/>
  <c r="AS102" i="1" s="1"/>
  <c r="T116" i="9"/>
  <c r="AW103" i="1"/>
  <c r="V116" i="9"/>
  <c r="X140" i="10"/>
  <c r="X117" i="10"/>
  <c r="X128" i="11"/>
  <c r="X127" i="11"/>
  <c r="V143" i="11"/>
  <c r="V141" i="11"/>
  <c r="Q162" i="11"/>
  <c r="I104" i="11"/>
  <c r="V129" i="12"/>
  <c r="Q129" i="12"/>
  <c r="V162" i="12"/>
  <c r="R162" i="12"/>
  <c r="J100" i="12"/>
  <c r="X213" i="12"/>
  <c r="X244" i="12"/>
  <c r="X271" i="12"/>
  <c r="T324" i="12"/>
  <c r="Q324" i="12"/>
  <c r="I104" i="12" s="1"/>
  <c r="T363" i="12"/>
  <c r="X363" i="12"/>
  <c r="R363" i="12"/>
  <c r="J105" i="12" s="1"/>
  <c r="V414" i="12"/>
  <c r="X414" i="12"/>
  <c r="V125" i="13"/>
  <c r="Q125" i="13"/>
  <c r="T234" i="13"/>
  <c r="X234" i="13"/>
  <c r="R127" i="14"/>
  <c r="X152" i="14"/>
  <c r="Q164" i="14"/>
  <c r="I103" i="14" s="1"/>
  <c r="Q126" i="15"/>
  <c r="I100" i="15" s="1"/>
  <c r="T163" i="15"/>
  <c r="Q163" i="15"/>
  <c r="I101" i="15"/>
  <c r="R182" i="15"/>
  <c r="J102" i="15"/>
  <c r="T131" i="16"/>
  <c r="Q131" i="16"/>
  <c r="T138" i="16"/>
  <c r="Q138" i="16"/>
  <c r="I101" i="16" s="1"/>
  <c r="T149" i="16"/>
  <c r="R149" i="16"/>
  <c r="J102" i="16"/>
  <c r="X161" i="16"/>
  <c r="X157" i="16"/>
  <c r="R208" i="16"/>
  <c r="J107" i="16" s="1"/>
  <c r="T122" i="17"/>
  <c r="T121" i="17" s="1"/>
  <c r="AW115" i="1" s="1"/>
  <c r="Q122" i="17"/>
  <c r="Q121" i="17" s="1"/>
  <c r="I98" i="17" s="1"/>
  <c r="K32" i="17" s="1"/>
  <c r="AS115" i="1" s="1"/>
  <c r="V126" i="18"/>
  <c r="Q126" i="18"/>
  <c r="I99" i="18"/>
  <c r="V136" i="18"/>
  <c r="V135" i="18" s="1"/>
  <c r="R136" i="18"/>
  <c r="R135" i="18" s="1"/>
  <c r="J100" i="18" s="1"/>
  <c r="V142" i="18"/>
  <c r="V141" i="18" s="1"/>
  <c r="Q142" i="18"/>
  <c r="I103" i="18"/>
  <c r="R122" i="19"/>
  <c r="R121" i="19"/>
  <c r="J98" i="19" s="1"/>
  <c r="K33" i="19" s="1"/>
  <c r="AT118" i="1" s="1"/>
  <c r="X116" i="22"/>
  <c r="T227" i="2"/>
  <c r="T121" i="2"/>
  <c r="AW96" i="1" s="1"/>
  <c r="R227" i="2"/>
  <c r="Q124" i="3"/>
  <c r="Q123" i="3"/>
  <c r="Q122" i="3" s="1"/>
  <c r="I98" i="3" s="1"/>
  <c r="K32" i="3" s="1"/>
  <c r="AS97" i="1" s="1"/>
  <c r="T118" i="5"/>
  <c r="T117" i="5" s="1"/>
  <c r="AW99" i="1" s="1"/>
  <c r="X118" i="5"/>
  <c r="X117" i="5" s="1"/>
  <c r="T116" i="6"/>
  <c r="AW100" i="1"/>
  <c r="Q116" i="6"/>
  <c r="I96" i="6"/>
  <c r="K30" i="6" s="1"/>
  <c r="AS100" i="1" s="1"/>
  <c r="T116" i="7"/>
  <c r="AW101" i="1" s="1"/>
  <c r="Q116" i="7"/>
  <c r="I96" i="7"/>
  <c r="K30" i="7" s="1"/>
  <c r="AS101" i="1" s="1"/>
  <c r="V116" i="8"/>
  <c r="Q116" i="9"/>
  <c r="I96" i="9"/>
  <c r="K30" i="9" s="1"/>
  <c r="AS103" i="1" s="1"/>
  <c r="R140" i="10"/>
  <c r="J97" i="10" s="1"/>
  <c r="V128" i="11"/>
  <c r="V127" i="11" s="1"/>
  <c r="Q143" i="11"/>
  <c r="Q141" i="11"/>
  <c r="I101" i="11" s="1"/>
  <c r="R162" i="11"/>
  <c r="J104" i="11"/>
  <c r="T129" i="12"/>
  <c r="R129" i="12"/>
  <c r="T162" i="12"/>
  <c r="Q162" i="12"/>
  <c r="I100" i="12"/>
  <c r="T213" i="12"/>
  <c r="Q213" i="12"/>
  <c r="I101" i="12"/>
  <c r="T244" i="12"/>
  <c r="Q244" i="12"/>
  <c r="I102" i="12" s="1"/>
  <c r="V271" i="12"/>
  <c r="R271" i="12"/>
  <c r="J103" i="12" s="1"/>
  <c r="V324" i="12"/>
  <c r="R324" i="12"/>
  <c r="J104" i="12" s="1"/>
  <c r="Q414" i="12"/>
  <c r="I106" i="12" s="1"/>
  <c r="X125" i="13"/>
  <c r="X124" i="13"/>
  <c r="X123" i="13" s="1"/>
  <c r="R234" i="13"/>
  <c r="J101" i="13"/>
  <c r="V127" i="14"/>
  <c r="BK152" i="14"/>
  <c r="K152" i="14" s="1"/>
  <c r="K101" i="14" s="1"/>
  <c r="BK157" i="14"/>
  <c r="K157" i="14" s="1"/>
  <c r="K102" i="14" s="1"/>
  <c r="X157" i="14"/>
  <c r="R157" i="14"/>
  <c r="J102" i="14"/>
  <c r="V164" i="14"/>
  <c r="X126" i="15"/>
  <c r="X163" i="15"/>
  <c r="R163" i="15"/>
  <c r="J101" i="15"/>
  <c r="V182" i="15"/>
  <c r="V131" i="16"/>
  <c r="X138" i="16"/>
  <c r="V149" i="16"/>
  <c r="Q149" i="16"/>
  <c r="I102" i="16"/>
  <c r="T161" i="16"/>
  <c r="T157" i="16"/>
  <c r="Q161" i="16"/>
  <c r="I106" i="16"/>
  <c r="V208" i="16"/>
  <c r="X208" i="16"/>
  <c r="V122" i="17"/>
  <c r="V121" i="17"/>
  <c r="R122" i="17"/>
  <c r="J99" i="17"/>
  <c r="T126" i="18"/>
  <c r="X126" i="18"/>
  <c r="T136" i="18"/>
  <c r="T135" i="18" s="1"/>
  <c r="Q136" i="18"/>
  <c r="Q135" i="18"/>
  <c r="I100" i="18" s="1"/>
  <c r="T142" i="18"/>
  <c r="T141" i="18"/>
  <c r="R142" i="18"/>
  <c r="R141" i="18"/>
  <c r="J102" i="18" s="1"/>
  <c r="V122" i="19"/>
  <c r="V121" i="19" s="1"/>
  <c r="X122" i="19"/>
  <c r="X121" i="19" s="1"/>
  <c r="X116" i="20"/>
  <c r="R116" i="20"/>
  <c r="J96" i="20"/>
  <c r="K31" i="20" s="1"/>
  <c r="AT119" i="1" s="1"/>
  <c r="V116" i="21"/>
  <c r="R116" i="21"/>
  <c r="J96" i="21" s="1"/>
  <c r="K31" i="21" s="1"/>
  <c r="AT120" i="1" s="1"/>
  <c r="Q116" i="22"/>
  <c r="I96" i="22" s="1"/>
  <c r="K30" i="22" s="1"/>
  <c r="AS121" i="1" s="1"/>
  <c r="T116" i="8"/>
  <c r="AW102" i="1" s="1"/>
  <c r="X116" i="8"/>
  <c r="R116" i="9"/>
  <c r="J96" i="9"/>
  <c r="K31" i="9" s="1"/>
  <c r="AT103" i="1" s="1"/>
  <c r="T140" i="10"/>
  <c r="T117" i="10"/>
  <c r="AW104" i="1" s="1"/>
  <c r="Q140" i="10"/>
  <c r="I97" i="10"/>
  <c r="R128" i="11"/>
  <c r="J100" i="11" s="1"/>
  <c r="X143" i="11"/>
  <c r="X141" i="11"/>
  <c r="T162" i="11"/>
  <c r="X162" i="11"/>
  <c r="X127" i="14"/>
  <c r="X126" i="14"/>
  <c r="T152" i="14"/>
  <c r="T126" i="14" s="1"/>
  <c r="T125" i="14" s="1"/>
  <c r="AW111" i="1" s="1"/>
  <c r="Q152" i="14"/>
  <c r="I101" i="14" s="1"/>
  <c r="T157" i="14"/>
  <c r="T164" i="14"/>
  <c r="R164" i="14"/>
  <c r="J103" i="14"/>
  <c r="V126" i="15"/>
  <c r="X182" i="15"/>
  <c r="T122" i="19"/>
  <c r="T121" i="19" s="1"/>
  <c r="AW118" i="1" s="1"/>
  <c r="Q122" i="19"/>
  <c r="Q121" i="19" s="1"/>
  <c r="I98" i="19" s="1"/>
  <c r="K32" i="19" s="1"/>
  <c r="AS118" i="1" s="1"/>
  <c r="T116" i="20"/>
  <c r="AW119" i="1" s="1"/>
  <c r="V116" i="20"/>
  <c r="Q116" i="20"/>
  <c r="I96" i="20" s="1"/>
  <c r="K30" i="20" s="1"/>
  <c r="AS119" i="1" s="1"/>
  <c r="T116" i="21"/>
  <c r="AW120" i="1" s="1"/>
  <c r="Q116" i="21"/>
  <c r="I96" i="21"/>
  <c r="K30" i="21"/>
  <c r="AS120" i="1"/>
  <c r="R116" i="22"/>
  <c r="J96" i="22"/>
  <c r="K31" i="22"/>
  <c r="AT121" i="1" s="1"/>
  <c r="X120" i="23"/>
  <c r="R120" i="23"/>
  <c r="T125" i="23"/>
  <c r="X125" i="23"/>
  <c r="V130" i="23"/>
  <c r="X130" i="23"/>
  <c r="R130" i="23"/>
  <c r="J99" i="23" s="1"/>
  <c r="BK135" i="24"/>
  <c r="K135" i="24"/>
  <c r="K98" i="24"/>
  <c r="Q227" i="2"/>
  <c r="I99" i="2" s="1"/>
  <c r="V124" i="3"/>
  <c r="V123" i="3"/>
  <c r="V122" i="3" s="1"/>
  <c r="X124" i="3"/>
  <c r="X123" i="3"/>
  <c r="X122" i="3"/>
  <c r="V118" i="5"/>
  <c r="V117" i="5" s="1"/>
  <c r="Q118" i="5"/>
  <c r="Q117" i="5"/>
  <c r="I96" i="5" s="1"/>
  <c r="K30" i="5" s="1"/>
  <c r="AS99" i="1" s="1"/>
  <c r="V116" i="6"/>
  <c r="R116" i="6"/>
  <c r="J96" i="6" s="1"/>
  <c r="K31" i="6" s="1"/>
  <c r="AT100" i="1" s="1"/>
  <c r="V116" i="7"/>
  <c r="X116" i="7"/>
  <c r="R116" i="8"/>
  <c r="J96" i="8"/>
  <c r="K31" i="8"/>
  <c r="AT102" i="1" s="1"/>
  <c r="X116" i="9"/>
  <c r="V140" i="10"/>
  <c r="V117" i="10" s="1"/>
  <c r="T128" i="11"/>
  <c r="T127" i="11"/>
  <c r="Q128" i="11"/>
  <c r="Q127" i="11"/>
  <c r="Q126" i="11" s="1"/>
  <c r="I98" i="11" s="1"/>
  <c r="K32" i="11"/>
  <c r="AS106" i="1" s="1"/>
  <c r="T143" i="11"/>
  <c r="T141" i="11"/>
  <c r="R143" i="11"/>
  <c r="J103" i="11"/>
  <c r="V162" i="11"/>
  <c r="X129" i="12"/>
  <c r="X162" i="12"/>
  <c r="V213" i="12"/>
  <c r="R213" i="12"/>
  <c r="J101" i="12"/>
  <c r="V244" i="12"/>
  <c r="R244" i="12"/>
  <c r="J102" i="12" s="1"/>
  <c r="T271" i="12"/>
  <c r="Q271" i="12"/>
  <c r="I103" i="12" s="1"/>
  <c r="X324" i="12"/>
  <c r="V363" i="12"/>
  <c r="Q363" i="12"/>
  <c r="I105" i="12"/>
  <c r="T414" i="12"/>
  <c r="R414" i="12"/>
  <c r="J106" i="12"/>
  <c r="T125" i="13"/>
  <c r="T124" i="13" s="1"/>
  <c r="T123" i="13" s="1"/>
  <c r="AW109" i="1" s="1"/>
  <c r="AW108" i="1" s="1"/>
  <c r="R125" i="13"/>
  <c r="J100" i="13" s="1"/>
  <c r="V234" i="13"/>
  <c r="Q234" i="13"/>
  <c r="I101" i="13" s="1"/>
  <c r="T127" i="14"/>
  <c r="Q127" i="14"/>
  <c r="I100" i="14"/>
  <c r="V152" i="14"/>
  <c r="R152" i="14"/>
  <c r="J101" i="14" s="1"/>
  <c r="V157" i="14"/>
  <c r="Q157" i="14"/>
  <c r="I102" i="14"/>
  <c r="X164" i="14"/>
  <c r="T126" i="15"/>
  <c r="R126" i="15"/>
  <c r="R125" i="15" s="1"/>
  <c r="R124" i="15" s="1"/>
  <c r="J98" i="15" s="1"/>
  <c r="K33" i="15" s="1"/>
  <c r="AT112" i="1" s="1"/>
  <c r="V163" i="15"/>
  <c r="T182" i="15"/>
  <c r="Q182" i="15"/>
  <c r="I102" i="15" s="1"/>
  <c r="X131" i="16"/>
  <c r="R131" i="16"/>
  <c r="J100" i="16"/>
  <c r="V138" i="16"/>
  <c r="R138" i="16"/>
  <c r="J101" i="16"/>
  <c r="X149" i="16"/>
  <c r="V161" i="16"/>
  <c r="V157" i="16" s="1"/>
  <c r="R161" i="16"/>
  <c r="J106" i="16"/>
  <c r="T208" i="16"/>
  <c r="Q208" i="16"/>
  <c r="I107" i="16"/>
  <c r="X122" i="17"/>
  <c r="X121" i="17" s="1"/>
  <c r="R126" i="18"/>
  <c r="J99" i="18"/>
  <c r="X136" i="18"/>
  <c r="X135" i="18"/>
  <c r="X142" i="18"/>
  <c r="X141" i="18"/>
  <c r="T116" i="22"/>
  <c r="AW121" i="1" s="1"/>
  <c r="V116" i="22"/>
  <c r="T120" i="23"/>
  <c r="V120" i="23"/>
  <c r="Q120" i="23"/>
  <c r="BK125" i="23"/>
  <c r="K125" i="23" s="1"/>
  <c r="K98" i="23" s="1"/>
  <c r="V125" i="23"/>
  <c r="Q125" i="23"/>
  <c r="I98" i="23" s="1"/>
  <c r="R125" i="23"/>
  <c r="J98" i="23"/>
  <c r="T130" i="23"/>
  <c r="Q130" i="23"/>
  <c r="I99" i="23"/>
  <c r="T135" i="24"/>
  <c r="T120" i="24" s="1"/>
  <c r="T119" i="24" s="1"/>
  <c r="AW123" i="1" s="1"/>
  <c r="V135" i="24"/>
  <c r="V120" i="24" s="1"/>
  <c r="V119" i="24" s="1"/>
  <c r="X135" i="24"/>
  <c r="X120" i="24" s="1"/>
  <c r="X119" i="24" s="1"/>
  <c r="Q135" i="24"/>
  <c r="I98" i="24"/>
  <c r="R135" i="24"/>
  <c r="J98" i="24" s="1"/>
  <c r="F94" i="2"/>
  <c r="J115" i="2"/>
  <c r="J91" i="4"/>
  <c r="F94" i="4"/>
  <c r="R147" i="4"/>
  <c r="J100" i="4"/>
  <c r="Q150" i="4"/>
  <c r="I101" i="4" s="1"/>
  <c r="E85" i="6"/>
  <c r="F113" i="6"/>
  <c r="F113" i="7"/>
  <c r="J110" i="8"/>
  <c r="J89" i="9"/>
  <c r="J111" i="10"/>
  <c r="J120" i="11"/>
  <c r="J91" i="13"/>
  <c r="F94" i="13"/>
  <c r="E112" i="15"/>
  <c r="J118" i="15"/>
  <c r="J91" i="16"/>
  <c r="F94" i="16"/>
  <c r="E117" i="16"/>
  <c r="J91" i="17"/>
  <c r="F122" i="18"/>
  <c r="E85" i="19"/>
  <c r="E85" i="20"/>
  <c r="F113" i="20"/>
  <c r="E106" i="22"/>
  <c r="J110" i="22"/>
  <c r="J89" i="23"/>
  <c r="F92" i="23"/>
  <c r="E85" i="2"/>
  <c r="BE302" i="2"/>
  <c r="Q121" i="2"/>
  <c r="I98" i="2" s="1"/>
  <c r="K32" i="2" s="1"/>
  <c r="AS96" i="1" s="1"/>
  <c r="J91" i="3"/>
  <c r="F94" i="3"/>
  <c r="E110" i="3"/>
  <c r="E85" i="4"/>
  <c r="BE145" i="4"/>
  <c r="R150" i="4"/>
  <c r="J101" i="4" s="1"/>
  <c r="E85" i="5"/>
  <c r="J89" i="5"/>
  <c r="BE209" i="5"/>
  <c r="J110" i="6"/>
  <c r="E85" i="7"/>
  <c r="J89" i="7"/>
  <c r="BE131" i="7"/>
  <c r="E85" i="8"/>
  <c r="BE149" i="8"/>
  <c r="BE161" i="8"/>
  <c r="E85" i="10"/>
  <c r="F92" i="10"/>
  <c r="R117" i="10"/>
  <c r="J96" i="10"/>
  <c r="K31" i="10"/>
  <c r="AT104" i="1" s="1"/>
  <c r="F94" i="11"/>
  <c r="F125" i="12"/>
  <c r="BE511" i="12"/>
  <c r="E111" i="13"/>
  <c r="J91" i="14"/>
  <c r="E113" i="14"/>
  <c r="F94" i="15"/>
  <c r="R154" i="16"/>
  <c r="J103" i="16"/>
  <c r="Q158" i="16"/>
  <c r="Q157" i="16" s="1"/>
  <c r="I104" i="16" s="1"/>
  <c r="F94" i="17"/>
  <c r="E85" i="18"/>
  <c r="BE125" i="19"/>
  <c r="J89" i="20"/>
  <c r="BE169" i="20"/>
  <c r="J89" i="21"/>
  <c r="E106" i="21"/>
  <c r="F92" i="22"/>
  <c r="E85" i="23"/>
  <c r="E85" i="9"/>
  <c r="F92" i="9"/>
  <c r="E85" i="11"/>
  <c r="E85" i="12"/>
  <c r="BE186" i="16"/>
  <c r="BE211" i="20"/>
  <c r="F92" i="21"/>
  <c r="BE126" i="23"/>
  <c r="J89" i="24"/>
  <c r="F116" i="24"/>
  <c r="BE131" i="24"/>
  <c r="BE156" i="2"/>
  <c r="BE156" i="3"/>
  <c r="Q147" i="4"/>
  <c r="I100" i="4" s="1"/>
  <c r="F92" i="5"/>
  <c r="BE127" i="6"/>
  <c r="BE157" i="6"/>
  <c r="F92" i="8"/>
  <c r="Q117" i="10"/>
  <c r="I96" i="10"/>
  <c r="K30" i="10" s="1"/>
  <c r="AS104" i="1" s="1"/>
  <c r="J91" i="12"/>
  <c r="BE253" i="13"/>
  <c r="F94" i="14"/>
  <c r="Q154" i="16"/>
  <c r="I103" i="16"/>
  <c r="R158" i="16"/>
  <c r="R157" i="16" s="1"/>
  <c r="J104" i="16" s="1"/>
  <c r="E85" i="17"/>
  <c r="J91" i="18"/>
  <c r="J91" i="19"/>
  <c r="F94" i="19"/>
  <c r="E85" i="24"/>
  <c r="Q120" i="24"/>
  <c r="Q119" i="24" s="1"/>
  <c r="I96" i="24" s="1"/>
  <c r="K30" i="24" s="1"/>
  <c r="AS123" i="1" s="1"/>
  <c r="R120" i="24"/>
  <c r="R119" i="24" s="1"/>
  <c r="J96" i="24" s="1"/>
  <c r="K31" i="24" s="1"/>
  <c r="AT123" i="1" s="1"/>
  <c r="Q140" i="24"/>
  <c r="I99" i="24"/>
  <c r="R140" i="24"/>
  <c r="J99" i="24"/>
  <c r="F39" i="4"/>
  <c r="BD98" i="1"/>
  <c r="F37" i="5"/>
  <c r="BD99" i="1" s="1"/>
  <c r="F36" i="8"/>
  <c r="BC102" i="1"/>
  <c r="K36" i="10"/>
  <c r="AY104" i="1"/>
  <c r="F39" i="12"/>
  <c r="BD107" i="1" s="1"/>
  <c r="F41" i="13"/>
  <c r="BF109" i="1" s="1"/>
  <c r="BF108" i="1" s="1"/>
  <c r="F41" i="16"/>
  <c r="BF114" i="1"/>
  <c r="K38" i="3"/>
  <c r="AY97" i="1" s="1"/>
  <c r="K36" i="6"/>
  <c r="AY100" i="1"/>
  <c r="F39" i="10"/>
  <c r="BF104" i="1" s="1"/>
  <c r="F41" i="12"/>
  <c r="BF107" i="1" s="1"/>
  <c r="F36" i="9"/>
  <c r="BC103" i="1" s="1"/>
  <c r="F38" i="9"/>
  <c r="BE103" i="1"/>
  <c r="F40" i="15"/>
  <c r="BE112" i="1" s="1"/>
  <c r="F36" i="20"/>
  <c r="BC119" i="1" s="1"/>
  <c r="F38" i="20"/>
  <c r="BE119" i="1" s="1"/>
  <c r="F37" i="21"/>
  <c r="BD120" i="1"/>
  <c r="F39" i="22"/>
  <c r="BF121" i="1" s="1"/>
  <c r="F37" i="23"/>
  <c r="BD122" i="1" s="1"/>
  <c r="F40" i="2"/>
  <c r="BE96" i="1" s="1"/>
  <c r="F36" i="6"/>
  <c r="BC100" i="1"/>
  <c r="F37" i="10"/>
  <c r="BD104" i="1" s="1"/>
  <c r="K38" i="12"/>
  <c r="AY107" i="1" s="1"/>
  <c r="F38" i="13"/>
  <c r="BC109" i="1" s="1"/>
  <c r="BC108" i="1" s="1"/>
  <c r="AY108" i="1" s="1"/>
  <c r="F40" i="13"/>
  <c r="BE109" i="1" s="1"/>
  <c r="BE108" i="1" s="1"/>
  <c r="BA108" i="1" s="1"/>
  <c r="F39" i="14"/>
  <c r="BD111" i="1" s="1"/>
  <c r="F39" i="16"/>
  <c r="BD114" i="1"/>
  <c r="F39" i="23"/>
  <c r="BF122" i="1" s="1"/>
  <c r="F36" i="24"/>
  <c r="BC123" i="1" s="1"/>
  <c r="BK134" i="2"/>
  <c r="K140" i="2"/>
  <c r="BE140" i="2"/>
  <c r="K148" i="2"/>
  <c r="BE148" i="2" s="1"/>
  <c r="K160" i="2"/>
  <c r="BE160" i="2"/>
  <c r="BK179" i="2"/>
  <c r="BK187" i="2"/>
  <c r="BK193" i="2"/>
  <c r="K213" i="2"/>
  <c r="BE213" i="2"/>
  <c r="K230" i="2"/>
  <c r="BE230" i="2" s="1"/>
  <c r="BK240" i="2"/>
  <c r="BK260" i="2"/>
  <c r="BK268" i="2"/>
  <c r="BK278" i="2"/>
  <c r="BK286" i="2"/>
  <c r="K294" i="2"/>
  <c r="BE294" i="2" s="1"/>
  <c r="BK304" i="2"/>
  <c r="BK318" i="2"/>
  <c r="BK326" i="2"/>
  <c r="K345" i="2"/>
  <c r="BE345" i="2" s="1"/>
  <c r="K130" i="3"/>
  <c r="BE130" i="3"/>
  <c r="BK144" i="3"/>
  <c r="K152" i="3"/>
  <c r="BE152" i="3"/>
  <c r="BK162" i="3"/>
  <c r="BK125" i="4"/>
  <c r="K131" i="4"/>
  <c r="BE131" i="4"/>
  <c r="K143" i="4"/>
  <c r="BE143" i="4" s="1"/>
  <c r="K119" i="5"/>
  <c r="BE119" i="5"/>
  <c r="K123" i="5"/>
  <c r="BE123" i="5"/>
  <c r="BK153" i="5"/>
  <c r="K171" i="5"/>
  <c r="BE171" i="5"/>
  <c r="K179" i="5"/>
  <c r="BE179" i="5" s="1"/>
  <c r="BK199" i="5"/>
  <c r="BK217" i="5"/>
  <c r="BK129" i="6"/>
  <c r="K141" i="6"/>
  <c r="BE141" i="6"/>
  <c r="BK165" i="6"/>
  <c r="K175" i="6"/>
  <c r="BE175" i="6" s="1"/>
  <c r="BK183" i="6"/>
  <c r="K117" i="7"/>
  <c r="BE117" i="7"/>
  <c r="K125" i="8"/>
  <c r="BE125" i="8"/>
  <c r="BK139" i="8"/>
  <c r="BK155" i="8"/>
  <c r="BK167" i="8"/>
  <c r="BK129" i="9"/>
  <c r="K137" i="9"/>
  <c r="BE137" i="9"/>
  <c r="K130" i="10"/>
  <c r="BE130" i="10"/>
  <c r="BK147" i="10"/>
  <c r="K163" i="10"/>
  <c r="BE163" i="10" s="1"/>
  <c r="BK185" i="10"/>
  <c r="BK133" i="11"/>
  <c r="K152" i="11"/>
  <c r="BE152" i="11" s="1"/>
  <c r="BK165" i="11"/>
  <c r="BK134" i="12"/>
  <c r="K152" i="12"/>
  <c r="BE152" i="12" s="1"/>
  <c r="BK171" i="12"/>
  <c r="K181" i="12"/>
  <c r="BE181" i="12"/>
  <c r="BK195" i="12"/>
  <c r="BK211" i="12"/>
  <c r="BK232" i="12"/>
  <c r="K242" i="12"/>
  <c r="BE242" i="12" s="1"/>
  <c r="K261" i="12"/>
  <c r="BE261" i="12" s="1"/>
  <c r="K286" i="12"/>
  <c r="BE286" i="12" s="1"/>
  <c r="BK302" i="12"/>
  <c r="BK316" i="12"/>
  <c r="K327" i="12"/>
  <c r="BE327" i="12" s="1"/>
  <c r="K341" i="12"/>
  <c r="BE341" i="12" s="1"/>
  <c r="BK353" i="12"/>
  <c r="K366" i="12"/>
  <c r="BE366" i="12"/>
  <c r="BK382" i="12"/>
  <c r="BK392" i="12"/>
  <c r="BK406" i="12"/>
  <c r="BK419" i="12"/>
  <c r="BK429" i="12"/>
  <c r="K451" i="12"/>
  <c r="BE451" i="12" s="1"/>
  <c r="BK469" i="12"/>
  <c r="BK481" i="12"/>
  <c r="K491" i="12"/>
  <c r="BE491" i="12" s="1"/>
  <c r="BK499" i="12"/>
  <c r="BK515" i="12"/>
  <c r="K134" i="13"/>
  <c r="BE134" i="13" s="1"/>
  <c r="K142" i="13"/>
  <c r="BE142" i="13"/>
  <c r="K158" i="13"/>
  <c r="BE158" i="13" s="1"/>
  <c r="BK168" i="13"/>
  <c r="K176" i="13"/>
  <c r="BE176" i="13"/>
  <c r="BK186" i="13"/>
  <c r="K200" i="13"/>
  <c r="BE200" i="13"/>
  <c r="K212" i="13"/>
  <c r="BE212" i="13" s="1"/>
  <c r="BK218" i="13"/>
  <c r="BK232" i="13"/>
  <c r="BK241" i="13"/>
  <c r="K249" i="13"/>
  <c r="BE249" i="13"/>
  <c r="BK261" i="13"/>
  <c r="BK271" i="13"/>
  <c r="K136" i="14"/>
  <c r="BE136" i="14"/>
  <c r="K153" i="14"/>
  <c r="BE153" i="14"/>
  <c r="BK175" i="14"/>
  <c r="BK129" i="15"/>
  <c r="BK135" i="15"/>
  <c r="BK145" i="15"/>
  <c r="K174" i="15"/>
  <c r="BE174" i="15"/>
  <c r="K193" i="15"/>
  <c r="BE193" i="15"/>
  <c r="BK155" i="16"/>
  <c r="BK154" i="16"/>
  <c r="K154" i="16"/>
  <c r="K103" i="16" s="1"/>
  <c r="K176" i="16"/>
  <c r="BE176" i="16"/>
  <c r="BK192" i="16"/>
  <c r="K202" i="16"/>
  <c r="BE202" i="16" s="1"/>
  <c r="BK141" i="17"/>
  <c r="BK153" i="17"/>
  <c r="K161" i="17"/>
  <c r="BE161" i="17" s="1"/>
  <c r="K169" i="17"/>
  <c r="BE169" i="17" s="1"/>
  <c r="BK179" i="17"/>
  <c r="BK185" i="17"/>
  <c r="BK195" i="17"/>
  <c r="K203" i="17"/>
  <c r="BE203" i="17" s="1"/>
  <c r="BK215" i="17"/>
  <c r="K229" i="17"/>
  <c r="BE229" i="17" s="1"/>
  <c r="K237" i="17"/>
  <c r="BE237" i="17" s="1"/>
  <c r="BK250" i="17"/>
  <c r="K262" i="17"/>
  <c r="BE262" i="17" s="1"/>
  <c r="BK270" i="17"/>
  <c r="BK280" i="17"/>
  <c r="BK290" i="17"/>
  <c r="BK300" i="17"/>
  <c r="BK310" i="17"/>
  <c r="BK316" i="17"/>
  <c r="BK137" i="18"/>
  <c r="BK136" i="18" s="1"/>
  <c r="K136" i="18" s="1"/>
  <c r="K101" i="18" s="1"/>
  <c r="BK151" i="18"/>
  <c r="K131" i="19"/>
  <c r="BE131" i="19" s="1"/>
  <c r="K139" i="19"/>
  <c r="BE139" i="19"/>
  <c r="BK153" i="19"/>
  <c r="K165" i="19"/>
  <c r="BE165" i="19"/>
  <c r="K185" i="19"/>
  <c r="BE185" i="19"/>
  <c r="BK195" i="19"/>
  <c r="K215" i="19"/>
  <c r="BE215" i="19"/>
  <c r="K121" i="20"/>
  <c r="BE121" i="20" s="1"/>
  <c r="BK131" i="20"/>
  <c r="BK149" i="20"/>
  <c r="BK157" i="20"/>
  <c r="BK171" i="20"/>
  <c r="K181" i="20"/>
  <c r="BE181" i="20"/>
  <c r="BK191" i="20"/>
  <c r="K205" i="20"/>
  <c r="BE205" i="20"/>
  <c r="K213" i="20"/>
  <c r="BE213" i="20"/>
  <c r="BK123" i="22"/>
  <c r="BK137" i="22"/>
  <c r="BK161" i="22"/>
  <c r="BK133" i="23"/>
  <c r="K162" i="2"/>
  <c r="BE162" i="2"/>
  <c r="K173" i="2"/>
  <c r="BE173" i="2"/>
  <c r="BK223" i="2"/>
  <c r="K244" i="2"/>
  <c r="BE244" i="2"/>
  <c r="K266" i="2"/>
  <c r="BE266" i="2" s="1"/>
  <c r="K316" i="2"/>
  <c r="BE316" i="2" s="1"/>
  <c r="BK332" i="2"/>
  <c r="BK161" i="5"/>
  <c r="BK185" i="5"/>
  <c r="BK197" i="5"/>
  <c r="K223" i="5"/>
  <c r="BE223" i="5" s="1"/>
  <c r="BK149" i="6"/>
  <c r="BK161" i="6"/>
  <c r="BK119" i="7"/>
  <c r="BK125" i="7"/>
  <c r="BK133" i="7"/>
  <c r="K127" i="8"/>
  <c r="BE127" i="8" s="1"/>
  <c r="BK169" i="8"/>
  <c r="K133" i="9"/>
  <c r="BE133" i="9" s="1"/>
  <c r="BK122" i="10"/>
  <c r="BK171" i="10"/>
  <c r="BK177" i="10"/>
  <c r="BK148" i="11"/>
  <c r="K136" i="12"/>
  <c r="BE136" i="12" s="1"/>
  <c r="BK146" i="12"/>
  <c r="K156" i="12"/>
  <c r="BE156" i="12"/>
  <c r="K177" i="12"/>
  <c r="BE177" i="12"/>
  <c r="K207" i="12"/>
  <c r="BE207" i="12" s="1"/>
  <c r="BK218" i="12"/>
  <c r="BK236" i="12"/>
  <c r="K247" i="12"/>
  <c r="BE247" i="12"/>
  <c r="K280" i="12"/>
  <c r="BE280" i="12"/>
  <c r="BK308" i="12"/>
  <c r="K314" i="12"/>
  <c r="BE314" i="12" s="1"/>
  <c r="K370" i="12"/>
  <c r="BE370" i="12" s="1"/>
  <c r="BK396" i="12"/>
  <c r="BK435" i="12"/>
  <c r="BK449" i="12"/>
  <c r="BK459" i="12"/>
  <c r="BK479" i="12"/>
  <c r="K509" i="12"/>
  <c r="BE509" i="12"/>
  <c r="K132" i="13"/>
  <c r="BE132" i="13"/>
  <c r="BK156" i="13"/>
  <c r="BK194" i="13"/>
  <c r="BK202" i="13"/>
  <c r="BK220" i="13"/>
  <c r="K263" i="13"/>
  <c r="BE263" i="13"/>
  <c r="K130" i="14"/>
  <c r="BE130" i="14"/>
  <c r="BK146" i="14"/>
  <c r="BK177" i="14"/>
  <c r="BK143" i="15"/>
  <c r="BK155" i="15"/>
  <c r="BK168" i="15"/>
  <c r="BK176" i="15"/>
  <c r="BK191" i="15"/>
  <c r="K207" i="15"/>
  <c r="BE207" i="15" s="1"/>
  <c r="BK168" i="16"/>
  <c r="K178" i="16"/>
  <c r="BE178" i="16" s="1"/>
  <c r="BK215" i="16"/>
  <c r="BK127" i="17"/>
  <c r="K139" i="17"/>
  <c r="BE139" i="17"/>
  <c r="BK175" i="17"/>
  <c r="BK211" i="17"/>
  <c r="K266" i="17"/>
  <c r="BE266" i="17" s="1"/>
  <c r="BK306" i="17"/>
  <c r="K139" i="18"/>
  <c r="BE139" i="18" s="1"/>
  <c r="BK145" i="19"/>
  <c r="K179" i="19"/>
  <c r="BE179" i="19"/>
  <c r="K201" i="19"/>
  <c r="BE201" i="19" s="1"/>
  <c r="K211" i="19"/>
  <c r="BE211" i="19"/>
  <c r="BK141" i="20"/>
  <c r="K163" i="20"/>
  <c r="BE163" i="20" s="1"/>
  <c r="K175" i="20"/>
  <c r="BE175" i="20"/>
  <c r="BK197" i="20"/>
  <c r="BK117" i="21"/>
  <c r="K125" i="21"/>
  <c r="BE125" i="21" s="1"/>
  <c r="BK135" i="21"/>
  <c r="K141" i="21"/>
  <c r="BE141" i="21"/>
  <c r="K149" i="21"/>
  <c r="BE149" i="21" s="1"/>
  <c r="K157" i="21"/>
  <c r="BE157" i="21"/>
  <c r="BK167" i="21"/>
  <c r="BK175" i="21"/>
  <c r="K181" i="21"/>
  <c r="BE181" i="21"/>
  <c r="BK129" i="22"/>
  <c r="K143" i="22"/>
  <c r="BE143" i="22" s="1"/>
  <c r="K155" i="22"/>
  <c r="BE155" i="22" s="1"/>
  <c r="K128" i="23"/>
  <c r="BE128" i="23" s="1"/>
  <c r="K120" i="10"/>
  <c r="BE120" i="10"/>
  <c r="K151" i="10"/>
  <c r="BE151" i="10" s="1"/>
  <c r="BK165" i="10"/>
  <c r="BK163" i="11"/>
  <c r="K189" i="12"/>
  <c r="BE189" i="12" s="1"/>
  <c r="K282" i="12"/>
  <c r="BE282" i="12"/>
  <c r="BK347" i="12"/>
  <c r="K394" i="12"/>
  <c r="BE394" i="12"/>
  <c r="K431" i="12"/>
  <c r="BE431" i="12"/>
  <c r="K160" i="14"/>
  <c r="BE160" i="14"/>
  <c r="K187" i="15"/>
  <c r="BE187" i="15" s="1"/>
  <c r="K141" i="16"/>
  <c r="BE141" i="16"/>
  <c r="K182" i="16"/>
  <c r="BE182" i="16"/>
  <c r="BK206" i="16"/>
  <c r="K127" i="21"/>
  <c r="BE127" i="21"/>
  <c r="K121" i="23"/>
  <c r="BE121" i="23" s="1"/>
  <c r="BK123" i="24"/>
  <c r="K201" i="2"/>
  <c r="BE201" i="2"/>
  <c r="K211" i="2"/>
  <c r="BE211" i="2"/>
  <c r="F38" i="3"/>
  <c r="BC97" i="1" s="1"/>
  <c r="F39" i="3"/>
  <c r="BD97" i="1"/>
  <c r="F36" i="5"/>
  <c r="BC99" i="1"/>
  <c r="F37" i="7"/>
  <c r="BD101" i="1"/>
  <c r="F39" i="8"/>
  <c r="BF102" i="1" s="1"/>
  <c r="F38" i="11"/>
  <c r="BC106" i="1"/>
  <c r="K38" i="14"/>
  <c r="AY111" i="1"/>
  <c r="F40" i="17"/>
  <c r="BE115" i="1" s="1"/>
  <c r="F38" i="18"/>
  <c r="BC117" i="1" s="1"/>
  <c r="F37" i="22"/>
  <c r="BD121" i="1"/>
  <c r="F40" i="3"/>
  <c r="BE97" i="1"/>
  <c r="F39" i="5"/>
  <c r="BF99" i="1" s="1"/>
  <c r="F38" i="6"/>
  <c r="BE100" i="1" s="1"/>
  <c r="F36" i="7"/>
  <c r="BC101" i="1"/>
  <c r="K36" i="9"/>
  <c r="AY103" i="1"/>
  <c r="F41" i="14"/>
  <c r="BF111" i="1" s="1"/>
  <c r="F40" i="16"/>
  <c r="BE114" i="1" s="1"/>
  <c r="F39" i="21"/>
  <c r="BF120" i="1"/>
  <c r="F38" i="22"/>
  <c r="BE121" i="1"/>
  <c r="F38" i="10"/>
  <c r="BE104" i="1" s="1"/>
  <c r="F36" i="23"/>
  <c r="BC122" i="1" s="1"/>
  <c r="F38" i="23"/>
  <c r="BE122" i="1" s="1"/>
  <c r="F38" i="2"/>
  <c r="BC96" i="1"/>
  <c r="K36" i="7"/>
  <c r="AY101" i="1" s="1"/>
  <c r="F38" i="7"/>
  <c r="BE101" i="1" s="1"/>
  <c r="F38" i="8"/>
  <c r="BE102" i="1"/>
  <c r="F39" i="11"/>
  <c r="BD106" i="1"/>
  <c r="AU94" i="1"/>
  <c r="BK144" i="2"/>
  <c r="BK154" i="2"/>
  <c r="BK170" i="2"/>
  <c r="K181" i="2"/>
  <c r="BE181" i="2" s="1"/>
  <c r="BK191" i="2"/>
  <c r="K207" i="2"/>
  <c r="BE207" i="2" s="1"/>
  <c r="BK228" i="2"/>
  <c r="BK238" i="2"/>
  <c r="BK252" i="2"/>
  <c r="K264" i="2"/>
  <c r="BE264" i="2" s="1"/>
  <c r="K276" i="2"/>
  <c r="BE276" i="2" s="1"/>
  <c r="K284" i="2"/>
  <c r="BE284" i="2"/>
  <c r="BK292" i="2"/>
  <c r="K300" i="2"/>
  <c r="BE300" i="2"/>
  <c r="K310" i="2"/>
  <c r="BE310" i="2"/>
  <c r="K322" i="2"/>
  <c r="BE322" i="2" s="1"/>
  <c r="BK336" i="2"/>
  <c r="K127" i="3"/>
  <c r="BE127" i="3" s="1"/>
  <c r="BK142" i="3"/>
  <c r="K154" i="3"/>
  <c r="BE154" i="3"/>
  <c r="BK135" i="4"/>
  <c r="K147" i="5"/>
  <c r="BE147" i="5"/>
  <c r="BK159" i="5"/>
  <c r="BK177" i="5"/>
  <c r="K195" i="5"/>
  <c r="BE195" i="5" s="1"/>
  <c r="K211" i="5"/>
  <c r="BE211" i="5" s="1"/>
  <c r="BK119" i="6"/>
  <c r="BK131" i="6"/>
  <c r="BK143" i="6"/>
  <c r="K167" i="6"/>
  <c r="BE167" i="6"/>
  <c r="BK177" i="6"/>
  <c r="BK185" i="6"/>
  <c r="K133" i="8"/>
  <c r="BE133" i="8" s="1"/>
  <c r="BK145" i="8"/>
  <c r="BK159" i="8"/>
  <c r="BK123" i="9"/>
  <c r="BK131" i="9"/>
  <c r="BK145" i="10"/>
  <c r="BK159" i="10"/>
  <c r="K181" i="10"/>
  <c r="BE181" i="10" s="1"/>
  <c r="K131" i="11"/>
  <c r="BE131" i="11" s="1"/>
  <c r="BK137" i="11"/>
  <c r="K160" i="11"/>
  <c r="BE160" i="11" s="1"/>
  <c r="K144" i="12"/>
  <c r="BE144" i="12" s="1"/>
  <c r="BK165" i="12"/>
  <c r="K179" i="12"/>
  <c r="BE179" i="12" s="1"/>
  <c r="K193" i="12"/>
  <c r="BE193" i="12"/>
  <c r="BK203" i="12"/>
  <c r="BK230" i="12"/>
  <c r="K249" i="12"/>
  <c r="BE249" i="12" s="1"/>
  <c r="BK263" i="12"/>
  <c r="K272" i="12"/>
  <c r="BE272" i="12" s="1"/>
  <c r="K300" i="12"/>
  <c r="BE300" i="12" s="1"/>
  <c r="BK318" i="12"/>
  <c r="BK331" i="12"/>
  <c r="BK335" i="12"/>
  <c r="BK349" i="12"/>
  <c r="K364" i="12"/>
  <c r="BE364" i="12" s="1"/>
  <c r="BK376" i="12"/>
  <c r="BK402" i="12"/>
  <c r="BK410" i="12"/>
  <c r="K421" i="12"/>
  <c r="BE421" i="12" s="1"/>
  <c r="BK433" i="12"/>
  <c r="K463" i="12"/>
  <c r="BE463" i="12" s="1"/>
  <c r="K477" i="12"/>
  <c r="BE477" i="12" s="1"/>
  <c r="K489" i="12"/>
  <c r="BE489" i="12" s="1"/>
  <c r="K513" i="12"/>
  <c r="BE513" i="12"/>
  <c r="K519" i="12"/>
  <c r="BE519" i="12" s="1"/>
  <c r="K128" i="13"/>
  <c r="BE128" i="13" s="1"/>
  <c r="K138" i="13"/>
  <c r="BE138" i="13" s="1"/>
  <c r="K150" i="13"/>
  <c r="BE150" i="13"/>
  <c r="K166" i="13"/>
  <c r="BE166" i="13" s="1"/>
  <c r="K182" i="13"/>
  <c r="BE182" i="13" s="1"/>
  <c r="BK188" i="13"/>
  <c r="BK214" i="13"/>
  <c r="K224" i="13"/>
  <c r="BE224" i="13"/>
  <c r="K235" i="13"/>
  <c r="BE235" i="13" s="1"/>
  <c r="K243" i="13"/>
  <c r="BE243" i="13" s="1"/>
  <c r="K257" i="13"/>
  <c r="BE257" i="13" s="1"/>
  <c r="BK267" i="13"/>
  <c r="K132" i="14"/>
  <c r="BE132" i="14" s="1"/>
  <c r="K140" i="14"/>
  <c r="BE140" i="14"/>
  <c r="BK167" i="14"/>
  <c r="BK181" i="14"/>
  <c r="BK131" i="15"/>
  <c r="K141" i="15"/>
  <c r="BE141" i="15"/>
  <c r="K151" i="15"/>
  <c r="BE151" i="15" s="1"/>
  <c r="BK189" i="15"/>
  <c r="BK143" i="16"/>
  <c r="K166" i="16"/>
  <c r="BE166" i="16" s="1"/>
  <c r="BK198" i="16"/>
  <c r="K213" i="16"/>
  <c r="BE213" i="16" s="1"/>
  <c r="K137" i="17"/>
  <c r="BE137" i="17"/>
  <c r="K151" i="17"/>
  <c r="BE151" i="17"/>
  <c r="K159" i="17"/>
  <c r="BE159" i="17" s="1"/>
  <c r="BK167" i="17"/>
  <c r="K177" i="17"/>
  <c r="BE177" i="17" s="1"/>
  <c r="K187" i="17"/>
  <c r="BE187" i="17" s="1"/>
  <c r="K199" i="17"/>
  <c r="BE199" i="17" s="1"/>
  <c r="BK209" i="17"/>
  <c r="K225" i="17"/>
  <c r="BE225" i="17" s="1"/>
  <c r="BK235" i="17"/>
  <c r="K246" i="17"/>
  <c r="BE246" i="17" s="1"/>
  <c r="K254" i="17"/>
  <c r="BE254" i="17" s="1"/>
  <c r="K264" i="17"/>
  <c r="BE264" i="17"/>
  <c r="K276" i="17"/>
  <c r="BE276" i="17" s="1"/>
  <c r="BK286" i="17"/>
  <c r="K294" i="17"/>
  <c r="BE294" i="17"/>
  <c r="BK304" i="17"/>
  <c r="BK147" i="18"/>
  <c r="BK123" i="19"/>
  <c r="K135" i="19"/>
  <c r="BE135" i="19" s="1"/>
  <c r="BK147" i="19"/>
  <c r="BK161" i="19"/>
  <c r="K169" i="19"/>
  <c r="BE169" i="19" s="1"/>
  <c r="BK183" i="19"/>
  <c r="K193" i="19"/>
  <c r="BE193" i="19" s="1"/>
  <c r="BK209" i="19"/>
  <c r="K127" i="20"/>
  <c r="BE127" i="20" s="1"/>
  <c r="BK137" i="20"/>
  <c r="K153" i="20"/>
  <c r="BE153" i="20" s="1"/>
  <c r="K173" i="20"/>
  <c r="BE173" i="20" s="1"/>
  <c r="BK185" i="20"/>
  <c r="K199" i="20"/>
  <c r="BE199" i="20" s="1"/>
  <c r="K207" i="20"/>
  <c r="BE207" i="20" s="1"/>
  <c r="K151" i="22"/>
  <c r="BE151" i="22"/>
  <c r="BK150" i="2"/>
  <c r="BK166" i="2"/>
  <c r="K225" i="2"/>
  <c r="BE225" i="2" s="1"/>
  <c r="BK246" i="2"/>
  <c r="K274" i="2"/>
  <c r="BE274" i="2" s="1"/>
  <c r="BK330" i="2"/>
  <c r="BK169" i="5"/>
  <c r="K187" i="5"/>
  <c r="BE187" i="5"/>
  <c r="K201" i="5"/>
  <c r="BE201" i="5"/>
  <c r="BK213" i="5"/>
  <c r="K225" i="5"/>
  <c r="BE225" i="5"/>
  <c r="K121" i="6"/>
  <c r="BE121" i="6" s="1"/>
  <c r="BK147" i="6"/>
  <c r="K163" i="6"/>
  <c r="BE163" i="6"/>
  <c r="K123" i="7"/>
  <c r="BE123" i="7" s="1"/>
  <c r="BK117" i="8"/>
  <c r="K137" i="8"/>
  <c r="BE137" i="8" s="1"/>
  <c r="BK153" i="8"/>
  <c r="BK117" i="9"/>
  <c r="K124" i="10"/>
  <c r="BE124" i="10" s="1"/>
  <c r="BK173" i="10"/>
  <c r="K183" i="10"/>
  <c r="BE183" i="10" s="1"/>
  <c r="BK144" i="11"/>
  <c r="K154" i="11"/>
  <c r="BE154" i="11" s="1"/>
  <c r="BK148" i="12"/>
  <c r="K160" i="12"/>
  <c r="BE160" i="12" s="1"/>
  <c r="BK187" i="12"/>
  <c r="K209" i="12"/>
  <c r="BE209" i="12" s="1"/>
  <c r="BK226" i="12"/>
  <c r="K240" i="12"/>
  <c r="BE240" i="12"/>
  <c r="K251" i="12"/>
  <c r="BE251" i="12" s="1"/>
  <c r="BK284" i="12"/>
  <c r="K294" i="12"/>
  <c r="BE294" i="12" s="1"/>
  <c r="K320" i="12"/>
  <c r="BE320" i="12" s="1"/>
  <c r="BK361" i="12"/>
  <c r="BK388" i="12"/>
  <c r="K400" i="12"/>
  <c r="BE400" i="12"/>
  <c r="K453" i="12"/>
  <c r="BE453" i="12" s="1"/>
  <c r="K471" i="12"/>
  <c r="BE471" i="12" s="1"/>
  <c r="BK505" i="12"/>
  <c r="K130" i="13"/>
  <c r="BE130" i="13" s="1"/>
  <c r="K154" i="13"/>
  <c r="BE154" i="13" s="1"/>
  <c r="K178" i="13"/>
  <c r="BE178" i="13"/>
  <c r="K228" i="13"/>
  <c r="BE228" i="13"/>
  <c r="BK265" i="13"/>
  <c r="BK138" i="14"/>
  <c r="BK150" i="14"/>
  <c r="BK179" i="14"/>
  <c r="BK149" i="15"/>
  <c r="K166" i="15"/>
  <c r="BE166" i="15" s="1"/>
  <c r="K178" i="15"/>
  <c r="BE178" i="15" s="1"/>
  <c r="BK195" i="15"/>
  <c r="BK150" i="16"/>
  <c r="BK149" i="16" s="1"/>
  <c r="K149" i="16" s="1"/>
  <c r="K102" i="16" s="1"/>
  <c r="K174" i="16"/>
  <c r="BE174" i="16"/>
  <c r="BK209" i="16"/>
  <c r="BK145" i="17"/>
  <c r="BK197" i="17"/>
  <c r="BK240" i="17"/>
  <c r="BK282" i="17"/>
  <c r="BK129" i="18"/>
  <c r="K175" i="19"/>
  <c r="BE175" i="19"/>
  <c r="K189" i="19"/>
  <c r="BE189" i="19" s="1"/>
  <c r="BK207" i="19"/>
  <c r="BK219" i="19"/>
  <c r="K119" i="20"/>
  <c r="BE119" i="20"/>
  <c r="K139" i="20"/>
  <c r="BE139" i="20"/>
  <c r="K159" i="20"/>
  <c r="BE159" i="20"/>
  <c r="K195" i="20"/>
  <c r="BE195" i="20" s="1"/>
  <c r="K119" i="21"/>
  <c r="BE119" i="21"/>
  <c r="BK129" i="21"/>
  <c r="BK137" i="21"/>
  <c r="BK145" i="21"/>
  <c r="BK153" i="21"/>
  <c r="BK161" i="21"/>
  <c r="K169" i="21"/>
  <c r="BE169" i="21" s="1"/>
  <c r="K179" i="21"/>
  <c r="BE179" i="21" s="1"/>
  <c r="BK119" i="22"/>
  <c r="BK131" i="22"/>
  <c r="BK153" i="22"/>
  <c r="BK135" i="23"/>
  <c r="BK132" i="10"/>
  <c r="BK153" i="10"/>
  <c r="BK146" i="11"/>
  <c r="K138" i="12"/>
  <c r="BE138" i="12"/>
  <c r="BK278" i="12"/>
  <c r="BK339" i="12"/>
  <c r="K417" i="12"/>
  <c r="BE417" i="12" s="1"/>
  <c r="K441" i="12"/>
  <c r="BE441" i="12"/>
  <c r="BK171" i="14"/>
  <c r="BK205" i="15"/>
  <c r="K152" i="16"/>
  <c r="BE152" i="16"/>
  <c r="K194" i="16"/>
  <c r="BE194" i="16" s="1"/>
  <c r="BK141" i="22"/>
  <c r="BK129" i="24"/>
  <c r="K124" i="2"/>
  <c r="BE124" i="2"/>
  <c r="K203" i="2"/>
  <c r="BE203" i="2" s="1"/>
  <c r="K157" i="19"/>
  <c r="BE157" i="19" s="1"/>
  <c r="K121" i="24"/>
  <c r="BE121" i="24"/>
  <c r="F39" i="2"/>
  <c r="BD96" i="1"/>
  <c r="F39" i="6"/>
  <c r="BF100" i="1"/>
  <c r="F39" i="15"/>
  <c r="BD112" i="1" s="1"/>
  <c r="F37" i="20"/>
  <c r="BD119" i="1"/>
  <c r="F41" i="2"/>
  <c r="BF96" i="1"/>
  <c r="F38" i="4"/>
  <c r="BC98" i="1" s="1"/>
  <c r="K38" i="11"/>
  <c r="AY106" i="1" s="1"/>
  <c r="F38" i="14"/>
  <c r="BC111" i="1"/>
  <c r="F38" i="16"/>
  <c r="BC114" i="1"/>
  <c r="F41" i="17"/>
  <c r="BF115" i="1" s="1"/>
  <c r="F40" i="19"/>
  <c r="BE118" i="1" s="1"/>
  <c r="K36" i="20"/>
  <c r="AY119" i="1"/>
  <c r="K36" i="21"/>
  <c r="AY120" i="1"/>
  <c r="F36" i="22"/>
  <c r="BC121" i="1"/>
  <c r="F37" i="8"/>
  <c r="BD102" i="1" s="1"/>
  <c r="F40" i="11"/>
  <c r="BE106" i="1"/>
  <c r="F40" i="14"/>
  <c r="BE111" i="1"/>
  <c r="K38" i="19"/>
  <c r="AY118" i="1" s="1"/>
  <c r="F41" i="19"/>
  <c r="BF118" i="1" s="1"/>
  <c r="F38" i="21"/>
  <c r="BE120" i="1"/>
  <c r="K36" i="24"/>
  <c r="AY123" i="1" s="1"/>
  <c r="F41" i="3"/>
  <c r="BF97" i="1"/>
  <c r="K36" i="5"/>
  <c r="AY99" i="1" s="1"/>
  <c r="F37" i="9"/>
  <c r="BD103" i="1"/>
  <c r="F38" i="15"/>
  <c r="BC112" i="1"/>
  <c r="F39" i="17"/>
  <c r="BD115" i="1"/>
  <c r="F39" i="24"/>
  <c r="BF123" i="1" s="1"/>
  <c r="BK132" i="2"/>
  <c r="BK138" i="2"/>
  <c r="BK146" i="2"/>
  <c r="K158" i="2"/>
  <c r="BE158" i="2"/>
  <c r="K177" i="2"/>
  <c r="BE177" i="2"/>
  <c r="K183" i="2"/>
  <c r="BE183" i="2" s="1"/>
  <c r="K195" i="2"/>
  <c r="BE195" i="2"/>
  <c r="BK219" i="2"/>
  <c r="BK232" i="2"/>
  <c r="K242" i="2"/>
  <c r="BE242" i="2" s="1"/>
  <c r="K254" i="2"/>
  <c r="BE254" i="2" s="1"/>
  <c r="BK272" i="2"/>
  <c r="K282" i="2"/>
  <c r="BE282" i="2"/>
  <c r="BK290" i="2"/>
  <c r="BK296" i="2"/>
  <c r="K306" i="2"/>
  <c r="BE306" i="2" s="1"/>
  <c r="K314" i="2"/>
  <c r="BE314" i="2"/>
  <c r="BK324" i="2"/>
  <c r="BK338" i="2"/>
  <c r="K349" i="2"/>
  <c r="BE349" i="2" s="1"/>
  <c r="K140" i="3"/>
  <c r="BE140" i="3" s="1"/>
  <c r="BK150" i="3"/>
  <c r="K160" i="3"/>
  <c r="BE160" i="3" s="1"/>
  <c r="BK127" i="4"/>
  <c r="K139" i="4"/>
  <c r="BE139" i="4" s="1"/>
  <c r="K121" i="5"/>
  <c r="BE121" i="5" s="1"/>
  <c r="K139" i="5"/>
  <c r="BE139" i="5"/>
  <c r="K155" i="5"/>
  <c r="BE155" i="5"/>
  <c r="BK167" i="5"/>
  <c r="BK183" i="5"/>
  <c r="BK227" i="5"/>
  <c r="BK123" i="6"/>
  <c r="BK135" i="6"/>
  <c r="BK145" i="6"/>
  <c r="K169" i="6"/>
  <c r="BE169" i="6"/>
  <c r="BK181" i="6"/>
  <c r="BK189" i="6"/>
  <c r="K119" i="8"/>
  <c r="BE119" i="8" s="1"/>
  <c r="BK129" i="8"/>
  <c r="BK141" i="8"/>
  <c r="BK157" i="8"/>
  <c r="BK126" i="10"/>
  <c r="K143" i="10"/>
  <c r="BE143" i="10" s="1"/>
  <c r="K157" i="10"/>
  <c r="BE157" i="10" s="1"/>
  <c r="BK169" i="10"/>
  <c r="K139" i="11"/>
  <c r="BE139" i="11" s="1"/>
  <c r="K132" i="12"/>
  <c r="BE132" i="12" s="1"/>
  <c r="BK150" i="12"/>
  <c r="K169" i="12"/>
  <c r="BE169" i="12" s="1"/>
  <c r="BK183" i="12"/>
  <c r="BK191" i="12"/>
  <c r="K199" i="12"/>
  <c r="BE199" i="12"/>
  <c r="K224" i="12"/>
  <c r="BE224" i="12" s="1"/>
  <c r="K259" i="12"/>
  <c r="BE259" i="12" s="1"/>
  <c r="K265" i="12"/>
  <c r="BE265" i="12"/>
  <c r="K276" i="12"/>
  <c r="BE276" i="12"/>
  <c r="K298" i="12"/>
  <c r="BE298" i="12" s="1"/>
  <c r="BK312" i="12"/>
  <c r="BK322" i="12"/>
  <c r="BK333" i="12"/>
  <c r="K343" i="12"/>
  <c r="BE343" i="12" s="1"/>
  <c r="K359" i="12"/>
  <c r="BE359" i="12" s="1"/>
  <c r="K374" i="12"/>
  <c r="BE374" i="12"/>
  <c r="BK386" i="12"/>
  <c r="BK408" i="12"/>
  <c r="K415" i="12"/>
  <c r="BE415" i="12"/>
  <c r="K437" i="12"/>
  <c r="BE437" i="12" s="1"/>
  <c r="K467" i="12"/>
  <c r="BE467" i="12"/>
  <c r="BK485" i="12"/>
  <c r="K495" i="12"/>
  <c r="BE495" i="12"/>
  <c r="K503" i="12"/>
  <c r="BE503" i="12"/>
  <c r="K521" i="12"/>
  <c r="BE521" i="12" s="1"/>
  <c r="BK126" i="13"/>
  <c r="BK140" i="13"/>
  <c r="K152" i="13"/>
  <c r="BE152" i="13"/>
  <c r="BK164" i="13"/>
  <c r="BK172" i="13"/>
  <c r="K184" i="13"/>
  <c r="BE184" i="13" s="1"/>
  <c r="K192" i="13"/>
  <c r="BE192" i="13"/>
  <c r="K208" i="13"/>
  <c r="BE208" i="13"/>
  <c r="BK222" i="13"/>
  <c r="K237" i="13"/>
  <c r="BE237" i="13" s="1"/>
  <c r="K245" i="13"/>
  <c r="BE245" i="13"/>
  <c r="BK255" i="13"/>
  <c r="K269" i="13"/>
  <c r="BE269" i="13"/>
  <c r="BK134" i="14"/>
  <c r="K158" i="14"/>
  <c r="BE158" i="14" s="1"/>
  <c r="K173" i="14"/>
  <c r="BE173" i="14"/>
  <c r="BK139" i="15"/>
  <c r="K164" i="15"/>
  <c r="BE164" i="15"/>
  <c r="K197" i="15"/>
  <c r="BE197" i="15"/>
  <c r="BK136" i="16"/>
  <c r="BK131" i="16" s="1"/>
  <c r="K131" i="16" s="1"/>
  <c r="K100" i="16" s="1"/>
  <c r="K159" i="16"/>
  <c r="BE159" i="16"/>
  <c r="K188" i="16"/>
  <c r="BE188" i="16"/>
  <c r="K196" i="16"/>
  <c r="BE196" i="16" s="1"/>
  <c r="K204" i="16"/>
  <c r="BE204" i="16"/>
  <c r="K131" i="17"/>
  <c r="BE131" i="17"/>
  <c r="K143" i="17"/>
  <c r="BE143" i="17"/>
  <c r="K157" i="17"/>
  <c r="BE157" i="17" s="1"/>
  <c r="BK165" i="17"/>
  <c r="BK171" i="17"/>
  <c r="K181" i="17"/>
  <c r="BE181" i="17"/>
  <c r="BK189" i="17"/>
  <c r="K207" i="17"/>
  <c r="BE207" i="17" s="1"/>
  <c r="BK217" i="17"/>
  <c r="BK231" i="17"/>
  <c r="K243" i="17"/>
  <c r="BE243" i="17" s="1"/>
  <c r="K252" i="17"/>
  <c r="BE252" i="17"/>
  <c r="BK260" i="17"/>
  <c r="BK272" i="17"/>
  <c r="K288" i="17"/>
  <c r="BE288" i="17"/>
  <c r="BK296" i="17"/>
  <c r="K308" i="17"/>
  <c r="BE308" i="17"/>
  <c r="K314" i="17"/>
  <c r="BE314" i="17"/>
  <c r="K131" i="18"/>
  <c r="BE131" i="18" s="1"/>
  <c r="BK145" i="18"/>
  <c r="BK133" i="19"/>
  <c r="BK141" i="19"/>
  <c r="BK159" i="19"/>
  <c r="K167" i="19"/>
  <c r="BE167" i="19"/>
  <c r="BK173" i="19"/>
  <c r="K191" i="19"/>
  <c r="BE191" i="19"/>
  <c r="BK203" i="19"/>
  <c r="BK129" i="20"/>
  <c r="K145" i="20"/>
  <c r="BE145" i="20"/>
  <c r="K155" i="20"/>
  <c r="BE155" i="20" s="1"/>
  <c r="K179" i="20"/>
  <c r="BE179" i="20"/>
  <c r="BK187" i="20"/>
  <c r="BK201" i="20"/>
  <c r="BK209" i="20"/>
  <c r="K117" i="22"/>
  <c r="BE117" i="22"/>
  <c r="K125" i="22"/>
  <c r="BE125" i="22" s="1"/>
  <c r="BK159" i="22"/>
  <c r="BK123" i="23"/>
  <c r="BK120" i="23" s="1"/>
  <c r="K120" i="23" s="1"/>
  <c r="K97" i="23" s="1"/>
  <c r="K122" i="2"/>
  <c r="BE122" i="2" s="1"/>
  <c r="K168" i="2"/>
  <c r="BE168" i="2"/>
  <c r="BK217" i="2"/>
  <c r="BK258" i="2"/>
  <c r="K312" i="2"/>
  <c r="BE312" i="2"/>
  <c r="BK343" i="2"/>
  <c r="BK132" i="3"/>
  <c r="BK136" i="3"/>
  <c r="K137" i="4"/>
  <c r="BE137" i="4" s="1"/>
  <c r="BK127" i="5"/>
  <c r="K131" i="5"/>
  <c r="BE131" i="5"/>
  <c r="K137" i="5"/>
  <c r="BE137" i="5" s="1"/>
  <c r="K141" i="5"/>
  <c r="BE141" i="5"/>
  <c r="K145" i="5"/>
  <c r="BE145" i="5" s="1"/>
  <c r="K163" i="5"/>
  <c r="BE163" i="5"/>
  <c r="BK173" i="5"/>
  <c r="BK189" i="5"/>
  <c r="BK205" i="5"/>
  <c r="K219" i="5"/>
  <c r="BE219" i="5" s="1"/>
  <c r="K133" i="6"/>
  <c r="BE133" i="6"/>
  <c r="BK153" i="6"/>
  <c r="BK159" i="6"/>
  <c r="K187" i="6"/>
  <c r="BE187" i="6" s="1"/>
  <c r="BK121" i="7"/>
  <c r="K129" i="7"/>
  <c r="BE129" i="7"/>
  <c r="K121" i="8"/>
  <c r="BE121" i="8"/>
  <c r="BK143" i="8"/>
  <c r="K119" i="9"/>
  <c r="BE119" i="9" s="1"/>
  <c r="K138" i="10"/>
  <c r="BE138" i="10"/>
  <c r="K179" i="10"/>
  <c r="BE179" i="10"/>
  <c r="BK129" i="11"/>
  <c r="K150" i="11"/>
  <c r="BE150" i="11" s="1"/>
  <c r="BK167" i="11"/>
  <c r="K140" i="12"/>
  <c r="BE140" i="12"/>
  <c r="K154" i="12"/>
  <c r="BE154" i="12"/>
  <c r="K167" i="12"/>
  <c r="BE167" i="12"/>
  <c r="K201" i="12"/>
  <c r="BE201" i="12" s="1"/>
  <c r="BK220" i="12"/>
  <c r="BK238" i="12"/>
  <c r="BK255" i="12"/>
  <c r="K274" i="12"/>
  <c r="BE274" i="12"/>
  <c r="K290" i="12"/>
  <c r="BE290" i="12" s="1"/>
  <c r="BK310" i="12"/>
  <c r="K357" i="12"/>
  <c r="BE357" i="12"/>
  <c r="BK378" i="12"/>
  <c r="K398" i="12"/>
  <c r="BE398" i="12"/>
  <c r="K443" i="12"/>
  <c r="BE443" i="12" s="1"/>
  <c r="BK455" i="12"/>
  <c r="BK461" i="12"/>
  <c r="K493" i="12"/>
  <c r="BE493" i="12" s="1"/>
  <c r="K148" i="13"/>
  <c r="BE148" i="13"/>
  <c r="BK174" i="13"/>
  <c r="K196" i="13"/>
  <c r="BE196" i="13" s="1"/>
  <c r="BK210" i="13"/>
  <c r="BK251" i="13"/>
  <c r="K142" i="14"/>
  <c r="BE142" i="14"/>
  <c r="K155" i="14"/>
  <c r="BE155" i="14"/>
  <c r="BK153" i="15"/>
  <c r="BK172" i="15"/>
  <c r="BK183" i="15"/>
  <c r="BK139" i="16"/>
  <c r="K170" i="16"/>
  <c r="BE170" i="16"/>
  <c r="K184" i="16"/>
  <c r="BE184" i="16"/>
  <c r="K217" i="16"/>
  <c r="BE217" i="16" s="1"/>
  <c r="K123" i="17"/>
  <c r="BE123" i="17"/>
  <c r="BK125" i="17"/>
  <c r="BK133" i="17"/>
  <c r="K201" i="17"/>
  <c r="BE201" i="17"/>
  <c r="BK227" i="17"/>
  <c r="K278" i="17"/>
  <c r="BE278" i="17"/>
  <c r="BK149" i="18"/>
  <c r="K155" i="19"/>
  <c r="BE155" i="19"/>
  <c r="BK181" i="19"/>
  <c r="K205" i="19"/>
  <c r="BE205" i="19" s="1"/>
  <c r="K217" i="19"/>
  <c r="BE217" i="19"/>
  <c r="K125" i="20"/>
  <c r="BE125" i="20" s="1"/>
  <c r="BK143" i="20"/>
  <c r="K165" i="20"/>
  <c r="BE165" i="20"/>
  <c r="BK183" i="20"/>
  <c r="K123" i="21"/>
  <c r="BE123" i="21"/>
  <c r="BK133" i="21"/>
  <c r="BK143" i="21"/>
  <c r="BK151" i="21"/>
  <c r="BK159" i="21"/>
  <c r="K165" i="21"/>
  <c r="BE165" i="21" s="1"/>
  <c r="BK173" i="21"/>
  <c r="BK135" i="22"/>
  <c r="K145" i="22"/>
  <c r="BE145" i="22" s="1"/>
  <c r="K157" i="22"/>
  <c r="BE157" i="22"/>
  <c r="K149" i="10"/>
  <c r="BE149" i="10" s="1"/>
  <c r="K161" i="10"/>
  <c r="BE161" i="10"/>
  <c r="K173" i="12"/>
  <c r="BE173" i="12" s="1"/>
  <c r="K269" i="12"/>
  <c r="BE269" i="12"/>
  <c r="BK325" i="12"/>
  <c r="BK380" i="12"/>
  <c r="K439" i="12"/>
  <c r="BE439" i="12"/>
  <c r="K159" i="15"/>
  <c r="BE159" i="15" s="1"/>
  <c r="K203" i="15"/>
  <c r="BE203" i="15"/>
  <c r="BK147" i="16"/>
  <c r="K163" i="22"/>
  <c r="BE163" i="22" s="1"/>
  <c r="K127" i="24"/>
  <c r="BE127" i="24"/>
  <c r="K141" i="24"/>
  <c r="BE141" i="24"/>
  <c r="K209" i="2"/>
  <c r="BE209" i="2"/>
  <c r="K151" i="4"/>
  <c r="BE151" i="4" s="1"/>
  <c r="F39" i="9"/>
  <c r="BF103" i="1" s="1"/>
  <c r="F41" i="11"/>
  <c r="BF106" i="1"/>
  <c r="F38" i="12"/>
  <c r="BC107" i="1"/>
  <c r="K38" i="13"/>
  <c r="AY109" i="1" s="1"/>
  <c r="K38" i="16"/>
  <c r="AY114" i="1" s="1"/>
  <c r="K38" i="17"/>
  <c r="AY115" i="1"/>
  <c r="F39" i="18"/>
  <c r="BD117" i="1"/>
  <c r="F39" i="19"/>
  <c r="BD118" i="1" s="1"/>
  <c r="K38" i="2"/>
  <c r="AY96" i="1" s="1"/>
  <c r="F40" i="4"/>
  <c r="BE98" i="1"/>
  <c r="F39" i="7"/>
  <c r="BF101" i="1"/>
  <c r="K36" i="8"/>
  <c r="AY102" i="1" s="1"/>
  <c r="F39" i="13"/>
  <c r="BD109" i="1" s="1"/>
  <c r="BD108" i="1" s="1"/>
  <c r="AZ108" i="1" s="1"/>
  <c r="K38" i="15"/>
  <c r="AY112" i="1"/>
  <c r="F38" i="17"/>
  <c r="BC115" i="1" s="1"/>
  <c r="K38" i="18"/>
  <c r="AY117" i="1" s="1"/>
  <c r="F41" i="18"/>
  <c r="BF117" i="1"/>
  <c r="F38" i="19"/>
  <c r="BC118" i="1"/>
  <c r="F39" i="20"/>
  <c r="BF119" i="1" s="1"/>
  <c r="F36" i="21"/>
  <c r="BC120" i="1" s="1"/>
  <c r="F36" i="10"/>
  <c r="BC104" i="1"/>
  <c r="F38" i="24"/>
  <c r="BE123" i="1"/>
  <c r="K38" i="4"/>
  <c r="AY98" i="1" s="1"/>
  <c r="F41" i="4"/>
  <c r="BF98" i="1" s="1"/>
  <c r="F38" i="5"/>
  <c r="BE99" i="1"/>
  <c r="F37" i="6"/>
  <c r="BD100" i="1"/>
  <c r="F40" i="12"/>
  <c r="BE107" i="1" s="1"/>
  <c r="F41" i="15"/>
  <c r="BF112" i="1" s="1"/>
  <c r="F40" i="18"/>
  <c r="BE117" i="1"/>
  <c r="K36" i="22"/>
  <c r="AY121" i="1"/>
  <c r="K36" i="23"/>
  <c r="AY122" i="1" s="1"/>
  <c r="F37" i="24"/>
  <c r="BD123" i="1" s="1"/>
  <c r="BK128" i="2"/>
  <c r="K130" i="2"/>
  <c r="BE130" i="2"/>
  <c r="BK136" i="2"/>
  <c r="K142" i="2"/>
  <c r="BE142" i="2" s="1"/>
  <c r="K152" i="2"/>
  <c r="BE152" i="2" s="1"/>
  <c r="K175" i="2"/>
  <c r="BE175" i="2"/>
  <c r="K185" i="2"/>
  <c r="BE185" i="2"/>
  <c r="BK189" i="2"/>
  <c r="K197" i="2"/>
  <c r="BE197" i="2"/>
  <c r="BK221" i="2"/>
  <c r="BK236" i="2"/>
  <c r="K250" i="2"/>
  <c r="BE250" i="2"/>
  <c r="BK256" i="2"/>
  <c r="K262" i="2"/>
  <c r="BE262" i="2" s="1"/>
  <c r="K270" i="2"/>
  <c r="BE270" i="2" s="1"/>
  <c r="K280" i="2"/>
  <c r="BE280" i="2"/>
  <c r="K288" i="2"/>
  <c r="BE288" i="2"/>
  <c r="BK298" i="2"/>
  <c r="BK308" i="2"/>
  <c r="K320" i="2"/>
  <c r="BE320" i="2" s="1"/>
  <c r="K334" i="2"/>
  <c r="BE334" i="2"/>
  <c r="K341" i="2"/>
  <c r="BE341" i="2"/>
  <c r="K125" i="3"/>
  <c r="BE125" i="3" s="1"/>
  <c r="K138" i="3"/>
  <c r="BE138" i="3" s="1"/>
  <c r="BK148" i="3"/>
  <c r="BK158" i="3"/>
  <c r="K133" i="4"/>
  <c r="BE133" i="4"/>
  <c r="BK133" i="5"/>
  <c r="BK151" i="5"/>
  <c r="BK157" i="5"/>
  <c r="BK175" i="5"/>
  <c r="K193" i="5"/>
  <c r="BE193" i="5"/>
  <c r="K203" i="5"/>
  <c r="BE203" i="5"/>
  <c r="K221" i="5"/>
  <c r="BE221" i="5" s="1"/>
  <c r="K117" i="6"/>
  <c r="BE117" i="6" s="1"/>
  <c r="BK125" i="6"/>
  <c r="K137" i="6"/>
  <c r="BE137" i="6"/>
  <c r="K151" i="6"/>
  <c r="BE151" i="6" s="1"/>
  <c r="K173" i="6"/>
  <c r="BE173" i="6"/>
  <c r="BK179" i="6"/>
  <c r="BK123" i="8"/>
  <c r="BK135" i="8"/>
  <c r="BK151" i="8"/>
  <c r="BK163" i="8"/>
  <c r="K127" i="9"/>
  <c r="BE127" i="9" s="1"/>
  <c r="BK135" i="9"/>
  <c r="K128" i="10"/>
  <c r="BE128" i="10"/>
  <c r="BK136" i="10"/>
  <c r="BK155" i="10"/>
  <c r="K167" i="10"/>
  <c r="BE167" i="10" s="1"/>
  <c r="BK187" i="10"/>
  <c r="BK135" i="11"/>
  <c r="K156" i="11"/>
  <c r="BE156" i="11"/>
  <c r="BK130" i="12"/>
  <c r="BK142" i="12"/>
  <c r="K163" i="12"/>
  <c r="BE163" i="12" s="1"/>
  <c r="K175" i="12"/>
  <c r="BE175" i="12"/>
  <c r="K185" i="12"/>
  <c r="BE185" i="12"/>
  <c r="K197" i="12"/>
  <c r="BE197" i="12"/>
  <c r="BK222" i="12"/>
  <c r="K234" i="12"/>
  <c r="BE234" i="12" s="1"/>
  <c r="BK253" i="12"/>
  <c r="BK267" i="12"/>
  <c r="BK296" i="12"/>
  <c r="K306" i="12"/>
  <c r="BE306" i="12"/>
  <c r="K329" i="12"/>
  <c r="BE329" i="12" s="1"/>
  <c r="K337" i="12"/>
  <c r="BE337" i="12"/>
  <c r="BK355" i="12"/>
  <c r="K372" i="12"/>
  <c r="BE372" i="12"/>
  <c r="K384" i="12"/>
  <c r="BE384" i="12"/>
  <c r="K404" i="12"/>
  <c r="BE404" i="12" s="1"/>
  <c r="K412" i="12"/>
  <c r="BE412" i="12" s="1"/>
  <c r="K425" i="12"/>
  <c r="BE425" i="12"/>
  <c r="BK447" i="12"/>
  <c r="K465" i="12"/>
  <c r="BE465" i="12" s="1"/>
  <c r="BK473" i="12"/>
  <c r="K487" i="12"/>
  <c r="BE487" i="12" s="1"/>
  <c r="BK497" i="12"/>
  <c r="BK507" i="12"/>
  <c r="BK517" i="12"/>
  <c r="BK136" i="13"/>
  <c r="K144" i="13"/>
  <c r="BE144" i="13" s="1"/>
  <c r="K162" i="13"/>
  <c r="BE162" i="13" s="1"/>
  <c r="BK170" i="13"/>
  <c r="BK180" i="13"/>
  <c r="K190" i="13"/>
  <c r="BE190" i="13"/>
  <c r="BK206" i="13"/>
  <c r="K216" i="13"/>
  <c r="BE216" i="13"/>
  <c r="BK226" i="13"/>
  <c r="K239" i="13"/>
  <c r="BE239" i="13"/>
  <c r="BK247" i="13"/>
  <c r="BK259" i="13"/>
  <c r="BK128" i="14"/>
  <c r="BK148" i="14"/>
  <c r="K169" i="14"/>
  <c r="BE169" i="14" s="1"/>
  <c r="K127" i="15"/>
  <c r="BE127" i="15"/>
  <c r="K137" i="15"/>
  <c r="BE137" i="15"/>
  <c r="BK147" i="15"/>
  <c r="K180" i="15"/>
  <c r="BE180" i="15"/>
  <c r="BK199" i="15"/>
  <c r="K132" i="16"/>
  <c r="BE132" i="16"/>
  <c r="K145" i="16"/>
  <c r="BE145" i="16"/>
  <c r="K162" i="16"/>
  <c r="BE162" i="16" s="1"/>
  <c r="K190" i="16"/>
  <c r="BE190" i="16" s="1"/>
  <c r="BK200" i="16"/>
  <c r="BK135" i="17"/>
  <c r="K149" i="17"/>
  <c r="BE149" i="17"/>
  <c r="BK155" i="17"/>
  <c r="BK163" i="17"/>
  <c r="K173" i="17"/>
  <c r="BE173" i="17" s="1"/>
  <c r="K183" i="17"/>
  <c r="BE183" i="17"/>
  <c r="BK191" i="17"/>
  <c r="K205" i="17"/>
  <c r="BE205" i="17" s="1"/>
  <c r="BK213" i="17"/>
  <c r="K219" i="17"/>
  <c r="BE219" i="17" s="1"/>
  <c r="K233" i="17"/>
  <c r="BE233" i="17"/>
  <c r="BK248" i="17"/>
  <c r="BK258" i="17"/>
  <c r="BK268" i="17"/>
  <c r="K274" i="17"/>
  <c r="BE274" i="17"/>
  <c r="K284" i="17"/>
  <c r="BE284" i="17"/>
  <c r="K292" i="17"/>
  <c r="BE292" i="17"/>
  <c r="K302" i="17"/>
  <c r="BE302" i="17" s="1"/>
  <c r="K312" i="17"/>
  <c r="BE312" i="17"/>
  <c r="BK127" i="18"/>
  <c r="K143" i="18"/>
  <c r="BE143" i="18"/>
  <c r="BK127" i="19"/>
  <c r="BK137" i="19"/>
  <c r="K149" i="19"/>
  <c r="BE149" i="19" s="1"/>
  <c r="BK163" i="19"/>
  <c r="BK171" i="19"/>
  <c r="BK187" i="19"/>
  <c r="BK197" i="19"/>
  <c r="BK221" i="19"/>
  <c r="BK123" i="20"/>
  <c r="BK135" i="20"/>
  <c r="K151" i="20"/>
  <c r="BE151" i="20"/>
  <c r="K161" i="20"/>
  <c r="BE161" i="20"/>
  <c r="BK177" i="20"/>
  <c r="K189" i="20"/>
  <c r="BE189" i="20"/>
  <c r="BK203" i="20"/>
  <c r="BK121" i="22"/>
  <c r="K149" i="22"/>
  <c r="BE149" i="22" s="1"/>
  <c r="BK164" i="2"/>
  <c r="K215" i="2"/>
  <c r="BE215" i="2"/>
  <c r="K234" i="2"/>
  <c r="BE234" i="2" s="1"/>
  <c r="BK248" i="2"/>
  <c r="K328" i="2"/>
  <c r="BE328" i="2" s="1"/>
  <c r="BK347" i="2"/>
  <c r="BK134" i="3"/>
  <c r="K146" i="3"/>
  <c r="BE146" i="3"/>
  <c r="K129" i="4"/>
  <c r="BE129" i="4" s="1"/>
  <c r="BK141" i="4"/>
  <c r="K148" i="4"/>
  <c r="BE148" i="4"/>
  <c r="K125" i="5"/>
  <c r="BE125" i="5"/>
  <c r="K129" i="5"/>
  <c r="BE129" i="5" s="1"/>
  <c r="K135" i="5"/>
  <c r="BE135" i="5"/>
  <c r="BK143" i="5"/>
  <c r="BK149" i="5"/>
  <c r="BK165" i="5"/>
  <c r="K181" i="5"/>
  <c r="BE181" i="5"/>
  <c r="BK191" i="5"/>
  <c r="K207" i="5"/>
  <c r="BE207" i="5"/>
  <c r="K215" i="5"/>
  <c r="BE215" i="5"/>
  <c r="BK229" i="5"/>
  <c r="K139" i="6"/>
  <c r="BE139" i="6"/>
  <c r="K155" i="6"/>
  <c r="BE155" i="6" s="1"/>
  <c r="K171" i="6"/>
  <c r="BE171" i="6" s="1"/>
  <c r="K127" i="7"/>
  <c r="BE127" i="7"/>
  <c r="K135" i="7"/>
  <c r="BE135" i="7"/>
  <c r="BK131" i="8"/>
  <c r="K147" i="8"/>
  <c r="BE147" i="8"/>
  <c r="K165" i="8"/>
  <c r="BE165" i="8"/>
  <c r="BK121" i="9"/>
  <c r="BK118" i="10"/>
  <c r="K134" i="10"/>
  <c r="BE134" i="10" s="1"/>
  <c r="K175" i="10"/>
  <c r="BE175" i="10"/>
  <c r="BK205" i="12"/>
  <c r="K214" i="12"/>
  <c r="BE214" i="12"/>
  <c r="K228" i="12"/>
  <c r="BE228" i="12"/>
  <c r="BK245" i="12"/>
  <c r="BK257" i="12"/>
  <c r="K288" i="12"/>
  <c r="BE288" i="12" s="1"/>
  <c r="K304" i="12"/>
  <c r="BE304" i="12"/>
  <c r="K345" i="12"/>
  <c r="BE345" i="12"/>
  <c r="BK368" i="12"/>
  <c r="BK390" i="12"/>
  <c r="K423" i="12"/>
  <c r="BE423" i="12" s="1"/>
  <c r="K445" i="12"/>
  <c r="BE445" i="12"/>
  <c r="K457" i="12"/>
  <c r="BE457" i="12"/>
  <c r="BK475" i="12"/>
  <c r="BK501" i="12"/>
  <c r="BK146" i="13"/>
  <c r="BK160" i="13"/>
  <c r="BK198" i="13"/>
  <c r="BK204" i="13"/>
  <c r="BK230" i="13"/>
  <c r="K144" i="14"/>
  <c r="BE144" i="14" s="1"/>
  <c r="K162" i="14"/>
  <c r="BE162" i="14"/>
  <c r="BK133" i="15"/>
  <c r="K157" i="15"/>
  <c r="BE157" i="15"/>
  <c r="K170" i="15"/>
  <c r="BE170" i="15"/>
  <c r="BK185" i="15"/>
  <c r="K201" i="15"/>
  <c r="BE201" i="15"/>
  <c r="K164" i="16"/>
  <c r="BE164" i="16"/>
  <c r="K180" i="16"/>
  <c r="BE180" i="16"/>
  <c r="K211" i="16"/>
  <c r="BE211" i="16" s="1"/>
  <c r="K129" i="17"/>
  <c r="BE129" i="17"/>
  <c r="K147" i="17"/>
  <c r="BE147" i="17"/>
  <c r="K193" i="17"/>
  <c r="BE193" i="17"/>
  <c r="BK222" i="17"/>
  <c r="K256" i="17"/>
  <c r="BE256" i="17" s="1"/>
  <c r="BK298" i="17"/>
  <c r="BK133" i="18"/>
  <c r="K129" i="19"/>
  <c r="BE129" i="19"/>
  <c r="BK177" i="19"/>
  <c r="BK199" i="19"/>
  <c r="K213" i="19"/>
  <c r="BE213" i="19" s="1"/>
  <c r="BK117" i="20"/>
  <c r="BK133" i="20"/>
  <c r="K147" i="20"/>
  <c r="BE147" i="20"/>
  <c r="K167" i="20"/>
  <c r="BE167" i="20"/>
  <c r="K193" i="20"/>
  <c r="BE193" i="20" s="1"/>
  <c r="BK121" i="21"/>
  <c r="BK131" i="21"/>
  <c r="BK139" i="21"/>
  <c r="K147" i="21"/>
  <c r="BE147" i="21"/>
  <c r="BK155" i="21"/>
  <c r="K163" i="21"/>
  <c r="BE163" i="21" s="1"/>
  <c r="K171" i="21"/>
  <c r="BE171" i="21" s="1"/>
  <c r="K177" i="21"/>
  <c r="BE177" i="21"/>
  <c r="K127" i="22"/>
  <c r="BE127" i="22"/>
  <c r="K139" i="22"/>
  <c r="BE139" i="22" s="1"/>
  <c r="K147" i="22"/>
  <c r="BE147" i="22" s="1"/>
  <c r="K131" i="23"/>
  <c r="BE131" i="23" s="1"/>
  <c r="BK125" i="9"/>
  <c r="BK141" i="10"/>
  <c r="BK158" i="11"/>
  <c r="BK158" i="12"/>
  <c r="K216" i="12"/>
  <c r="BE216" i="12" s="1"/>
  <c r="BK292" i="12"/>
  <c r="K351" i="12"/>
  <c r="BE351" i="12"/>
  <c r="K427" i="12"/>
  <c r="BE427" i="12" s="1"/>
  <c r="BK165" i="14"/>
  <c r="K161" i="15"/>
  <c r="BE161" i="15" s="1"/>
  <c r="K134" i="16"/>
  <c r="BE134" i="16"/>
  <c r="K172" i="16"/>
  <c r="BE172" i="16"/>
  <c r="K133" i="22"/>
  <c r="BE133" i="22" s="1"/>
  <c r="BK125" i="24"/>
  <c r="K133" i="24"/>
  <c r="BE133" i="24"/>
  <c r="K199" i="2"/>
  <c r="BE199" i="2"/>
  <c r="K205" i="2"/>
  <c r="BE205" i="2" s="1"/>
  <c r="K483" i="12"/>
  <c r="BE483" i="12"/>
  <c r="K165" i="22"/>
  <c r="BE165" i="22"/>
  <c r="K138" i="24"/>
  <c r="BE138" i="24"/>
  <c r="J99" i="2" l="1"/>
  <c r="R121" i="2"/>
  <c r="J98" i="2" s="1"/>
  <c r="K33" i="2" s="1"/>
  <c r="AT96" i="1" s="1"/>
  <c r="V119" i="23"/>
  <c r="T119" i="23"/>
  <c r="AW122" i="1" s="1"/>
  <c r="X130" i="16"/>
  <c r="X129" i="16"/>
  <c r="T126" i="11"/>
  <c r="AW106" i="1" s="1"/>
  <c r="R119" i="23"/>
  <c r="J96" i="23" s="1"/>
  <c r="K31" i="23" s="1"/>
  <c r="AT122" i="1" s="1"/>
  <c r="V125" i="15"/>
  <c r="V124" i="15"/>
  <c r="X125" i="18"/>
  <c r="T125" i="18"/>
  <c r="AW117" i="1"/>
  <c r="V126" i="14"/>
  <c r="V125" i="14"/>
  <c r="R128" i="12"/>
  <c r="J98" i="12"/>
  <c r="K33" i="12"/>
  <c r="AT107" i="1"/>
  <c r="V126" i="11"/>
  <c r="X128" i="12"/>
  <c r="V130" i="16"/>
  <c r="V129" i="16" s="1"/>
  <c r="Q130" i="16"/>
  <c r="I99" i="16"/>
  <c r="R126" i="14"/>
  <c r="R125" i="14"/>
  <c r="J98" i="14" s="1"/>
  <c r="K33" i="14" s="1"/>
  <c r="AT111" i="1" s="1"/>
  <c r="AT110" i="1" s="1"/>
  <c r="Q124" i="13"/>
  <c r="Q123" i="13"/>
  <c r="I98" i="13"/>
  <c r="K32" i="13"/>
  <c r="AS109" i="1"/>
  <c r="AS108" i="1" s="1"/>
  <c r="V128" i="12"/>
  <c r="X126" i="11"/>
  <c r="T125" i="15"/>
  <c r="T124" i="15" s="1"/>
  <c r="AW112" i="1" s="1"/>
  <c r="AW110" i="1" s="1"/>
  <c r="X125" i="15"/>
  <c r="X124" i="15"/>
  <c r="T128" i="12"/>
  <c r="AW107" i="1" s="1"/>
  <c r="T130" i="16"/>
  <c r="T129" i="16" s="1"/>
  <c r="AW114" i="1" s="1"/>
  <c r="AW113" i="1" s="1"/>
  <c r="V124" i="13"/>
  <c r="V123" i="13"/>
  <c r="Q128" i="12"/>
  <c r="I98" i="12"/>
  <c r="K32" i="12" s="1"/>
  <c r="AS107" i="1" s="1"/>
  <c r="AS105" i="1" s="1"/>
  <c r="Q119" i="23"/>
  <c r="I96" i="23" s="1"/>
  <c r="K30" i="23" s="1"/>
  <c r="AS122" i="1" s="1"/>
  <c r="X119" i="23"/>
  <c r="X125" i="14"/>
  <c r="V125" i="18"/>
  <c r="Q124" i="4"/>
  <c r="Q123" i="4" s="1"/>
  <c r="I98" i="4" s="1"/>
  <c r="K32" i="4" s="1"/>
  <c r="AS98" i="1" s="1"/>
  <c r="AS95" i="1" s="1"/>
  <c r="R124" i="4"/>
  <c r="R123" i="4"/>
  <c r="J98" i="4" s="1"/>
  <c r="K33" i="4" s="1"/>
  <c r="AT98" i="1" s="1"/>
  <c r="I100" i="3"/>
  <c r="R123" i="3"/>
  <c r="R122" i="3"/>
  <c r="J98" i="3"/>
  <c r="K33" i="3"/>
  <c r="AT97" i="1" s="1"/>
  <c r="I99" i="11"/>
  <c r="I100" i="11"/>
  <c r="R127" i="11"/>
  <c r="J99" i="11"/>
  <c r="R141" i="11"/>
  <c r="J101" i="11"/>
  <c r="I100" i="13"/>
  <c r="R124" i="13"/>
  <c r="R123" i="13"/>
  <c r="J98" i="13" s="1"/>
  <c r="K33" i="13" s="1"/>
  <c r="AT109" i="1" s="1"/>
  <c r="AT108" i="1" s="1"/>
  <c r="J100" i="14"/>
  <c r="J99" i="15"/>
  <c r="J100" i="15"/>
  <c r="Q125" i="15"/>
  <c r="I99" i="15"/>
  <c r="I100" i="16"/>
  <c r="I105" i="16"/>
  <c r="R130" i="16"/>
  <c r="J99" i="16"/>
  <c r="I99" i="17"/>
  <c r="R121" i="17"/>
  <c r="J98" i="17" s="1"/>
  <c r="K33" i="17" s="1"/>
  <c r="AT115" i="1" s="1"/>
  <c r="J101" i="18"/>
  <c r="J103" i="18"/>
  <c r="R125" i="18"/>
  <c r="J98" i="18"/>
  <c r="K33" i="18"/>
  <c r="AT117" i="1" s="1"/>
  <c r="AT116" i="1" s="1"/>
  <c r="I99" i="19"/>
  <c r="I99" i="3"/>
  <c r="I97" i="5"/>
  <c r="I103" i="11"/>
  <c r="Q126" i="14"/>
  <c r="I99" i="14"/>
  <c r="BK135" i="18"/>
  <c r="K135" i="18" s="1"/>
  <c r="K100" i="18" s="1"/>
  <c r="Q141" i="18"/>
  <c r="I102" i="18" s="1"/>
  <c r="J99" i="19"/>
  <c r="J97" i="23"/>
  <c r="I99" i="12"/>
  <c r="I97" i="23"/>
  <c r="I97" i="24"/>
  <c r="J97" i="24"/>
  <c r="J97" i="5"/>
  <c r="J99" i="12"/>
  <c r="J105" i="16"/>
  <c r="I101" i="18"/>
  <c r="BK227" i="2"/>
  <c r="K227" i="2"/>
  <c r="K99" i="2" s="1"/>
  <c r="BK118" i="5"/>
  <c r="BK117" i="5" s="1"/>
  <c r="K117" i="5" s="1"/>
  <c r="K96" i="5" s="1"/>
  <c r="BK116" i="6"/>
  <c r="K116" i="6"/>
  <c r="BK116" i="7"/>
  <c r="K116" i="7" s="1"/>
  <c r="K32" i="7" s="1"/>
  <c r="AG101" i="1" s="1"/>
  <c r="AN101" i="1" s="1"/>
  <c r="BK140" i="10"/>
  <c r="K140" i="10" s="1"/>
  <c r="K97" i="10" s="1"/>
  <c r="BK162" i="11"/>
  <c r="K162" i="11"/>
  <c r="K104" i="11"/>
  <c r="BK129" i="12"/>
  <c r="K129" i="12" s="1"/>
  <c r="K99" i="12" s="1"/>
  <c r="BK244" i="12"/>
  <c r="K244" i="12" s="1"/>
  <c r="K102" i="12" s="1"/>
  <c r="BK271" i="12"/>
  <c r="K271" i="12"/>
  <c r="K103" i="12"/>
  <c r="BK324" i="12"/>
  <c r="K324" i="12"/>
  <c r="K104" i="12" s="1"/>
  <c r="BK127" i="14"/>
  <c r="K127" i="14" s="1"/>
  <c r="K100" i="14" s="1"/>
  <c r="BK164" i="14"/>
  <c r="K164" i="14"/>
  <c r="K103" i="14" s="1"/>
  <c r="BK161" i="16"/>
  <c r="K161" i="16" s="1"/>
  <c r="K106" i="16" s="1"/>
  <c r="BK208" i="16"/>
  <c r="K208" i="16"/>
  <c r="K107" i="16"/>
  <c r="BK122" i="19"/>
  <c r="BK121" i="19" s="1"/>
  <c r="K121" i="19" s="1"/>
  <c r="K98" i="19" s="1"/>
  <c r="BK116" i="22"/>
  <c r="K116" i="22" s="1"/>
  <c r="K32" i="22" s="1"/>
  <c r="AG121" i="1" s="1"/>
  <c r="AN121" i="1" s="1"/>
  <c r="BK124" i="3"/>
  <c r="BK123" i="3"/>
  <c r="K123" i="3"/>
  <c r="K99" i="3" s="1"/>
  <c r="BK128" i="11"/>
  <c r="K128" i="11" s="1"/>
  <c r="K100" i="11" s="1"/>
  <c r="BK143" i="11"/>
  <c r="K143" i="11"/>
  <c r="K103" i="11"/>
  <c r="BK414" i="12"/>
  <c r="K414" i="12" s="1"/>
  <c r="K106" i="12" s="1"/>
  <c r="BK125" i="13"/>
  <c r="K125" i="13" s="1"/>
  <c r="K100" i="13" s="1"/>
  <c r="BK234" i="13"/>
  <c r="K234" i="13"/>
  <c r="K101" i="13"/>
  <c r="BK126" i="15"/>
  <c r="K126" i="15"/>
  <c r="K100" i="15" s="1"/>
  <c r="BK138" i="16"/>
  <c r="K138" i="16" s="1"/>
  <c r="K101" i="16" s="1"/>
  <c r="BK116" i="20"/>
  <c r="K116" i="20"/>
  <c r="K96" i="20" s="1"/>
  <c r="BK163" i="15"/>
  <c r="K163" i="15" s="1"/>
  <c r="K101" i="15" s="1"/>
  <c r="BK182" i="15"/>
  <c r="K182" i="15"/>
  <c r="K102" i="15"/>
  <c r="BK116" i="21"/>
  <c r="K116" i="21" s="1"/>
  <c r="K32" i="21" s="1"/>
  <c r="AG120" i="1" s="1"/>
  <c r="AN120" i="1" s="1"/>
  <c r="BK130" i="23"/>
  <c r="K130" i="23" s="1"/>
  <c r="K99" i="23" s="1"/>
  <c r="BK116" i="8"/>
  <c r="K116" i="8"/>
  <c r="BK116" i="9"/>
  <c r="K116" i="9"/>
  <c r="K32" i="9" s="1"/>
  <c r="AG103" i="1" s="1"/>
  <c r="BK162" i="12"/>
  <c r="K162" i="12"/>
  <c r="K100" i="12" s="1"/>
  <c r="BK213" i="12"/>
  <c r="K213" i="12" s="1"/>
  <c r="K101" i="12" s="1"/>
  <c r="BK363" i="12"/>
  <c r="K363" i="12"/>
  <c r="K105" i="12" s="1"/>
  <c r="BK122" i="17"/>
  <c r="K122" i="17" s="1"/>
  <c r="K99" i="17" s="1"/>
  <c r="BK126" i="18"/>
  <c r="K126" i="18"/>
  <c r="K99" i="18"/>
  <c r="BK142" i="18"/>
  <c r="K142" i="18" s="1"/>
  <c r="K103" i="18" s="1"/>
  <c r="BK121" i="2"/>
  <c r="K121" i="2" s="1"/>
  <c r="K98" i="2" s="1"/>
  <c r="BK120" i="24"/>
  <c r="K120" i="24"/>
  <c r="K97" i="24"/>
  <c r="BK124" i="4"/>
  <c r="K124" i="4"/>
  <c r="K99" i="4" s="1"/>
  <c r="BK117" i="10"/>
  <c r="K117" i="10" s="1"/>
  <c r="K96" i="10" s="1"/>
  <c r="BF110" i="1"/>
  <c r="BE113" i="1"/>
  <c r="BA113" i="1" s="1"/>
  <c r="K37" i="2"/>
  <c r="AX96" i="1" s="1"/>
  <c r="AV96" i="1" s="1"/>
  <c r="K35" i="9"/>
  <c r="AX103" i="1"/>
  <c r="AV103" i="1" s="1"/>
  <c r="F37" i="15"/>
  <c r="BB112" i="1" s="1"/>
  <c r="F35" i="22"/>
  <c r="BB121" i="1" s="1"/>
  <c r="AW95" i="1"/>
  <c r="BF95" i="1"/>
  <c r="BF116" i="1"/>
  <c r="F35" i="7"/>
  <c r="BB101" i="1"/>
  <c r="F35" i="8"/>
  <c r="BB102" i="1"/>
  <c r="F37" i="18"/>
  <c r="BB117" i="1"/>
  <c r="K35" i="8"/>
  <c r="AX102" i="1"/>
  <c r="AV102" i="1" s="1"/>
  <c r="K37" i="15"/>
  <c r="AX112" i="1" s="1"/>
  <c r="AV112" i="1" s="1"/>
  <c r="K35" i="21"/>
  <c r="AX120" i="1"/>
  <c r="AV120" i="1"/>
  <c r="BE95" i="1"/>
  <c r="BE110" i="1"/>
  <c r="BA110" i="1"/>
  <c r="K35" i="5"/>
  <c r="AX99" i="1"/>
  <c r="AV99" i="1" s="1"/>
  <c r="K35" i="10"/>
  <c r="AX104" i="1"/>
  <c r="AV104" i="1"/>
  <c r="K37" i="17"/>
  <c r="AX115" i="1"/>
  <c r="AV115" i="1" s="1"/>
  <c r="BD95" i="1"/>
  <c r="AZ95" i="1"/>
  <c r="BC113" i="1"/>
  <c r="AY113" i="1" s="1"/>
  <c r="BC116" i="1"/>
  <c r="AY116" i="1" s="1"/>
  <c r="F37" i="3"/>
  <c r="BB97" i="1" s="1"/>
  <c r="K35" i="7"/>
  <c r="AX101" i="1"/>
  <c r="AV101" i="1"/>
  <c r="K37" i="19"/>
  <c r="AX118" i="1"/>
  <c r="AV118" i="1" s="1"/>
  <c r="BD110" i="1"/>
  <c r="AZ110" i="1" s="1"/>
  <c r="F37" i="19"/>
  <c r="BB118" i="1"/>
  <c r="F35" i="20"/>
  <c r="BB119" i="1" s="1"/>
  <c r="K37" i="14"/>
  <c r="AX111" i="1" s="1"/>
  <c r="AV111" i="1" s="1"/>
  <c r="K35" i="22"/>
  <c r="AX121" i="1"/>
  <c r="AV121" i="1"/>
  <c r="F35" i="23"/>
  <c r="BB122" i="1" s="1"/>
  <c r="BE105" i="1"/>
  <c r="BA105" i="1" s="1"/>
  <c r="BD116" i="1"/>
  <c r="AZ116" i="1" s="1"/>
  <c r="K37" i="3"/>
  <c r="AX97" i="1"/>
  <c r="AV97" i="1"/>
  <c r="K37" i="11"/>
  <c r="AX106" i="1"/>
  <c r="AV106" i="1" s="1"/>
  <c r="F37" i="12"/>
  <c r="BB107" i="1" s="1"/>
  <c r="F35" i="24"/>
  <c r="BB123" i="1"/>
  <c r="AW116" i="1"/>
  <c r="BC110" i="1"/>
  <c r="AY110" i="1"/>
  <c r="K35" i="6"/>
  <c r="AX100" i="1"/>
  <c r="AV100" i="1"/>
  <c r="BF113" i="1"/>
  <c r="F37" i="4"/>
  <c r="BB98" i="1" s="1"/>
  <c r="F35" i="9"/>
  <c r="BB103" i="1"/>
  <c r="K37" i="12"/>
  <c r="AX107" i="1" s="1"/>
  <c r="AV107" i="1" s="1"/>
  <c r="F37" i="11"/>
  <c r="BB106" i="1"/>
  <c r="F35" i="21"/>
  <c r="BB120" i="1"/>
  <c r="K35" i="24"/>
  <c r="AX123" i="1"/>
  <c r="AV123" i="1" s="1"/>
  <c r="K32" i="8"/>
  <c r="AG102" i="1" s="1"/>
  <c r="AN102" i="1" s="1"/>
  <c r="F37" i="13"/>
  <c r="BB109" i="1" s="1"/>
  <c r="BB108" i="1" s="1"/>
  <c r="AX108" i="1" s="1"/>
  <c r="AV108" i="1" s="1"/>
  <c r="F37" i="14"/>
  <c r="BB111" i="1" s="1"/>
  <c r="K37" i="18"/>
  <c r="AX117" i="1" s="1"/>
  <c r="AV117" i="1" s="1"/>
  <c r="K35" i="23"/>
  <c r="AX122" i="1" s="1"/>
  <c r="AV122" i="1" s="1"/>
  <c r="BD105" i="1"/>
  <c r="AZ105" i="1" s="1"/>
  <c r="BE116" i="1"/>
  <c r="BA116" i="1"/>
  <c r="K37" i="4"/>
  <c r="AX98" i="1" s="1"/>
  <c r="AV98" i="1" s="1"/>
  <c r="F35" i="5"/>
  <c r="BB99" i="1"/>
  <c r="K32" i="6"/>
  <c r="AG100" i="1" s="1"/>
  <c r="AN100" i="1" s="1"/>
  <c r="F37" i="16"/>
  <c r="BB114" i="1" s="1"/>
  <c r="BC95" i="1"/>
  <c r="BF105" i="1"/>
  <c r="F37" i="2"/>
  <c r="BB96" i="1"/>
  <c r="F35" i="10"/>
  <c r="BB104" i="1"/>
  <c r="K37" i="13"/>
  <c r="AX109" i="1"/>
  <c r="AV109" i="1" s="1"/>
  <c r="F37" i="17"/>
  <c r="BB115" i="1"/>
  <c r="K35" i="20"/>
  <c r="AX119" i="1" s="1"/>
  <c r="AV119" i="1" s="1"/>
  <c r="BC105" i="1"/>
  <c r="AY105" i="1"/>
  <c r="BD113" i="1"/>
  <c r="AZ113" i="1" s="1"/>
  <c r="F35" i="6"/>
  <c r="BB100" i="1" s="1"/>
  <c r="K37" i="16"/>
  <c r="AX114" i="1"/>
  <c r="AV114" i="1" s="1"/>
  <c r="AN103" i="1" l="1"/>
  <c r="K41" i="22"/>
  <c r="K41" i="6"/>
  <c r="K41" i="9"/>
  <c r="K41" i="21"/>
  <c r="K41" i="7"/>
  <c r="K41" i="8"/>
  <c r="Q125" i="18"/>
  <c r="I98" i="18" s="1"/>
  <c r="K32" i="18" s="1"/>
  <c r="AS117" i="1" s="1"/>
  <c r="AS116" i="1" s="1"/>
  <c r="BK130" i="16"/>
  <c r="K130" i="16" s="1"/>
  <c r="K99" i="16" s="1"/>
  <c r="BK119" i="23"/>
  <c r="K119" i="23" s="1"/>
  <c r="K32" i="23" s="1"/>
  <c r="AG122" i="1" s="1"/>
  <c r="AN122" i="1" s="1"/>
  <c r="J99" i="3"/>
  <c r="BK122" i="3"/>
  <c r="K122" i="3"/>
  <c r="I99" i="4"/>
  <c r="BK123" i="4"/>
  <c r="K123" i="4"/>
  <c r="K98" i="4"/>
  <c r="K118" i="5"/>
  <c r="K97" i="5" s="1"/>
  <c r="K96" i="7"/>
  <c r="K96" i="8"/>
  <c r="BK127" i="11"/>
  <c r="BK126" i="11" s="1"/>
  <c r="K126" i="11" s="1"/>
  <c r="K34" i="11" s="1"/>
  <c r="AG106" i="1" s="1"/>
  <c r="AN106" i="1" s="1"/>
  <c r="BK141" i="11"/>
  <c r="K141" i="11"/>
  <c r="K101" i="11" s="1"/>
  <c r="I99" i="13"/>
  <c r="BK124" i="13"/>
  <c r="K124" i="13"/>
  <c r="K99" i="13" s="1"/>
  <c r="Q124" i="15"/>
  <c r="I98" i="15"/>
  <c r="K32" i="15"/>
  <c r="AS112" i="1" s="1"/>
  <c r="BK125" i="15"/>
  <c r="K125" i="15"/>
  <c r="K99" i="15"/>
  <c r="R129" i="16"/>
  <c r="J98" i="16" s="1"/>
  <c r="K33" i="16" s="1"/>
  <c r="AT114" i="1" s="1"/>
  <c r="AT113" i="1" s="1"/>
  <c r="K122" i="19"/>
  <c r="K99" i="19"/>
  <c r="K124" i="3"/>
  <c r="K100" i="3"/>
  <c r="K96" i="6"/>
  <c r="K96" i="9"/>
  <c r="BK157" i="16"/>
  <c r="K157" i="16"/>
  <c r="K104" i="16" s="1"/>
  <c r="J99" i="14"/>
  <c r="Q125" i="14"/>
  <c r="I98" i="14"/>
  <c r="K32" i="14" s="1"/>
  <c r="AS111" i="1" s="1"/>
  <c r="BK126" i="14"/>
  <c r="K126" i="14"/>
  <c r="K99" i="14" s="1"/>
  <c r="Q129" i="16"/>
  <c r="I98" i="16" s="1"/>
  <c r="K32" i="16" s="1"/>
  <c r="AS114" i="1" s="1"/>
  <c r="AS113" i="1" s="1"/>
  <c r="BK121" i="17"/>
  <c r="K121" i="17"/>
  <c r="K34" i="17" s="1"/>
  <c r="AG115" i="1" s="1"/>
  <c r="AN115" i="1" s="1"/>
  <c r="BK141" i="18"/>
  <c r="K141" i="18" s="1"/>
  <c r="K102" i="18" s="1"/>
  <c r="K96" i="21"/>
  <c r="K96" i="22"/>
  <c r="R126" i="11"/>
  <c r="J98" i="11" s="1"/>
  <c r="K33" i="11" s="1"/>
  <c r="AT106" i="1" s="1"/>
  <c r="AT105" i="1" s="1"/>
  <c r="J99" i="4"/>
  <c r="BK128" i="12"/>
  <c r="K128" i="12" s="1"/>
  <c r="K34" i="12" s="1"/>
  <c r="AG107" i="1" s="1"/>
  <c r="AN107" i="1" s="1"/>
  <c r="J99" i="13"/>
  <c r="BK119" i="24"/>
  <c r="K119" i="24" s="1"/>
  <c r="K32" i="24" s="1"/>
  <c r="AG123" i="1" s="1"/>
  <c r="AN123" i="1" s="1"/>
  <c r="BF94" i="1"/>
  <c r="W33" i="1" s="1"/>
  <c r="BE94" i="1"/>
  <c r="W32" i="1" s="1"/>
  <c r="BC94" i="1"/>
  <c r="W30" i="1" s="1"/>
  <c r="AT95" i="1"/>
  <c r="AW105" i="1"/>
  <c r="BB95" i="1"/>
  <c r="AX95" i="1" s="1"/>
  <c r="BB110" i="1"/>
  <c r="AX110" i="1" s="1"/>
  <c r="AV110" i="1" s="1"/>
  <c r="BA95" i="1"/>
  <c r="K32" i="10"/>
  <c r="AG104" i="1" s="1"/>
  <c r="AN104" i="1" s="1"/>
  <c r="K34" i="2"/>
  <c r="AG96" i="1"/>
  <c r="AN96" i="1" s="1"/>
  <c r="K32" i="20"/>
  <c r="AG119" i="1"/>
  <c r="AN119" i="1"/>
  <c r="K32" i="5"/>
  <c r="AG99" i="1"/>
  <c r="AN99" i="1" s="1"/>
  <c r="BB105" i="1"/>
  <c r="AX105" i="1" s="1"/>
  <c r="AV105" i="1" s="1"/>
  <c r="BD94" i="1"/>
  <c r="W31" i="1" s="1"/>
  <c r="BB113" i="1"/>
  <c r="AX113" i="1" s="1"/>
  <c r="AV113" i="1" s="1"/>
  <c r="BB116" i="1"/>
  <c r="AX116" i="1"/>
  <c r="AV116" i="1" s="1"/>
  <c r="AY95" i="1"/>
  <c r="K34" i="3"/>
  <c r="AG97" i="1" s="1"/>
  <c r="AN97" i="1" s="1"/>
  <c r="K34" i="19"/>
  <c r="AG118" i="1"/>
  <c r="AN118" i="1"/>
  <c r="BK125" i="18" l="1"/>
  <c r="K125" i="18" s="1"/>
  <c r="K98" i="18" s="1"/>
  <c r="K43" i="2"/>
  <c r="K43" i="3"/>
  <c r="K41" i="10"/>
  <c r="K98" i="11"/>
  <c r="K98" i="12"/>
  <c r="BK123" i="13"/>
  <c r="K123" i="13"/>
  <c r="K98" i="13" s="1"/>
  <c r="BK124" i="15"/>
  <c r="K124" i="15" s="1"/>
  <c r="K98" i="15" s="1"/>
  <c r="BK129" i="16"/>
  <c r="K129" i="16" s="1"/>
  <c r="K98" i="16" s="1"/>
  <c r="K98" i="17"/>
  <c r="K41" i="23"/>
  <c r="K98" i="3"/>
  <c r="BK125" i="14"/>
  <c r="K125" i="14"/>
  <c r="K34" i="14" s="1"/>
  <c r="AG111" i="1" s="1"/>
  <c r="AN111" i="1" s="1"/>
  <c r="K43" i="17"/>
  <c r="K41" i="20"/>
  <c r="K127" i="11"/>
  <c r="K99" i="11"/>
  <c r="K96" i="23"/>
  <c r="K41" i="24"/>
  <c r="K96" i="24"/>
  <c r="K41" i="5"/>
  <c r="K43" i="11"/>
  <c r="K43" i="12"/>
  <c r="K43" i="19"/>
  <c r="AW94" i="1"/>
  <c r="AT94" i="1"/>
  <c r="AV95" i="1"/>
  <c r="AZ94" i="1"/>
  <c r="AS110" i="1"/>
  <c r="BA94" i="1"/>
  <c r="K34" i="4"/>
  <c r="AG98" i="1" s="1"/>
  <c r="AN98" i="1" s="1"/>
  <c r="BB94" i="1"/>
  <c r="W29" i="1" s="1"/>
  <c r="AG105" i="1"/>
  <c r="AN105" i="1"/>
  <c r="K34" i="18"/>
  <c r="AG117" i="1" s="1"/>
  <c r="AN117" i="1" s="1"/>
  <c r="AY94" i="1"/>
  <c r="AK30" i="1" s="1"/>
  <c r="K43" i="14" l="1"/>
  <c r="K43" i="18"/>
  <c r="K98" i="14"/>
  <c r="K43" i="4"/>
  <c r="AS94" i="1"/>
  <c r="AX94" i="1"/>
  <c r="AK29" i="1" s="1"/>
  <c r="K34" i="13"/>
  <c r="AG109" i="1" s="1"/>
  <c r="AN109" i="1" s="1"/>
  <c r="K34" i="16"/>
  <c r="AG114" i="1"/>
  <c r="AN114" i="1"/>
  <c r="K34" i="15"/>
  <c r="AG112" i="1"/>
  <c r="AN112" i="1"/>
  <c r="AG116" i="1"/>
  <c r="AN116" i="1"/>
  <c r="AG95" i="1"/>
  <c r="K43" i="13" l="1"/>
  <c r="AN95" i="1"/>
  <c r="K43" i="16"/>
  <c r="K43" i="15"/>
  <c r="AG108" i="1"/>
  <c r="AN108" i="1" s="1"/>
  <c r="AG113" i="1"/>
  <c r="AN113" i="1"/>
  <c r="AG110" i="1"/>
  <c r="AN110" i="1"/>
  <c r="AV94" i="1"/>
  <c r="AG94" i="1" l="1"/>
  <c r="AK26" i="1" s="1"/>
  <c r="AK35" i="1" s="1"/>
  <c r="AN94" i="1" l="1"/>
</calcChain>
</file>

<file path=xl/sharedStrings.xml><?xml version="1.0" encoding="utf-8"?>
<sst xmlns="http://schemas.openxmlformats.org/spreadsheetml/2006/main" count="23415" uniqueCount="3414">
  <si>
    <t>Export Komplet</t>
  </si>
  <si>
    <t/>
  </si>
  <si>
    <t>2.0</t>
  </si>
  <si>
    <t>ZAMOK</t>
  </si>
  <si>
    <t>False</t>
  </si>
  <si>
    <t>True</t>
  </si>
  <si>
    <t>{12165cc2-f9a6-4189-acd1-804750167beb}</t>
  </si>
  <si>
    <t>0,01</t>
  </si>
  <si>
    <t>21</t>
  </si>
  <si>
    <t>15</t>
  </si>
  <si>
    <t>REKAPITULACE STAVBY</t>
  </si>
  <si>
    <t>v ---  níže se nacházejí doplnkové a pomocné údaje k sestavám  --- v</t>
  </si>
  <si>
    <t>Návod na vyplnění</t>
  </si>
  <si>
    <t>0,001</t>
  </si>
  <si>
    <t>Kód:</t>
  </si>
  <si>
    <t>64020xxxx</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</si>
  <si>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</si>
  <si>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</si>
  <si>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zabezpečovacího zařízení v žst. Dolní Lipka</t>
  </si>
  <si>
    <t>KSO:</t>
  </si>
  <si>
    <t>CC-CZ:</t>
  </si>
  <si>
    <t>Místo:</t>
  </si>
  <si>
    <t xml:space="preserve"> </t>
  </si>
  <si>
    <t>Datum:</t>
  </si>
  <si>
    <t>14. 1. 2020</t>
  </si>
  <si>
    <t>Zadavatel:</t>
  </si>
  <si>
    <t>IČ:</t>
  </si>
  <si>
    <t>DIČ:</t>
  </si>
  <si>
    <t>Uchazeč:</t>
  </si>
  <si>
    <t>Vyplň údaj</t>
  </si>
  <si>
    <t>Projektant:</t>
  </si>
  <si>
    <t>Zpracovatel:</t>
  </si>
  <si>
    <t>Pavel Pospíšil, DiS.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</si>
  <si>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</si>
  <si>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</si>
  <si>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</si>
  <si>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</si>
  <si>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</si>
  <si>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</si>
  <si>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</si>
  <si>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</si>
  <si>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</si>
  <si>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</si>
  <si>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</si>
  <si>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</si>
  <si>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</si>
  <si>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</si>
  <si>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</si>
  <si>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</si>
  <si>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</si>
  <si>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</si>
  <si>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</si>
  <si>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</si>
  <si>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</si>
  <si>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</si>
  <si>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</si>
  <si>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</si>
  <si>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</si>
  <si>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</si>
  <si>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</si>
  <si>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</si>
  <si>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</si>
  <si>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</si>
  <si>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</si>
  <si>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</si>
  <si>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</si>
  <si>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</si>
  <si>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</si>
  <si>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</si>
  <si>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</si>
  <si>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</si>
  <si>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</si>
  <si>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</si>
  <si>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</si>
  <si>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</si>
  <si>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</si>
  <si>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</si>
  <si>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</si>
  <si>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</si>
  <si>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</si>
  <si>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PS 01- 01</t>
  </si>
  <si>
    <t>Staniční zabezpečovací zařízení ŽST Dolní Lipka</t>
  </si>
  <si>
    <t>STA</t>
  </si>
  <si>
    <t>1</t>
  </si>
  <si>
    <t>{5ddb79d4-ced2-4d21-89a6-15c406c322d1}</t>
  </si>
  <si>
    <t>2</t>
  </si>
  <si>
    <t>/</t>
  </si>
  <si>
    <t>01</t>
  </si>
  <si>
    <t>Technologie zabezpečovacího zařízení</t>
  </si>
  <si>
    <t>Soupis</t>
  </si>
  <si>
    <t>{98ca4cc5-16ed-4168-a38f-fc47256f152e}</t>
  </si>
  <si>
    <t>02</t>
  </si>
  <si>
    <t>Zemní práce</t>
  </si>
  <si>
    <t>{33d96d4d-14d1-4d4b-b5fa-548a4061a5b8}</t>
  </si>
  <si>
    <t>03</t>
  </si>
  <si>
    <t>Klimatizace</t>
  </si>
  <si>
    <t>{1b9cd48e-ba56-40f9-9f6c-9c9718ec46f5}</t>
  </si>
  <si>
    <t>PS 02-01</t>
  </si>
  <si>
    <t>Sdělovací zařízení</t>
  </si>
  <si>
    <t>{96f6622c-a5db-484a-8625-4a09de11da43}</t>
  </si>
  <si>
    <t>PS 02-02</t>
  </si>
  <si>
    <t>Žst. Dolní Lipka, DDTS ŽDC</t>
  </si>
  <si>
    <t>{3c8c32b0-6089-4b38-b630-668dbd393cc3}</t>
  </si>
  <si>
    <t>PS 02-03</t>
  </si>
  <si>
    <t xml:space="preserve">ED Pardubice, doplnění DDTS ŽDC </t>
  </si>
  <si>
    <t>{306be841-0dcd-421f-8005-3ae9cfaad462}</t>
  </si>
  <si>
    <t>PS 02-04</t>
  </si>
  <si>
    <t xml:space="preserve">Žst. Dolní Lipka, DŘT </t>
  </si>
  <si>
    <t>{685ca7ae-dada-4d27-bc4a-d8af82cd90d7}</t>
  </si>
  <si>
    <t>PS 02-05</t>
  </si>
  <si>
    <t xml:space="preserve">ED Pardubice, doplnění DŘT </t>
  </si>
  <si>
    <t>{c45a7742-b2a1-4eb4-bea9-413c7a5a1c97}</t>
  </si>
  <si>
    <t>PS 02-06</t>
  </si>
  <si>
    <t>žST Dolní Lipka PZTS</t>
  </si>
  <si>
    <t>{7a22949a-bde2-495a-8ae5-501a8e8df0d9}</t>
  </si>
  <si>
    <t>PS 512 266</t>
  </si>
  <si>
    <t>žst. Dolní Lipka - výstavba trafostanice 22/0,4kV</t>
  </si>
  <si>
    <t>{07d637cc-cea1-4bd2-bff4-d1352e2fae0c}</t>
  </si>
  <si>
    <t>01-SO512266 - URS</t>
  </si>
  <si>
    <t>SO 512266 ŽST Dolní Lipka - výstavba trafostnice22/0,4kV</t>
  </si>
  <si>
    <t>{ebccd4d3-8326-425b-98b3-7fe019d964f0}</t>
  </si>
  <si>
    <t>02-SO512266 - ÚOŽI</t>
  </si>
  <si>
    <t>SO 512266 ŽST Dolní Lipka - výstavba trafostanice22/0,4kV</t>
  </si>
  <si>
    <t>{d7598b39-d6b8-42db-b3be-c92dd6280d49}</t>
  </si>
  <si>
    <t>PS 512 266.1</t>
  </si>
  <si>
    <t>žst. Dolní Lipka - výstavba trafostanice 22/0,4kV - část elektroinstalace a hromosvod</t>
  </si>
  <si>
    <t>{856e6113-ac63-4f72-8447-31a3fa0133f4}</t>
  </si>
  <si>
    <t>02-SO512266.1 - ÚOŽI</t>
  </si>
  <si>
    <t>{149a8453-6d6a-4d12-8aff-c1562ed115dd}</t>
  </si>
  <si>
    <t>PS 512 267</t>
  </si>
  <si>
    <t>žst. Dolní Lipka - přípojka 22kV</t>
  </si>
  <si>
    <t>{a377b0ed-7feb-42d7-b3ef-5ff8f2a83d0b}</t>
  </si>
  <si>
    <t>01-PS512267 - URS</t>
  </si>
  <si>
    <t>PS 512267 ŽST Dolní Lipka - přípojka 22kV</t>
  </si>
  <si>
    <t>{034af323-2fb4-4151-8781-a029e1c83b4e}</t>
  </si>
  <si>
    <t>02-PS512267 - ÚOŽI</t>
  </si>
  <si>
    <t>{2392baa3-7056-461a-b00a-8c8aef1fa81c}</t>
  </si>
  <si>
    <t>PS 512 268</t>
  </si>
  <si>
    <t>žst. Dolní Lipka - oprava osvětlení a kabelových rozvodů</t>
  </si>
  <si>
    <t>{bf716d6e-e35c-429e-8747-4a3dde5ca28d}</t>
  </si>
  <si>
    <t>01-PS512268 - URS</t>
  </si>
  <si>
    <t>PS 512268 ŽST Dolní Lipka - oprava osvětlení a kabelových rozvodů</t>
  </si>
  <si>
    <t>{e4baebf5-ba8d-4a7f-b145-1307e8e7db9f}</t>
  </si>
  <si>
    <t>02-PS512268 - ÚOŽI</t>
  </si>
  <si>
    <t>{b797a21c-fb87-4949-8338-86e5cd160a0a}</t>
  </si>
  <si>
    <t>PS 512 269</t>
  </si>
  <si>
    <t>žst. Dolní Lipka - doplnění systému EOV</t>
  </si>
  <si>
    <t>{cc0d645a-95fb-4093-8c34-cf2189b694bd}</t>
  </si>
  <si>
    <t>01-PS512269 - URS</t>
  </si>
  <si>
    <t>PS 512269 ŽST Dolní Lipka - doplnění systému EOV</t>
  </si>
  <si>
    <t>{959f8cd8-6493-4138-89f2-551a693d42bf}</t>
  </si>
  <si>
    <t>02-PS512269 - ÚOŽI</t>
  </si>
  <si>
    <t>{083754c0-3bee-4e56-840d-2782b5d18100}</t>
  </si>
  <si>
    <t>SO 01</t>
  </si>
  <si>
    <t>Přejezd</t>
  </si>
  <si>
    <t>{dba83f6c-dc5b-47bb-8575-06b5969b5785}</t>
  </si>
  <si>
    <t>SO 02</t>
  </si>
  <si>
    <t>Výhybky</t>
  </si>
  <si>
    <t>{095514e7-5dfc-4673-b768-2576abbe1ecf}</t>
  </si>
  <si>
    <t>SO 03</t>
  </si>
  <si>
    <t>Demontáž v.č. 7,8</t>
  </si>
  <si>
    <t>{76c69ca1-931d-4d71-88d4-d9a8481418ff}</t>
  </si>
  <si>
    <t>SO 04</t>
  </si>
  <si>
    <t>Materiál obj.- Nevyplňovat</t>
  </si>
  <si>
    <t>{a7cf647b-df5d-4359-af69-4c16e676d582}</t>
  </si>
  <si>
    <t>99</t>
  </si>
  <si>
    <t>VON</t>
  </si>
  <si>
    <t>{f8bf5f2c-c9f9-43e0-bebb-822a0a6efd8f}</t>
  </si>
  <si>
    <t>KRYCÍ LIST SOUPISU PRACÍ</t>
  </si>
  <si>
    <t>Objekt:</t>
  </si>
  <si>
    <t>PS 01- 01 - Staniční zabezpečovací zařízení ŽST Dolní Lipka</t>
  </si>
  <si>
    <t>Soupis:</t>
  </si>
  <si>
    <t>01 - Technologie zabezpečovacího zařízení</t>
  </si>
  <si>
    <t>Materiál</t>
  </si>
  <si>
    <t>Montáž</t>
  </si>
  <si>
    <t>REKAPITULACE ČLENĚNÍ SOUPISU PRACÍ</t>
  </si>
  <si>
    <t>Kód dílu - Popis</t>
  </si>
  <si>
    <t>Materiál [CZK]</t>
  </si>
  <si>
    <t>Montáž [CZK]</t>
  </si>
  <si>
    <t>Cena celkem [CZK]</t>
  </si>
  <si>
    <t>Náklady ze soupisu prací</t>
  </si>
  <si>
    <t>-1</t>
  </si>
  <si>
    <t>OST - Ostatní</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</si>
  <si>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</si>
  <si>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</si>
  <si>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</si>
  <si>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</si>
  <si>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</si>
  <si>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</si>
  <si>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</si>
  <si>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</si>
  <si>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</si>
  <si>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</si>
  <si>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</si>
  <si>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</si>
  <si>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</si>
  <si>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</si>
  <si>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</si>
  <si>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</si>
  <si>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</si>
  <si>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</si>
  <si>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M</t>
  </si>
  <si>
    <t>7590520995</t>
  </si>
  <si>
    <t>Venkovní vedení kabelová - metalické sítě Plněné, párované s ochr. vodičem TCEKPFLEY 3 P 1,0 D</t>
  </si>
  <si>
    <t>m</t>
  </si>
  <si>
    <t>ROZPOCET</t>
  </si>
  <si>
    <t>-611479307</t>
  </si>
  <si>
    <t>PP</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</si>
  <si>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</si>
  <si>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37</t>
  </si>
  <si>
    <t>75B959</t>
  </si>
  <si>
    <t>SW PRO ELEKTRONICKÉ PŘEJEZDOVÉ ZABEZPEČOVACÍ ZAŘÍZENÍ NA JEDNOKOLEJNÉ TRATI - ÚPRAVA</t>
  </si>
  <si>
    <t>KUS</t>
  </si>
  <si>
    <t>8</t>
  </si>
  <si>
    <t>4</t>
  </si>
  <si>
    <t>628038729</t>
  </si>
  <si>
    <t>38</t>
  </si>
  <si>
    <t>75B981</t>
  </si>
  <si>
    <t>SW PRO GRAFICKO-TECHNOLOGICKOU NADSTAVBU - DODÁVKA</t>
  </si>
  <si>
    <t>-1117534679</t>
  </si>
  <si>
    <t>39</t>
  </si>
  <si>
    <t>75B987</t>
  </si>
  <si>
    <t>SW PRO GRAFICKO-TECHNOLOGICKOU NADSTAVBU - MONTÁŽ</t>
  </si>
  <si>
    <t>-390062027</t>
  </si>
  <si>
    <t>40</t>
  </si>
  <si>
    <t>75B991</t>
  </si>
  <si>
    <t>SW PRO DOZ JEDNÉ STANICE - DODÁVKA</t>
  </si>
  <si>
    <t>1871991470</t>
  </si>
  <si>
    <t>41</t>
  </si>
  <si>
    <t>75B997</t>
  </si>
  <si>
    <t>SW PRO DOZ JEDNÉ STANICE - MONTÁŽ</t>
  </si>
  <si>
    <t>1064384997</t>
  </si>
  <si>
    <t>42</t>
  </si>
  <si>
    <t>75C188</t>
  </si>
  <si>
    <t>PŘESTAVNÍK MECHANICKÝ - DEMONTÁŽ</t>
  </si>
  <si>
    <t>-1544684991</t>
  </si>
  <si>
    <t>43</t>
  </si>
  <si>
    <t>75C198</t>
  </si>
  <si>
    <t>MECHANICKÝ ZÁVORNÍK - DEMONTÁŽ</t>
  </si>
  <si>
    <t>1110403666</t>
  </si>
  <si>
    <t>44</t>
  </si>
  <si>
    <t>75C1A8</t>
  </si>
  <si>
    <t>DRÁTOVODNÁ TRASA - DEMONTÁŽ</t>
  </si>
  <si>
    <t>1183815060</t>
  </si>
  <si>
    <t>45</t>
  </si>
  <si>
    <t>75C231</t>
  </si>
  <si>
    <t>NÁVĚSTNÍ TĚLESO PRO VÝHYBKU A VÝKOLEJKU - DODÁVKA</t>
  </si>
  <si>
    <t>600475365</t>
  </si>
  <si>
    <t>46</t>
  </si>
  <si>
    <t>75C237</t>
  </si>
  <si>
    <t>NÁVĚSTNÍ TĚLESO PRO VÝHYBKU A VÝKOLEJKU - MONTÁŽ</t>
  </si>
  <si>
    <t>1432142901</t>
  </si>
  <si>
    <t>47</t>
  </si>
  <si>
    <t>75C238</t>
  </si>
  <si>
    <t>NÁVĚSTNÍ TĚLESO PRO VÝHYBKU A VÝKOLEJKU - DEMONTÁŽ</t>
  </si>
  <si>
    <t>-991312344</t>
  </si>
  <si>
    <t>48</t>
  </si>
  <si>
    <t>75C411</t>
  </si>
  <si>
    <t>ZÁMEK VÝMĚNOVÝ NEBO ODTLAČNÝ (JEDNODUCHÝ, KONTROLNÍ) - DODÁVKA</t>
  </si>
  <si>
    <t>1808001714</t>
  </si>
  <si>
    <t>49</t>
  </si>
  <si>
    <t>75C416</t>
  </si>
  <si>
    <t>ZÁMEK VÝMĚNOVÝ NEBO ODTLAČNÝ (JEDNODUCHÝ, KONTROLNÍ) - PRONÁJEM</t>
  </si>
  <si>
    <t>1944447201</t>
  </si>
  <si>
    <t>50</t>
  </si>
  <si>
    <t>75C417</t>
  </si>
  <si>
    <t>ZÁMEK VÝMĚNOVÝ NEBO ODTLAČNÝ (JEDNODUCHÝ, KONTROLNÍ) - MONTÁŽ</t>
  </si>
  <si>
    <t>-2097507655</t>
  </si>
  <si>
    <t>51</t>
  </si>
  <si>
    <t>75C418</t>
  </si>
  <si>
    <t>ZÁMEK VÝMĚNOVÝ NEBO ODTLAČNÝ (JEDNODUCHÝ, KONTROLNÍ) - DEMONTÁŽ</t>
  </si>
  <si>
    <t>-2122545368</t>
  </si>
  <si>
    <t>52</t>
  </si>
  <si>
    <t>75C471</t>
  </si>
  <si>
    <t>ZÁMEK ELEKTROMAGNETICKÝ V KOLEJIŠTI - DODÁVKA</t>
  </si>
  <si>
    <t>1381662516</t>
  </si>
  <si>
    <t>53</t>
  </si>
  <si>
    <t>75C477</t>
  </si>
  <si>
    <t>ZÁMEK ELEKTROMAGNETICKÝ V KOLEJIŠTI - MONTÁŽ</t>
  </si>
  <si>
    <t>-702022768</t>
  </si>
  <si>
    <t>54</t>
  </si>
  <si>
    <t>75C4C6</t>
  </si>
  <si>
    <t>ZÁMEK PÁKOVÝ - PRONÁJEM</t>
  </si>
  <si>
    <t>kus/měsíc</t>
  </si>
  <si>
    <t>-1802727745</t>
  </si>
  <si>
    <t>55</t>
  </si>
  <si>
    <t>75C4C7</t>
  </si>
  <si>
    <t>ZÁMEK PÁKOVÝ - MONTÁŽ</t>
  </si>
  <si>
    <t>-1757354618</t>
  </si>
  <si>
    <t>56</t>
  </si>
  <si>
    <t>75C4C8</t>
  </si>
  <si>
    <t>ZÁMEK PÁKOVÝ - DEMONTÁŽ</t>
  </si>
  <si>
    <t>-652146151</t>
  </si>
  <si>
    <t>67</t>
  </si>
  <si>
    <t>75C711</t>
  </si>
  <si>
    <t>OZNAČOVACÍ PÁS NÁVĚSTIDLA - DODÁVKA</t>
  </si>
  <si>
    <t>839965409</t>
  </si>
  <si>
    <t>118</t>
  </si>
  <si>
    <t>7590710290</t>
  </si>
  <si>
    <t>Návěstidla světelná Návěstidlo trpasl. 2 sv. typ:3603 (CV012525062)</t>
  </si>
  <si>
    <t>kus</t>
  </si>
  <si>
    <t>-1675644734</t>
  </si>
  <si>
    <t>119</t>
  </si>
  <si>
    <t>7590710060</t>
  </si>
  <si>
    <t>Návěstidla světelná Návěstidlo stožár. 3 sv. typ:2016 (CV012525012)</t>
  </si>
  <si>
    <t>-1121195297</t>
  </si>
  <si>
    <t>120</t>
  </si>
  <si>
    <t>7590710325</t>
  </si>
  <si>
    <t>Návěstidla světelná Návěstidlo trpasl. 5 sv. typ:3616 (CV012525070)</t>
  </si>
  <si>
    <t>-1026806150</t>
  </si>
  <si>
    <t>P</t>
  </si>
  <si>
    <t>Poznámka k položce:_x000D_
ZMĚNA POLOŽKY: Trpasličí návěstidlo 4sv. 3625</t>
  </si>
  <si>
    <t>68</t>
  </si>
  <si>
    <t>75C717</t>
  </si>
  <si>
    <t>OZNAČOVACÍ PÁS NÁVĚSTIDLA - MONTÁŽ</t>
  </si>
  <si>
    <t>1254478144</t>
  </si>
  <si>
    <t>69</t>
  </si>
  <si>
    <t>75C718</t>
  </si>
  <si>
    <t>OZNAČOVACÍ PÁS NÁVĚSTIDLA - DEMONTÁŽ</t>
  </si>
  <si>
    <t>-648200554</t>
  </si>
  <si>
    <t>70</t>
  </si>
  <si>
    <t>75C8B8</t>
  </si>
  <si>
    <t>VENKOVNÍ VÝSTROJ IZOLOVANÉ KOLEJNICE - DEMONTÁŽ</t>
  </si>
  <si>
    <t>1144665067</t>
  </si>
  <si>
    <t>71</t>
  </si>
  <si>
    <t>75C8C8</t>
  </si>
  <si>
    <t>MEZIKOLEJOVÁ LANOVÁ PROPOJKA DLOUHÁ (DO 3 LAN) - DEMONTÁŽ</t>
  </si>
  <si>
    <t>-1291593237</t>
  </si>
  <si>
    <t>109</t>
  </si>
  <si>
    <t>7594300104</t>
  </si>
  <si>
    <t>Počítače náprav Vnitřní prvky PN ACS 2000 Montážní skříňka BGT06 šíře 126TE</t>
  </si>
  <si>
    <t>128</t>
  </si>
  <si>
    <t>-435410082</t>
  </si>
  <si>
    <t>110</t>
  </si>
  <si>
    <t>7594300108</t>
  </si>
  <si>
    <t>Počítače náprav Vnitřní prvky PN ACS 2000 Jednotka jištění SIC006 GS01</t>
  </si>
  <si>
    <t>841737810</t>
  </si>
  <si>
    <t>111</t>
  </si>
  <si>
    <t>7594300112</t>
  </si>
  <si>
    <t>Počítače náprav Vnitřní prvky PN ACS 2000 Sběrnicová jednotka ABP001-2 21TE GS02</t>
  </si>
  <si>
    <t>1954488487</t>
  </si>
  <si>
    <t>112</t>
  </si>
  <si>
    <t>7594300078</t>
  </si>
  <si>
    <t>Počítače náprav Vnitřní prvky PN ACS 2000 Čítačová jednotka ACB119 GS04</t>
  </si>
  <si>
    <t>-2005139751</t>
  </si>
  <si>
    <t>113</t>
  </si>
  <si>
    <t>7594300018</t>
  </si>
  <si>
    <t>Počítače náprav Vnitřní prvky PN AZF Přepěťová ochrana vyhodnocovací jednotky BSI002 (BSI003, BSI004)</t>
  </si>
  <si>
    <t>1874332661</t>
  </si>
  <si>
    <t>114</t>
  </si>
  <si>
    <t>7594300084</t>
  </si>
  <si>
    <t>Počítače náprav Vnitřní prvky PN ACS 2000 Vyhodnocovací jednotka IMC003 GS03</t>
  </si>
  <si>
    <t>-1962365470</t>
  </si>
  <si>
    <t>76</t>
  </si>
  <si>
    <t>75D137</t>
  </si>
  <si>
    <t>BATERIOVÁ SKŘÍŇ - MONTÁŽ</t>
  </si>
  <si>
    <t>1536822400</t>
  </si>
  <si>
    <t>77</t>
  </si>
  <si>
    <t>75D138</t>
  </si>
  <si>
    <t>BATERIOVÁ SKŘÍŇ - DEMONTÁŽ</t>
  </si>
  <si>
    <t>-831282259</t>
  </si>
  <si>
    <t>78</t>
  </si>
  <si>
    <t>75D141</t>
  </si>
  <si>
    <t>KABELOVÁ SKŘÍŇ - DODÁVKA</t>
  </si>
  <si>
    <t>-933216555</t>
  </si>
  <si>
    <t>79</t>
  </si>
  <si>
    <t>75D147</t>
  </si>
  <si>
    <t>KABELOVÁ SKŘÍŇ - MONTÁŽ</t>
  </si>
  <si>
    <t>345393314</t>
  </si>
  <si>
    <t>80</t>
  </si>
  <si>
    <t>75E117</t>
  </si>
  <si>
    <t>DOZOR PRACOVNÍKŮ PROVOZOVATELE PŘI PRÁCI NA ŽIVÉM ZAŘÍZENÍ</t>
  </si>
  <si>
    <t>HOD</t>
  </si>
  <si>
    <t>262361617</t>
  </si>
  <si>
    <t>81</t>
  </si>
  <si>
    <t>75E127</t>
  </si>
  <si>
    <t>CELKOVÁ PROHLÍDKA ZAŘÍZENÍ A VYHOTOVENÍ REVIZNÍ ZPRÁVY</t>
  </si>
  <si>
    <t>248477063</t>
  </si>
  <si>
    <t>82</t>
  </si>
  <si>
    <t>75E137</t>
  </si>
  <si>
    <t>PŘEZKOUŠENÍ VLAKOVÝCH CEST</t>
  </si>
  <si>
    <t>-954685472</t>
  </si>
  <si>
    <t>83</t>
  </si>
  <si>
    <t>75E157</t>
  </si>
  <si>
    <t>PŘEZKOUŠENÍ A REGULACE NÁVĚSTIDEL</t>
  </si>
  <si>
    <t>-1882071924</t>
  </si>
  <si>
    <t>84</t>
  </si>
  <si>
    <t>75E187</t>
  </si>
  <si>
    <t>PŘÍPRAVA A CELKOVÉ ZKOUŠKY ELEKTRONICKÉHO STAVĚDLA PRO JEDNU VLAKOVOU CESTU</t>
  </si>
  <si>
    <t>-639092429</t>
  </si>
  <si>
    <t>85</t>
  </si>
  <si>
    <t>75E1B7</t>
  </si>
  <si>
    <t>REGULACE A ZKOUŠENÍ ZABEZPEČOVACÍHO ZAŘÍZENÍ</t>
  </si>
  <si>
    <t>2000324494</t>
  </si>
  <si>
    <t>86</t>
  </si>
  <si>
    <t>75E1C7</t>
  </si>
  <si>
    <t>PROTOKOL UTZ</t>
  </si>
  <si>
    <t>109093750</t>
  </si>
  <si>
    <t>87</t>
  </si>
  <si>
    <t>75E311</t>
  </si>
  <si>
    <t>SADA MĚŘICÍ TECHNIKY, PŘÍSTROJE A NÁŘADÍ PRO ÚDRŽBU ELEKTRONICKÉHO STAVĚDLA</t>
  </si>
  <si>
    <t>1308162495</t>
  </si>
  <si>
    <t>88</t>
  </si>
  <si>
    <t>75E321</t>
  </si>
  <si>
    <t>PŘENOSNÝ POČÍTAČ PRO PŘENOS DAT Z ELEKTRONICKÉHO STAVĚDLA</t>
  </si>
  <si>
    <t>357234205</t>
  </si>
  <si>
    <t>7590521519</t>
  </si>
  <si>
    <t>Venkovní vedení kabelová - metalické sítě Plněné, párované s ochr. vodičem TCEKPFLEY 4 P 1,0 D</t>
  </si>
  <si>
    <t>-1524892122</t>
  </si>
  <si>
    <t>3</t>
  </si>
  <si>
    <t>7590521529</t>
  </si>
  <si>
    <t>Venkovní vedení kabelová - metalické sítě Plněné, párované s ochr. vodičem TCEKPFLEY 7 P 1,0 D</t>
  </si>
  <si>
    <t>1431240310</t>
  </si>
  <si>
    <t>7590521534</t>
  </si>
  <si>
    <t>Venkovní vedení kabelová - metalické sítě Plněné, párované s ochr. vodičem TCEKPFLEY 12 P 1,0 D</t>
  </si>
  <si>
    <t>-1595529724</t>
  </si>
  <si>
    <t>5</t>
  </si>
  <si>
    <t>7590521539</t>
  </si>
  <si>
    <t>Venkovní vedení kabelová - metalické sítě Plněné, párované s ochr. vodičem TCEKPFLEY 16 P 1,0 D</t>
  </si>
  <si>
    <t>-2058793918</t>
  </si>
  <si>
    <t>OST</t>
  </si>
  <si>
    <t>Ostatní</t>
  </si>
  <si>
    <t>22</t>
  </si>
  <si>
    <t>K</t>
  </si>
  <si>
    <t>7590417080</t>
  </si>
  <si>
    <t>Demontáž stavědlového přístroje 29 pravítek</t>
  </si>
  <si>
    <t>pole</t>
  </si>
  <si>
    <t>512</t>
  </si>
  <si>
    <t>-1216373120</t>
  </si>
  <si>
    <t>6</t>
  </si>
  <si>
    <t>7590525230</t>
  </si>
  <si>
    <t>Montáž kabelu návěstního volně uloženého s jádrem 1 mm Cu TCEKEZE, TCEKFE, TCEKPFLEY, TCEKPFLEZE do 7 P</t>
  </si>
  <si>
    <t>-1826163657</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</si>
  <si>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</si>
  <si>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t>
  </si>
  <si>
    <t>7590525231</t>
  </si>
  <si>
    <t>Montáž kabelu návěstního volně uloženého s jádrem 1 mm Cu TCEKEZE, TCEKFE, TCEKPFLEY, TCEKPFLEZE do 16 P</t>
  </si>
  <si>
    <t>119095566</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</si>
  <si>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</si>
  <si>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7590540765</t>
  </si>
  <si>
    <t>Slaboproudé rozvody, kabely pro přívod a vnitřní instalaci Spojky metalických kabelů a příslušenství Teplem smrštitelná zesílená spojka pro netlakované kabely XAGA 500-43/8-150/EY</t>
  </si>
  <si>
    <t>1469891080</t>
  </si>
  <si>
    <t>9</t>
  </si>
  <si>
    <t>7590555132</t>
  </si>
  <si>
    <t>Montáž forma pro kabely TCEKPFLE, TCEKPFLEY, TCEKPFLEZE, TCEKPFLEZY do 3 P 1,0</t>
  </si>
  <si>
    <t>-1270502500</t>
  </si>
  <si>
    <t>Montáž forma pro kabely TCEKPFLE, TCEKPFLEY, TCEKPFLEZE, TCEKPFLEZY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</si>
  <si>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10</t>
  </si>
  <si>
    <t>7590555134</t>
  </si>
  <si>
    <t>Montáž forma pro kabely TCEKPFLE, TCEKPFLEY, TCEKPFLEZE, TCEKPFLEZY do 4 P 1,0</t>
  </si>
  <si>
    <t>-1744629379</t>
  </si>
  <si>
    <t>Montáž forma pro kabely TCEKPFLE, TCEKPFLEY, TCEKPFLEZE, TCEKPFLEZY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</si>
  <si>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11</t>
  </si>
  <si>
    <t>7590555136</t>
  </si>
  <si>
    <t>Montáž forma pro kabely TCEKPFLE, TCEKPFLEY, TCEKPFLEZE, TCEKPFLEZY do 7 P 1,0</t>
  </si>
  <si>
    <t>-680151363</t>
  </si>
  <si>
    <t>Montáž forma pro kabely TCEKPFLE, TCEKPFLEY, TCEKPFLEZE, TCEKPFLEZY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</si>
  <si>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12</t>
  </si>
  <si>
    <t>7590555138</t>
  </si>
  <si>
    <t>Montáž forma pro kabely TCEKPFLE, TCEKPFLEY, TCEKPFLEZE, TCEKPFLEZY do 12 P 1,0</t>
  </si>
  <si>
    <t>1195845309</t>
  </si>
  <si>
    <t>Montáž forma pro kabely TCEKPFLE, TCEKPFLEY, TCEKPFLEZE, TCEKPFLEZY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</si>
  <si>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13</t>
  </si>
  <si>
    <t>7590555140</t>
  </si>
  <si>
    <t>Montáž forma pro kabely TCEKPFLE, TCEKPFLEY, TCEKPFLEZE, TCEKPFLEZY do 16 P 1,0</t>
  </si>
  <si>
    <t>-1582067153</t>
  </si>
  <si>
    <t>Montáž forma pro kabely TCEKPFLE, TCEKPFLEY, TCEKPFLEZE, TCEKPFLEZY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</si>
  <si>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89</t>
  </si>
  <si>
    <t>7591010010</t>
  </si>
  <si>
    <t>Přestavníky Přestavník elektromotorický EP 621.1/P (CV200219001)</t>
  </si>
  <si>
    <t>-1071181291</t>
  </si>
  <si>
    <t>90</t>
  </si>
  <si>
    <t>7591010020</t>
  </si>
  <si>
    <t>Přestavníky Přestavník elektromotorický EP 621.2/L (CV200219002)</t>
  </si>
  <si>
    <t>-491055954</t>
  </si>
  <si>
    <t>91</t>
  </si>
  <si>
    <t>7591090110</t>
  </si>
  <si>
    <t>Díly pro zemní montáž přestavníků Ohrádka přestavníku POP KPS (HM0321859992206)</t>
  </si>
  <si>
    <t>1031833561</t>
  </si>
  <si>
    <t>92</t>
  </si>
  <si>
    <t>7591080805</t>
  </si>
  <si>
    <t>Ostatní náhradní díly EP600 Spojnice přestavníková na jednoduché výhybce s čelisť.závěrem (č.v.031049001)</t>
  </si>
  <si>
    <t>-764098776</t>
  </si>
  <si>
    <t>93</t>
  </si>
  <si>
    <t>7591080780</t>
  </si>
  <si>
    <t>Ostatní náhradní díly EP600 Souprava připevňovací kloubová elmot.přestav. (CV030839002)</t>
  </si>
  <si>
    <t>-1039365926</t>
  </si>
  <si>
    <t>94</t>
  </si>
  <si>
    <t>7591040360</t>
  </si>
  <si>
    <t>Kontrolní pravítka Pravítko kontrolní horní levé rozřezné (CV201510018)</t>
  </si>
  <si>
    <t>225787255</t>
  </si>
  <si>
    <t>95</t>
  </si>
  <si>
    <t>7591040410</t>
  </si>
  <si>
    <t>Kontrolní pravítka Pravítko kontrolní horní pravé rozřezné (CV201510017)</t>
  </si>
  <si>
    <t>-471049756</t>
  </si>
  <si>
    <t>96</t>
  </si>
  <si>
    <t>7591080155</t>
  </si>
  <si>
    <t>Ostatní náhradní díly EP600 Hadice přívodní přestavn.  (CV221429004)</t>
  </si>
  <si>
    <t>-794940608</t>
  </si>
  <si>
    <t>97</t>
  </si>
  <si>
    <t>7591030123</t>
  </si>
  <si>
    <t>Kontrolní tyče Tyč kontrolní kloubová sestavená krátká III (CV030929003)</t>
  </si>
  <si>
    <t>1900186141</t>
  </si>
  <si>
    <t>98</t>
  </si>
  <si>
    <t>7591030133</t>
  </si>
  <si>
    <t>Kontrolní tyče Tyč kontrolní kloubová sestavená dlouhá III (CV030939003)</t>
  </si>
  <si>
    <t>1777053672</t>
  </si>
  <si>
    <t>7591090010</t>
  </si>
  <si>
    <t>Díly pro zemní montáž přestavníků Deska základ.pod přestav. 700x460  (HM0592139997046)</t>
  </si>
  <si>
    <t>-14122234</t>
  </si>
  <si>
    <t>14</t>
  </si>
  <si>
    <t>R1</t>
  </si>
  <si>
    <t>Jednotné ovládací pracoviště (JOP) , technologie nezálohované - dodávka</t>
  </si>
  <si>
    <t>1583085674</t>
  </si>
  <si>
    <t>123</t>
  </si>
  <si>
    <t>7590715032</t>
  </si>
  <si>
    <t>Montáž světelného návěstidla jednostranného stožárového se 2 svítilnami</t>
  </si>
  <si>
    <t>613546976</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</si>
  <si>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</si>
  <si>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121</t>
  </si>
  <si>
    <t>7590715034</t>
  </si>
  <si>
    <t>Montáž světelného návěstidla jednostranného stožárového se 3 svítilnami</t>
  </si>
  <si>
    <t>-1649200889</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</si>
  <si>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</si>
  <si>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122</t>
  </si>
  <si>
    <t>7590715036</t>
  </si>
  <si>
    <t>Montáž světelného návěstidla jednostranného stožárového se 4 svítilnami</t>
  </si>
  <si>
    <t>1641257080</t>
  </si>
  <si>
    <t>Montáž světelného návěstidla jednostranného stožárového se 4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</si>
  <si>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124</t>
  </si>
  <si>
    <t>7590715042</t>
  </si>
  <si>
    <t>Montáž světelného návěstidla jednostranného stožárového s 5 svítilnami</t>
  </si>
  <si>
    <t>1634722919</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</si>
  <si>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</si>
  <si>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125</t>
  </si>
  <si>
    <t>7590717036</t>
  </si>
  <si>
    <t>Demontáž světelného návěstidla jednostranného stožárového se 4 svítilnami</t>
  </si>
  <si>
    <t>674950091</t>
  </si>
  <si>
    <t>Demontáž světelného návěstidla jednostranného stožárového se 4 svítilnami - bez bourání (demontáže) základu</t>
  </si>
  <si>
    <t>126</t>
  </si>
  <si>
    <t>7590717042</t>
  </si>
  <si>
    <t>Demontáž světelného návěstidla jednostranného stožárového s 5 svítilnami</t>
  </si>
  <si>
    <t>-1174040315</t>
  </si>
  <si>
    <t>Demontáž světelného návěstidla jednostranného stožárového s 5 svítilnami - bez bourání (demontáže) základu</t>
  </si>
  <si>
    <t>127</t>
  </si>
  <si>
    <t>7590720440</t>
  </si>
  <si>
    <t>Součásti světelných návěstidel Základ náv. TIIIZ upravený 53x73x170cm (HM0592110140001)</t>
  </si>
  <si>
    <t>53703673</t>
  </si>
  <si>
    <t>100</t>
  </si>
  <si>
    <t>7591045020</t>
  </si>
  <si>
    <t>Montáž pravítka kontrolního horního sestaveného</t>
  </si>
  <si>
    <t>46391455</t>
  </si>
  <si>
    <t>101</t>
  </si>
  <si>
    <t>7591045030</t>
  </si>
  <si>
    <t>Montáž pravítka kontrolního dolního sestaveného</t>
  </si>
  <si>
    <t>-224169917</t>
  </si>
  <si>
    <t>102</t>
  </si>
  <si>
    <t>7591085360</t>
  </si>
  <si>
    <t>Montáž ostatních náhradních dílů EP600 hadice přívodní přestavn.</t>
  </si>
  <si>
    <t>-1457696428</t>
  </si>
  <si>
    <t>7590720480</t>
  </si>
  <si>
    <t>Součásti světelných návěstidel Základ trpasl.návěstidla ZTN (HM0321859999904)</t>
  </si>
  <si>
    <t>-1739172591</t>
  </si>
  <si>
    <t>103</t>
  </si>
  <si>
    <t>7591095010</t>
  </si>
  <si>
    <t>Dodatečná montáž ohrazení pro elekromotorický přestavník s plastovou ohrádkou</t>
  </si>
  <si>
    <t>-1146907694</t>
  </si>
  <si>
    <t>104</t>
  </si>
  <si>
    <t>7592005050</t>
  </si>
  <si>
    <t>Montáž počítacího bodu (senzoru) RSR 180</t>
  </si>
  <si>
    <t>400973012</t>
  </si>
  <si>
    <t>Montáž počítacího bodu (senzoru) RSR 180 - uložení a připevnění na určené místo, seřízení polohy, přezkoušení</t>
  </si>
  <si>
    <t>105</t>
  </si>
  <si>
    <t>7590910430</t>
  </si>
  <si>
    <t>Výkolejky Výkolejka kompletní S49 pravá přestavník a návěst vlevo (CV040709007)</t>
  </si>
  <si>
    <t>100629123</t>
  </si>
  <si>
    <t>106</t>
  </si>
  <si>
    <t>7591010170</t>
  </si>
  <si>
    <t>Přestavníky Přestavník elektromotorický EP 681.1/P (CV200819001)</t>
  </si>
  <si>
    <t>-720688167</t>
  </si>
  <si>
    <t>107</t>
  </si>
  <si>
    <t>7590920290</t>
  </si>
  <si>
    <t>Součásti výkolejek Těleso návěst.k výkolejkám 90,112 (HM0404129350000)</t>
  </si>
  <si>
    <t>1006967133</t>
  </si>
  <si>
    <t>108</t>
  </si>
  <si>
    <t>7592007050</t>
  </si>
  <si>
    <t>Demontáž počítacího bodu (senzoru) RSR 180</t>
  </si>
  <si>
    <t>-2039693379</t>
  </si>
  <si>
    <t>23</t>
  </si>
  <si>
    <t>7593317120</t>
  </si>
  <si>
    <t>Demontáž stojanové řady pro 1-3 stojany</t>
  </si>
  <si>
    <t>-1960116168</t>
  </si>
  <si>
    <t>115</t>
  </si>
  <si>
    <t>7594305010</t>
  </si>
  <si>
    <t>Montáž součástí počítače náprav vyhodnocovací části</t>
  </si>
  <si>
    <t>720508408</t>
  </si>
  <si>
    <t>117</t>
  </si>
  <si>
    <t>7594305020</t>
  </si>
  <si>
    <t>Montáž součástí počítače náprav bleskojistkové svorkovnice</t>
  </si>
  <si>
    <t>224564611</t>
  </si>
  <si>
    <t>116</t>
  </si>
  <si>
    <t>7594305075</t>
  </si>
  <si>
    <t>Montáž součástí počítače náprav skříně pro bloky šíře 126TE BGT 03</t>
  </si>
  <si>
    <t>644767704</t>
  </si>
  <si>
    <t>R1.2</t>
  </si>
  <si>
    <t>JOP - montáž</t>
  </si>
  <si>
    <t>1752285518</t>
  </si>
  <si>
    <t>16</t>
  </si>
  <si>
    <t>R2</t>
  </si>
  <si>
    <t>Servisní a diagnostické pracoviště - dodávka</t>
  </si>
  <si>
    <t>1318080496</t>
  </si>
  <si>
    <t>36</t>
  </si>
  <si>
    <t>R12.1</t>
  </si>
  <si>
    <t>Individuální SW elekt. stavědla</t>
  </si>
  <si>
    <t>v.j.</t>
  </si>
  <si>
    <t>2108778709</t>
  </si>
  <si>
    <t>17</t>
  </si>
  <si>
    <t>R2.2</t>
  </si>
  <si>
    <t>Servisní a diagnostické pracoviště - montáž</t>
  </si>
  <si>
    <t>57865388</t>
  </si>
  <si>
    <t>18</t>
  </si>
  <si>
    <t>R3</t>
  </si>
  <si>
    <t>GTN - dodávka</t>
  </si>
  <si>
    <t>1070057534</t>
  </si>
  <si>
    <t>19</t>
  </si>
  <si>
    <t>R3.2</t>
  </si>
  <si>
    <t>GTN- montáž</t>
  </si>
  <si>
    <t>764826526</t>
  </si>
  <si>
    <t>20</t>
  </si>
  <si>
    <t>R4</t>
  </si>
  <si>
    <t>Kontrolní skříň s pomocnými tlačítky</t>
  </si>
  <si>
    <t>874876435</t>
  </si>
  <si>
    <t>R4.2</t>
  </si>
  <si>
    <t>Kontrolní skříň s pomocnými tlačítky - montáž</t>
  </si>
  <si>
    <t>2009051918</t>
  </si>
  <si>
    <t>Kontrolní skříň s pomocnými tlčítky - montáž</t>
  </si>
  <si>
    <t>24</t>
  </si>
  <si>
    <t>R5</t>
  </si>
  <si>
    <t>Elektronická vazba s prováděcími počítači pro zab. výhybkové jednotky - dodávka</t>
  </si>
  <si>
    <t>1240941604</t>
  </si>
  <si>
    <t>26</t>
  </si>
  <si>
    <t>R5.2</t>
  </si>
  <si>
    <t>Elektronická vazba s prováděcími počítači pro zab. výhybkové jednotky - montáž</t>
  </si>
  <si>
    <t>1456036740</t>
  </si>
  <si>
    <t>35</t>
  </si>
  <si>
    <t>R12</t>
  </si>
  <si>
    <t>Základní SW elek. stavědla</t>
  </si>
  <si>
    <t>938587875</t>
  </si>
  <si>
    <t>27</t>
  </si>
  <si>
    <t>R6</t>
  </si>
  <si>
    <t>Skříň elektronických vazeb s prováděcími počítači - dodávka</t>
  </si>
  <si>
    <t>825193738</t>
  </si>
  <si>
    <t>28</t>
  </si>
  <si>
    <t>R6.2</t>
  </si>
  <si>
    <t>Skříň elektronických vazeb s prováděcími počítači - montáž</t>
  </si>
  <si>
    <t>-373541837</t>
  </si>
  <si>
    <t>Skříň elektronických vazeb s prováděcími počítači</t>
  </si>
  <si>
    <t>29</t>
  </si>
  <si>
    <t>7592810920</t>
  </si>
  <si>
    <t>Reléový stojan SZZ nevystrojený univerzální - kategorie SZZ dle TNŽ 34 2620:2002: SZZ 1., 2.nebo 3.kategorie</t>
  </si>
  <si>
    <t>komplet</t>
  </si>
  <si>
    <t>171602250</t>
  </si>
  <si>
    <t>Poznámka k položce:_x000D_
dodávka 4x skříň volné vazby plně vystrojená                                2x skříň kabelová plně vystrojená</t>
  </si>
  <si>
    <t>30</t>
  </si>
  <si>
    <t>R7</t>
  </si>
  <si>
    <t>Montáž napájecího zdroje</t>
  </si>
  <si>
    <t>64</t>
  </si>
  <si>
    <t>1728087826</t>
  </si>
  <si>
    <t>31</t>
  </si>
  <si>
    <t>R8</t>
  </si>
  <si>
    <t>Skříň napájecí - dodávka</t>
  </si>
  <si>
    <t>256</t>
  </si>
  <si>
    <t>-767747098</t>
  </si>
  <si>
    <t>32</t>
  </si>
  <si>
    <t>R9</t>
  </si>
  <si>
    <t>Skříň napájecí - montáž</t>
  </si>
  <si>
    <t>-970350966</t>
  </si>
  <si>
    <t>33</t>
  </si>
  <si>
    <t>R10</t>
  </si>
  <si>
    <t>Skříň DOZ</t>
  </si>
  <si>
    <t>1830062413</t>
  </si>
  <si>
    <t>34</t>
  </si>
  <si>
    <t>R11</t>
  </si>
  <si>
    <t>Skříň DOZ - montáž</t>
  </si>
  <si>
    <t>-962825674</t>
  </si>
  <si>
    <t>02 - Zemní práce</t>
  </si>
  <si>
    <t>M - Práce a dodávky M</t>
  </si>
  <si>
    <t xml:space="preserve">    46-M - Zemní práce při extr.mont.pracích</t>
  </si>
  <si>
    <t>Práce a dodávky M</t>
  </si>
  <si>
    <t>46-M</t>
  </si>
  <si>
    <t>Zemní práce při extr.mont.pracích</t>
  </si>
  <si>
    <t>460010021</t>
  </si>
  <si>
    <t>Vytyčení trasy vedení podzemního v obvodu železniční stanice</t>
  </si>
  <si>
    <t>km</t>
  </si>
  <si>
    <t>-528592366</t>
  </si>
  <si>
    <t>Vytyčení trasy vedení kabelového (podzemního) v obvodu železniční stanice</t>
  </si>
  <si>
    <t>460050804</t>
  </si>
  <si>
    <t>Hloubení nezapažených jam pro stožáry ostatních typů ručně v hornině tř 4</t>
  </si>
  <si>
    <t>m3</t>
  </si>
  <si>
    <t>278719848</t>
  </si>
  <si>
    <t>Hloubení nezapažených jam ručně pro stožáry s přemístěním výkopku do vzdálenosti 3 m od okraje jámy nebo naložením na dopravní prostředek, včetně zásypu, zhutnění a urovnání povrchu ostatních typů v hornině třídy 4</t>
  </si>
  <si>
    <t>Poznámka k položce:_x000D_
Hloubení jam pro: 14x návěstidlo stožárové, 4x trpasličí, 10x startovací jám protlaku</t>
  </si>
  <si>
    <t>460150134</t>
  </si>
  <si>
    <t>Hloubení kabelových zapažených i nezapažených rýh ručně š 35 cm, hl 50 cm, v hornině tř 4</t>
  </si>
  <si>
    <t>-793934367</t>
  </si>
  <si>
    <t>Hloubení zapažených i nezapažených kabelových rýh ručně včetně urovnání dna s přemístěním výkopku do vzdálenosti 3 m od okraje jámy nebo naložením na dopravní prostředek šířky 35 cm, hloubky 50 cm, v hornině třídy 4</t>
  </si>
  <si>
    <t>460150174</t>
  </si>
  <si>
    <t>Hloubení kabelových zapažených i nezapažených rýh ručně š 35 cm, hl 90 cm, v hornině tř 4</t>
  </si>
  <si>
    <t>-816213973</t>
  </si>
  <si>
    <t>Hloubení zapažených i nezapažených kabelových rýh ručně včetně urovnání dna s přemístěním výkopku do vzdálenosti 3 m od okraje jámy nebo naložením na dopravní prostředek šířky 35 cm, hloubky 90 cm, v hornině třídy 4</t>
  </si>
  <si>
    <t>345751310</t>
  </si>
  <si>
    <t>žlab kabelový PVC ZEKAN1 (100x100) žlab s víkem</t>
  </si>
  <si>
    <t>1309974148</t>
  </si>
  <si>
    <t>Kabelové nosné systémy žlaby kabelové ZEKAN materiál recyklovaný PVC materiál recyklovaný PVC kabelový žlab ZEKAN1 ZEKAN1 (100x100) žlab s víkem</t>
  </si>
  <si>
    <t>34575132</t>
  </si>
  <si>
    <t>spojka kabelového žlabu PVC (100x100)</t>
  </si>
  <si>
    <t>-809016611</t>
  </si>
  <si>
    <t>34575152</t>
  </si>
  <si>
    <t>žlab kabelový s víkem PVC (200x126)</t>
  </si>
  <si>
    <t>-1370483034</t>
  </si>
  <si>
    <t>34575153</t>
  </si>
  <si>
    <t>spojka kabelového žlabu PVC (200x126)</t>
  </si>
  <si>
    <t>580537916</t>
  </si>
  <si>
    <t>460150234</t>
  </si>
  <si>
    <t>Hloubení kabelových zapažených i nezapažených rýh ručně š 50 cm, hl 50 cm, v hornině tř 4</t>
  </si>
  <si>
    <t>1831978524</t>
  </si>
  <si>
    <t>Hloubení zapažených i nezapažených kabelových rýh ručně včetně urovnání dna s přemístěním výkopku do vzdálenosti 3 m od okraje jámy nebo naložením na dopravní prostředek šířky 50 cm, hloubky 50 cm, v hornině třídy 4</t>
  </si>
  <si>
    <t>460150274</t>
  </si>
  <si>
    <t>Hloubení kabelových zapažených i nezapažených rýh ručně š 50 cm, hl 90 cm, v hornině tř 4</t>
  </si>
  <si>
    <t>-1200771834</t>
  </si>
  <si>
    <t>Hloubení zapažených i nezapažených kabelových rýh ručně včetně urovnání dna s přemístěním výkopku do vzdálenosti 3 m od okraje jámy nebo naložením na dopravní prostředek šířky 50 cm, hloubky 90 cm, v hornině třídy 4</t>
  </si>
  <si>
    <t>460150304</t>
  </si>
  <si>
    <t>Hloubení kabelových zapažených i nezapažených rýh ručně š 50 cm, hl 120 cm, v hornině tř 4</t>
  </si>
  <si>
    <t>2145952717</t>
  </si>
  <si>
    <t>Hloubení zapažených i nezapažených kabelových rýh ručně včetně urovnání dna s přemístěním výkopku do vzdálenosti 3 m od okraje jámy nebo naložením na dopravní prostředek šířky 50 cm, hloubky 120 cm, v hornině třídy 4</t>
  </si>
  <si>
    <t>460310105</t>
  </si>
  <si>
    <t>Řízený zemní protlak strojně v hornině tř 1až4 hloubky do 6 m vnějšího průměru do 160 mm</t>
  </si>
  <si>
    <t>-1726108320</t>
  </si>
  <si>
    <t>Zemní protlaky strojně neřízený zemní protlak ( krtek) řízené horizontální vrtání v hornině tř. 1 až 4 pro protlačení PE trub, v hloubce do 6 m vnějšího průměru vrtu přes 125 do 160 mm</t>
  </si>
  <si>
    <t>460490013</t>
  </si>
  <si>
    <t>Krytí kabelů výstražnou fólií šířky 34 cm</t>
  </si>
  <si>
    <t>-1840305689</t>
  </si>
  <si>
    <t>Krytí kabelů, spojek, koncovek a odbočnic kabelů výstražnou fólií z PVC včetně vyrovnání povrchu rýhy, rozvinutí a uložení fólie do rýhy, fólie šířky do 34cm</t>
  </si>
  <si>
    <t>460560134</t>
  </si>
  <si>
    <t>Zásyp rýh ručně šířky 35 cm, hloubky 50 cm, z horniny třídy 4</t>
  </si>
  <si>
    <t>127168883</t>
  </si>
  <si>
    <t>Zásyp kabelových rýh ručně včetně zhutnění a uložení výkopku do vrstev a urovnání povrchu šířky 35 cm hloubky 50 cm, v hornině třídy 4</t>
  </si>
  <si>
    <t>460560174</t>
  </si>
  <si>
    <t>Zásyp rýh ručně šířky 35 cm, hloubky 90 cm, z horniny třídy 4</t>
  </si>
  <si>
    <t>674274308</t>
  </si>
  <si>
    <t>Zásyp kabelových rýh ručně včetně zhutnění a uložení výkopku do vrstev a urovnání povrchu šířky 35 cm hloubky 90 cm, v hornině třídy 4</t>
  </si>
  <si>
    <t>460560234</t>
  </si>
  <si>
    <t>Zásyp rýh ručně šířky 50 cm, hloubky 50 cm, z horniny třídy 4</t>
  </si>
  <si>
    <t>-1213564461</t>
  </si>
  <si>
    <t>Zásyp kabelových rýh ručně s uložením výkopku ve vrstvách včetně zhutnění a urovnání povrchu šířky 50 cm hloubky 50 cm, v hornině třídy 4</t>
  </si>
  <si>
    <t>460560274</t>
  </si>
  <si>
    <t>Zásyp rýh ručně šířky 50 cm, hloubky 90 cm, z horniny třídy 4</t>
  </si>
  <si>
    <t>-2070334546</t>
  </si>
  <si>
    <t>Zásyp kabelových rýh ručně s uložením výkopku ve vrstvách včetně zhutnění a urovnání povrchu šířky 50 cm hloubky 90 cm, v hornině třídy 4</t>
  </si>
  <si>
    <t>460620014</t>
  </si>
  <si>
    <t>Provizorní úprava terénu se zhutněním, v hornině tř 4</t>
  </si>
  <si>
    <t>m2</t>
  </si>
  <si>
    <t>-1343338552</t>
  </si>
  <si>
    <t>Úprava terénu provizorní úprava terénu včetně odkopání drobných nerovností a zásypu prohlubní se zhutněním, v hornině třídy 4</t>
  </si>
  <si>
    <t>Stavební úpravy SÚ</t>
  </si>
  <si>
    <t>-944476227</t>
  </si>
  <si>
    <t>03 - Klimatizace</t>
  </si>
  <si>
    <t>759018 - Klimatizace</t>
  </si>
  <si>
    <t xml:space="preserve">    D1 - Kontrola úniku chladiva klimatizační jednotky</t>
  </si>
  <si>
    <t xml:space="preserve">    D2 - Montáž klimatizační jednotky včetně rozvodů</t>
  </si>
  <si>
    <t>759018</t>
  </si>
  <si>
    <t>7590180020</t>
  </si>
  <si>
    <t>Podstropní klimatizační jednotka (venkovní i vnitřní jednotka)  nad 5kW do 6,9 kW chlazení.</t>
  </si>
  <si>
    <t>-506484567</t>
  </si>
  <si>
    <t>7590180040</t>
  </si>
  <si>
    <t>Klimatizace - Ovladač</t>
  </si>
  <si>
    <t>-805932529</t>
  </si>
  <si>
    <t>7590180060</t>
  </si>
  <si>
    <t>Kompletní technologické vedení ke klimatizaci nad 5kW (CU potrubí 16/10 včetně izolace, potrubí odvodu kondenzátu, přívodní kabel CYKY 3x2,5 a ovládací kabel CYKY 5x1,5)</t>
  </si>
  <si>
    <t>393636894</t>
  </si>
  <si>
    <t>7590180070</t>
  </si>
  <si>
    <t>Konzole venkovní pro zavěšení klimatizační jednotky</t>
  </si>
  <si>
    <t>22286678</t>
  </si>
  <si>
    <t>7590180110</t>
  </si>
  <si>
    <t>plyn R410A</t>
  </si>
  <si>
    <t>kg</t>
  </si>
  <si>
    <t>544913045</t>
  </si>
  <si>
    <t>7590180120</t>
  </si>
  <si>
    <t>čistící roztok</t>
  </si>
  <si>
    <t>litr</t>
  </si>
  <si>
    <t>1919876950</t>
  </si>
  <si>
    <t>7590180130</t>
  </si>
  <si>
    <t>Out PC board master</t>
  </si>
  <si>
    <t>35322513</t>
  </si>
  <si>
    <t>7590180200</t>
  </si>
  <si>
    <t>Klimatizace - čerpadlo kondenzátu, provedení mini, průtok 10 l/hod., výtlak 10 m, napájení 230 V 50 Hz.</t>
  </si>
  <si>
    <t>1954035371</t>
  </si>
  <si>
    <t>7590180210</t>
  </si>
  <si>
    <t>Doplněk pro zimní provoz klimatizací (chlazení)  - proporciální regulátor nebo presostat, vyhřívání kompresoru</t>
  </si>
  <si>
    <t>1769094825</t>
  </si>
  <si>
    <t>7590180300</t>
  </si>
  <si>
    <t>Kniha kontroly úniku chladiva klimatizace</t>
  </si>
  <si>
    <t>1929067516</t>
  </si>
  <si>
    <t>7590183010</t>
  </si>
  <si>
    <t>Servisní prohlídka klimatizační jednotky</t>
  </si>
  <si>
    <t>-131909264</t>
  </si>
  <si>
    <t>D1</t>
  </si>
  <si>
    <t>Kontrola úniku chladiva klimatizační jednotky</t>
  </si>
  <si>
    <t>7590183020</t>
  </si>
  <si>
    <t>dle nařízení EU č. 517/2014</t>
  </si>
  <si>
    <t>-584442715</t>
  </si>
  <si>
    <t>D2</t>
  </si>
  <si>
    <t>Montáž klimatizační jednotky včetně rozvodů</t>
  </si>
  <si>
    <t>7590185020</t>
  </si>
  <si>
    <t>do 5 kW</t>
  </si>
  <si>
    <t>1763134626</t>
  </si>
  <si>
    <t>PS 02-01 - Sdělovací zařízení</t>
  </si>
  <si>
    <t>7494001540</t>
  </si>
  <si>
    <t>Rozvodnicové a rozváděčové skříně Distri Rozváděčové skříně Řadové (IP55) - oceloplechové krytí IP55, jednokřídlé dveře, V x Š x H 2200 x 600 x 600</t>
  </si>
  <si>
    <t>691667878</t>
  </si>
  <si>
    <t>7496700420</t>
  </si>
  <si>
    <t>DŘT, SKŘ, Elektrodispečink, DDTS DŘT a SKŘ skříně pro automatizaci Ethernet sériová linka,ethernet optika, sériová linka optika, převodníky mezi sériovými linkami RS-232,422,485 GSM komunikační modem využívající speciální VPN (např. UR5i v2B RS485 SE set)</t>
  </si>
  <si>
    <t>-957395085</t>
  </si>
  <si>
    <t>7595600380</t>
  </si>
  <si>
    <t>Datové -  switch L2 průmyslové provedení 4 porty 10 / 100, 2x SFP, DC</t>
  </si>
  <si>
    <t>-137757731</t>
  </si>
  <si>
    <t>7595600420</t>
  </si>
  <si>
    <t>Datové -  switch L2 24 portů 10 / 100, 2x SFP</t>
  </si>
  <si>
    <t>250032711</t>
  </si>
  <si>
    <t>7595600400</t>
  </si>
  <si>
    <t>Datové -  switch L2 8 portů 10 / 100, 1x SFP</t>
  </si>
  <si>
    <t>634012455</t>
  </si>
  <si>
    <t>7595200520</t>
  </si>
  <si>
    <t>Telefonní ústředny Systémy Přenosové IP telefonie: callmanager do 300 portů SFP modul pro switch</t>
  </si>
  <si>
    <t>1915282955</t>
  </si>
  <si>
    <t>7590560529</t>
  </si>
  <si>
    <t>Optické kabely Spojky a příslušenství pro optické sítě Ostatní Patch panel 24 portů CAT 5E</t>
  </si>
  <si>
    <t>-374413803</t>
  </si>
  <si>
    <t>7590560597</t>
  </si>
  <si>
    <t>Optické kabely Spojky a příslušenství pro optické sítě Ostatní Vedení patchcordů 19" vedení patchcordů 1U, 8 vyvazovacích ok + 2 boční kryty</t>
  </si>
  <si>
    <t>-1722556750</t>
  </si>
  <si>
    <t>7590560569</t>
  </si>
  <si>
    <t>Optické kabely Spojky a příslušenství pro optické sítě Ostatní Optický patchcord do 5 m</t>
  </si>
  <si>
    <t>683403623</t>
  </si>
  <si>
    <t>7590560559</t>
  </si>
  <si>
    <t>Optické kabely Spojky a příslušenství pro optické sítě Ostatní Patch panel pro 24 opt. kabelů</t>
  </si>
  <si>
    <t>1856863586</t>
  </si>
  <si>
    <t>7590560611</t>
  </si>
  <si>
    <t>Optické kabely Spojky a příslušenství pro optické sítě Ostatní Konektorový modul E-2000 se stand.opt.kazetou vybavený pigtaily a adaptéry</t>
  </si>
  <si>
    <t>210933189</t>
  </si>
  <si>
    <t>7590560589</t>
  </si>
  <si>
    <t>Optické kabely Spojky a příslušenství pro optické sítě Ostatní Kazeta pro uložení svárů</t>
  </si>
  <si>
    <t>-532447724</t>
  </si>
  <si>
    <t>7590560579</t>
  </si>
  <si>
    <t>Optické kabely Spojky a příslušenství pro optické sítě Ostatní Optický pigtail do 2 m</t>
  </si>
  <si>
    <t>700421661</t>
  </si>
  <si>
    <t>7590560593</t>
  </si>
  <si>
    <t>Optické kabely Spojky a příslušenství pro optické sítě Ostatní Zásobník bufferů 19" pro uložení a zafixování rezervní délky příchozích bufferů</t>
  </si>
  <si>
    <t>1202947978</t>
  </si>
  <si>
    <t>7590560601</t>
  </si>
  <si>
    <t>Optické kabely Spojky a příslušenství pro optické sítě Ostatní Zásobník rezervních délek patchcordů</t>
  </si>
  <si>
    <t>684196874</t>
  </si>
  <si>
    <t>7593320654</t>
  </si>
  <si>
    <t>Prvky Panel jističů (133mm)</t>
  </si>
  <si>
    <t>-834143601</t>
  </si>
  <si>
    <t>7494003160</t>
  </si>
  <si>
    <t>Modulární přístroje Jističe do 80 A; 10 kA 1-pólové In 10 A, Ue AC 230 V / DC 72 V, charakteristika C, 1pól, Icn 10 kA</t>
  </si>
  <si>
    <t>495117024</t>
  </si>
  <si>
    <t>7593100800-R</t>
  </si>
  <si>
    <t xml:space="preserve">Měniče Měnič 48/230V-univerz. </t>
  </si>
  <si>
    <t>-169142735</t>
  </si>
  <si>
    <t>Měniče Měnič pro BZ1-24/220V-univerz. (HM0404229990101)</t>
  </si>
  <si>
    <t>7596001635</t>
  </si>
  <si>
    <t>Rádiová zařízení Sdružovač, zátěž apod. zdroj 48V DS-177-150, s bateriemi 150Ah</t>
  </si>
  <si>
    <t>1695047485</t>
  </si>
  <si>
    <t>7593501125</t>
  </si>
  <si>
    <t>Trasy kabelového vedení Chráničky optického kabelu HDPE 6040 průměr 40/33 mm</t>
  </si>
  <si>
    <t>-371664748</t>
  </si>
  <si>
    <t>7590560034</t>
  </si>
  <si>
    <t>Optické kabely Optické kabely střední konstrukce pro záfuk, přifuk do HDPE chráničky 12 vl.1x12 vl./trubička, HDPE plášť 8,1 mm (6 el.)</t>
  </si>
  <si>
    <t>1021908280</t>
  </si>
  <si>
    <t>7590560014</t>
  </si>
  <si>
    <t>Optické kabely Optické kabely střední konstrukce pro záfuk, přifuk do HDPE chráničky 6 vl. 1x6 vl./trubička, HDPE plášť 8,1 mm (6 el.)</t>
  </si>
  <si>
    <t>985705742</t>
  </si>
  <si>
    <t>7593501195</t>
  </si>
  <si>
    <t>Trasy kabelového vedení Spojky šroubovací pro chráničky optického kabelu HDPE 5050 průměr 40 mm</t>
  </si>
  <si>
    <t>-873595790</t>
  </si>
  <si>
    <t>63</t>
  </si>
  <si>
    <t>7496701960</t>
  </si>
  <si>
    <t>DŘT, SKŘ, Elektrodispečink, DDTS Elektrodispečink Ostatní Datová zásuvka LAN kompletní</t>
  </si>
  <si>
    <t>-1696304193</t>
  </si>
  <si>
    <t>7593310560</t>
  </si>
  <si>
    <t>Konstrukční díly Police napájecí skříně rám s děrovaným plechem a ohrádkou (HM0404219991318)</t>
  </si>
  <si>
    <t>453138182</t>
  </si>
  <si>
    <t>7590520214</t>
  </si>
  <si>
    <t>Venkovní vedení kabelová - metalické sítě Neplněné 4x0,8 TCEKFLE 3 x 4 x 0,8</t>
  </si>
  <si>
    <t>-903736579</t>
  </si>
  <si>
    <t>7590540524</t>
  </si>
  <si>
    <t>Slaboproudé rozvody, kabely pro přívod a vnitřní instalaci UTP/FTP kategorie 5e 100Mhz  1 Gbps FTP Stíněný plášť, PVC vnitřní, drát</t>
  </si>
  <si>
    <t>1487837169</t>
  </si>
  <si>
    <t>65</t>
  </si>
  <si>
    <t>7590540529</t>
  </si>
  <si>
    <t>Slaboproudé rozvody, kabely pro přívod a vnitřní instalaci UTP/FTP kategorie 5e 100Mhz  1 Gbps FTP Stíněný plášť, PE venkovní, drát</t>
  </si>
  <si>
    <t>467363794</t>
  </si>
  <si>
    <t>66</t>
  </si>
  <si>
    <t>7590540509</t>
  </si>
  <si>
    <t>Slaboproudé rozvody, kabely pro přívod a vnitřní instalaci UTP/FTP kategorie 5e 100Mhz  1 Gbps UTP Nestíněný, PVC vnitřní, drát</t>
  </si>
  <si>
    <t>297526889</t>
  </si>
  <si>
    <t>7593311022</t>
  </si>
  <si>
    <t>Konstrukční díly Svorkovnice LSA rozpojovací, krone ekvivalent 10 párové svorkovnice pro průměr drátu 0,8mm</t>
  </si>
  <si>
    <t>-2088916789</t>
  </si>
  <si>
    <t>7596001590</t>
  </si>
  <si>
    <t>Rádiová zařízení Sdružovač, zátěž apod. B2T-F bleskojistka UHF  (Ochrana proti atmosferickému přepětí sada)</t>
  </si>
  <si>
    <t>-67374185</t>
  </si>
  <si>
    <t>7593315150</t>
  </si>
  <si>
    <t>Montáž police do releového stojanu</t>
  </si>
  <si>
    <t>-675565097</t>
  </si>
  <si>
    <t>7593315330</t>
  </si>
  <si>
    <t>Montáž datové skříně rack</t>
  </si>
  <si>
    <t>-392640886</t>
  </si>
  <si>
    <t>7595605155</t>
  </si>
  <si>
    <t>Montáž modemu, převodníku, repeatru instalace a konfigurace modemu</t>
  </si>
  <si>
    <t>-1528187487</t>
  </si>
  <si>
    <t>7595605170</t>
  </si>
  <si>
    <t>Montáž routeru (směrovače), switche (přepínače) a huby (rozbočovače) instalace a konfigurace routeru upevněného expertní</t>
  </si>
  <si>
    <t>-796708737</t>
  </si>
  <si>
    <t>7595605140</t>
  </si>
  <si>
    <t>Montáž SFP modulu</t>
  </si>
  <si>
    <t>-1366460966</t>
  </si>
  <si>
    <t>Montáž SFP modulu - media převodníku do switche</t>
  </si>
  <si>
    <t>7593315065</t>
  </si>
  <si>
    <t>Montáž optického rozvaděče</t>
  </si>
  <si>
    <t>-930860121</t>
  </si>
  <si>
    <t>7593315070</t>
  </si>
  <si>
    <t>Montáž vany do optického rozvaděče</t>
  </si>
  <si>
    <t>-1782762522</t>
  </si>
  <si>
    <t>7494351010</t>
  </si>
  <si>
    <t>Montáž jističů (do 10 kA) jednopólových do 20 A</t>
  </si>
  <si>
    <t>-1704269448</t>
  </si>
  <si>
    <t>7595605170-R</t>
  </si>
  <si>
    <t>Montáž zdroje, střídače</t>
  </si>
  <si>
    <t>-1485745986</t>
  </si>
  <si>
    <t>7593505202</t>
  </si>
  <si>
    <t>Uložení HDPE trubky pro optický kabel do výkopu bez zřízení lože a bez krytí</t>
  </si>
  <si>
    <t>1288077283</t>
  </si>
  <si>
    <t>7593505292</t>
  </si>
  <si>
    <t>Zafukování optického kabelu HDPE</t>
  </si>
  <si>
    <t>-506159279</t>
  </si>
  <si>
    <t>7598035170</t>
  </si>
  <si>
    <t>Kontrola tlakutěsnosti HDPE trubky v úseku do 2 000 m</t>
  </si>
  <si>
    <t>-1796184654</t>
  </si>
  <si>
    <t>7590575020</t>
  </si>
  <si>
    <t>Montáž zásuvky pro 1 datový port</t>
  </si>
  <si>
    <t>-1215947750</t>
  </si>
  <si>
    <t>61</t>
  </si>
  <si>
    <t>7590555142</t>
  </si>
  <si>
    <t>Montáž forma pro kabely TCEKPFLE, TCEKPFLEY, TCEKPFLEZE, TCEKPFLEZY do 24 P 1,0</t>
  </si>
  <si>
    <t>2057540501</t>
  </si>
  <si>
    <t>Montáž forma pro kabely TCEKPFLE, TCEKPFLEY, TCEKPFLEZE, TCEKPFLEZY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</si>
  <si>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58</t>
  </si>
  <si>
    <t>7590525245</t>
  </si>
  <si>
    <t>Zatažení kabelu do objektu do 9 kg/m</t>
  </si>
  <si>
    <t>-1260408814</t>
  </si>
  <si>
    <t>Zatažení kabelu do objektu do 9 kg/m - vyčistění přístupu do objektu, odvinutí a zatažení kabelu</t>
  </si>
  <si>
    <t>59</t>
  </si>
  <si>
    <t>7590525670</t>
  </si>
  <si>
    <t>Montáž ukončení celoplastového kabelu v závěru nebo rozvaděči se zářezovými svorkovnicemi zářezová technologie LSA do 10 čtyřek</t>
  </si>
  <si>
    <t>-292747232</t>
  </si>
  <si>
    <t>62</t>
  </si>
  <si>
    <t>7590525111</t>
  </si>
  <si>
    <t>Montáž kabelu závlačného volně uloženého ruční zatahování TCEKE s jádrem 0,8 mm do 150 XN</t>
  </si>
  <si>
    <t>-718587974</t>
  </si>
  <si>
    <t>Montáž kabelu závlačného volně uloženého ruční zatahování TCEKE s jádrem 0,8 mm do 150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</si>
  <si>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60</t>
  </si>
  <si>
    <t>7590525677</t>
  </si>
  <si>
    <t>Montáž ukončení celoplastového kabelu v závěru nebo rozvaděči se zářezovými svorkovnicemi instalace modulu MINI-Jack nestíněný do cat. 5E</t>
  </si>
  <si>
    <t>-1941797833</t>
  </si>
  <si>
    <t>7590525145</t>
  </si>
  <si>
    <t>Uložení do žlabu/trubky/lišty kabelu STP/UTP/FTP (do cat. 6)</t>
  </si>
  <si>
    <t>-1713706458</t>
  </si>
  <si>
    <t>57</t>
  </si>
  <si>
    <t>7590525157</t>
  </si>
  <si>
    <t>Uložení na rošt kabelu STP/UTP/FTP (do cat. 6) na rošt</t>
  </si>
  <si>
    <t>-1736169822</t>
  </si>
  <si>
    <t>7590525725</t>
  </si>
  <si>
    <t>Montáž svorkovnice LSA-PLUS</t>
  </si>
  <si>
    <t>-1738890757</t>
  </si>
  <si>
    <t>7593315010</t>
  </si>
  <si>
    <t>Montáž montážního rámu LSA-PLUS</t>
  </si>
  <si>
    <t>820540968</t>
  </si>
  <si>
    <t>Montáž montážního rámu LSA-PLUS - usazení montážního rámu na místo určení</t>
  </si>
  <si>
    <t>7593315020</t>
  </si>
  <si>
    <t>Montáž zářezové lišty LSA-PLUS</t>
  </si>
  <si>
    <t>1043545408</t>
  </si>
  <si>
    <t>7593325010</t>
  </si>
  <si>
    <t>Montáž do LSA pásku bleskojistky</t>
  </si>
  <si>
    <t>123917565</t>
  </si>
  <si>
    <t>7593325015</t>
  </si>
  <si>
    <t>Montáž do LSA pásku přepěťové ochrany</t>
  </si>
  <si>
    <t>-1627842046</t>
  </si>
  <si>
    <t>PS 02-02 - Žst. Dolní Lipka, DDTS ŽDC</t>
  </si>
  <si>
    <t>7491251010</t>
  </si>
  <si>
    <t>Montáž lišt elektroinstalačních, kabelových žlabů z PVC-U jednokomorových zaklapávacích rozměru 40/40 mm - na konstrukci, omítku apod. včetně spojek, ohybů, rohů, bez krabic</t>
  </si>
  <si>
    <t>-1833698779</t>
  </si>
  <si>
    <t>7496700231</t>
  </si>
  <si>
    <t>Čidlo pro měření teploty a vlhkosti vzduchu kombinované, s displejem, možnost upevění na zeď</t>
  </si>
  <si>
    <t>-690383352</t>
  </si>
  <si>
    <t>7492751020</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</si>
  <si>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t>
  </si>
  <si>
    <t>745666377</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</si>
  <si>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</si>
  <si>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7492751040</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</si>
  <si>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t>
  </si>
  <si>
    <t>-1496858439</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</si>
  <si>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</si>
  <si>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7492751050</t>
  </si>
  <si>
    <t>Montáž ukončení kabelů nn v rozvaděči nebo na přístroji izolovaných s označením 19 - 24-ti žílových do 4 mm2 - montáž kabelové koncovky nebo záklopky včetně odizolování pláště a izolace žil kabelu, ukončení žil v rozvaděči, upevnění kabelových ok, roz. tr</t>
  </si>
  <si>
    <t>-1382279587</t>
  </si>
  <si>
    <t>Montáž ukončení kabelů nn v rozvaděči nebo na přístroji izolovaných s označením 19 - 24-ti žílových do 4 mm2 - montáž kabelové koncovky nebo záklopky včetně odizolování pláště a izolace žil kabelu, ukončení žil v rozvaděči, upevnění kabelových ok, roz. trubice, zakončení stínění apod.</t>
  </si>
  <si>
    <t>R7495401766</t>
  </si>
  <si>
    <t>oddělovací 1-f, 0,23/0,024kV, 100VA, vzduchem chlazený, IP20</t>
  </si>
  <si>
    <t>1312250057</t>
  </si>
  <si>
    <t>7495452020</t>
  </si>
  <si>
    <t>Montáž transformátorů nn/nn 1-f do 6 kVA - včetně uvedení do provozu včetně předepsaných zkoušek a atestů</t>
  </si>
  <si>
    <t>-2072415167</t>
  </si>
  <si>
    <t>7496700080</t>
  </si>
  <si>
    <t>DŘT, SKŘ, Elektrodispečink, DDTS DŘT a SKŘ skříně pro automatizaci Oddělovací členy Oddělovací člen pro V/V jednotky, 6kV, kont.1P/6A, šíře 6mm</t>
  </si>
  <si>
    <t>-1691349499</t>
  </si>
  <si>
    <t>7496700110</t>
  </si>
  <si>
    <t>DŘT, SKŘ, Elektrodispečink, DDTS DŘT a SKŘ skříně pro automatizaci Svorkovnice Svorkovnice (ježek) pro vyvedení 8 signálů/povelů/měření včetně napájecího obvodu 24V DC</t>
  </si>
  <si>
    <t>-1760980601</t>
  </si>
  <si>
    <t>7496701360</t>
  </si>
  <si>
    <t>DŘT, SKŘ, Elektrodispečink, DDTS DŘT a SKŘ skříně pro automatizaci PLC typ_5 (TECOMAT) Vana pro PLC včetně kabeláže a konektorů</t>
  </si>
  <si>
    <t>1376970000</t>
  </si>
  <si>
    <t>7496701370</t>
  </si>
  <si>
    <t>Komunikační jednotka (SC), kom. rozhranní ethernet, serial</t>
  </si>
  <si>
    <t>-1408434274</t>
  </si>
  <si>
    <t>7496701390</t>
  </si>
  <si>
    <t>Vstupní jednotka PLC GO 32xDI (IB), 24VDC, kompletní</t>
  </si>
  <si>
    <t>1279127945</t>
  </si>
  <si>
    <t>7496701380</t>
  </si>
  <si>
    <t>Výstupní jednotka PLC GO (OR), 16xRO, 12-230V, kompletní</t>
  </si>
  <si>
    <t>1195894375</t>
  </si>
  <si>
    <t>7496701410</t>
  </si>
  <si>
    <t>Analogová jednotka PLC GO, 8xAI (IT), kompletní</t>
  </si>
  <si>
    <t>-115542431</t>
  </si>
  <si>
    <t>7496700810</t>
  </si>
  <si>
    <t>Základní programové vybavení tlm. jednotky pro objekt TS</t>
  </si>
  <si>
    <t>1294306649</t>
  </si>
  <si>
    <t>7496755015</t>
  </si>
  <si>
    <t>Montáž SKŘ-DŘT, čidla čidla - montáž zařízení, instalaci a uvedení do provozu, předepsaných zkoušek a vystavení protokolů a výchozí revize, účast na komplexním vyzkoušení ŘS jako celku, cenu dodavatelské dokumentace</t>
  </si>
  <si>
    <t>-563318379</t>
  </si>
  <si>
    <t>7492502070</t>
  </si>
  <si>
    <t>Kabely, vodiče, šňůry Cu - nn Kabel silový více-žílový Cu, plastová izolace CYKY 19J1,5 (19Cx1,5)</t>
  </si>
  <si>
    <t>-2135180964</t>
  </si>
  <si>
    <t>7492502130</t>
  </si>
  <si>
    <t>Kabely, vodiče, šňůry Cu - nn Kabel silový více-žílový Cu, plastová izolace CYKY 7O1,5 (7Dx1,5)</t>
  </si>
  <si>
    <t>-879377749</t>
  </si>
  <si>
    <t>7492502140</t>
  </si>
  <si>
    <t>Kabely, vodiče, šňůry Cu - nn Kabel silový více-žílový Cu, plastová izolace CYKY 12J1,5 (12Cx1,5)</t>
  </si>
  <si>
    <t>1366787606</t>
  </si>
  <si>
    <t>7492800120</t>
  </si>
  <si>
    <t>Sdělovací kabely pro silnoproudé aplikace Metalické kabely - nehořlavé JYTY 4O1 (4Dx1)</t>
  </si>
  <si>
    <t>-636092938</t>
  </si>
  <si>
    <t>7496756015</t>
  </si>
  <si>
    <t>Montáž dálkové diagnostiky TS ŽDC připojení technologie po M-Bus přes Ethernet</t>
  </si>
  <si>
    <t>-1957240979</t>
  </si>
  <si>
    <t>7593320930</t>
  </si>
  <si>
    <t>Prvky OPC1 - přepěťová ochrana komunikační linky</t>
  </si>
  <si>
    <t>602048806</t>
  </si>
  <si>
    <t>25</t>
  </si>
  <si>
    <t>7496756045</t>
  </si>
  <si>
    <t>Montáž dálkové diagnostiky TS ŽDC doplnění aplikace integračního koncentrátoru pro technologický systém</t>
  </si>
  <si>
    <t>1782181113</t>
  </si>
  <si>
    <t>7496756092</t>
  </si>
  <si>
    <t>Montáž dálkové diagnostiky TS ŽDC konfigurace síťového spojení</t>
  </si>
  <si>
    <t>829412798</t>
  </si>
  <si>
    <t>7496756098</t>
  </si>
  <si>
    <t>Montáž dálkové diagnostiky TS ŽDC komplexní a individuální zkoušky systému pro datový objekt</t>
  </si>
  <si>
    <t>1373047139</t>
  </si>
  <si>
    <t>7496756101</t>
  </si>
  <si>
    <t>Montáž dálkové diagnostiky TS ŽDC odzkoušení programového vybavení - včetně ověření uživatelských funkcí na úplné implementaci, verifikace přenášených dat, programátorské práce</t>
  </si>
  <si>
    <t>1264897788</t>
  </si>
  <si>
    <t>7499151010</t>
  </si>
  <si>
    <t>Dokončovací práce na elektrickém zařízení - uvádění zařízení do provozu, drobné montážní práce v rozvaděčích, koordinaci se zhotoviteli souvisejících zařízení apod.</t>
  </si>
  <si>
    <t>hod</t>
  </si>
  <si>
    <t>2005969101</t>
  </si>
  <si>
    <t>7499151040</t>
  </si>
  <si>
    <t>Dokončovací práce zaškolení obsluhy - seznámení obsluhy s funkcemi zařízení včetně odevzdání dokumentace skutečného provedení</t>
  </si>
  <si>
    <t>2114860452</t>
  </si>
  <si>
    <t>7499151050</t>
  </si>
  <si>
    <t>Dokončovací práce manipulace na zařízeních prováděné provozovatelem - manipulace nutné pro další práce zhotovitele na technologickém souboru</t>
  </si>
  <si>
    <t>877493214</t>
  </si>
  <si>
    <t>7496700870</t>
  </si>
  <si>
    <t>Dokumentace skutečného stavu pro nové telemechanické zařízení v objektu SpS, TS</t>
  </si>
  <si>
    <t>214810484</t>
  </si>
  <si>
    <t>R7496700251</t>
  </si>
  <si>
    <t>PATCHPANEL, ZÁSUVKA RJ45, DODÁVKA, MONTÁŽ, UKONČ. KABELU</t>
  </si>
  <si>
    <t>-968021334</t>
  </si>
  <si>
    <t>7590540035</t>
  </si>
  <si>
    <t>Slaboproudé rozvody, kabely pro přívod a vnitřní instalaci Instalační kabely SYKFY  2 x 2 x 0,5</t>
  </si>
  <si>
    <t>-1486798791</t>
  </si>
  <si>
    <t>7590525710</t>
  </si>
  <si>
    <t>Montáž ukončení celoplastového kabelu v závěru nebo rozvaděči se svorkovnicemi Sv12 bez pancíře 3p - odstranění pláště kabelu, odizolování konců vodičů, vyformování, přišroubování vodičů na svorkovnici, přezkoušení izolačního stavu kabelových žil</t>
  </si>
  <si>
    <t>2124688666</t>
  </si>
  <si>
    <t>-885651810</t>
  </si>
  <si>
    <t>7492103850</t>
  </si>
  <si>
    <t>Spojka RJ45 8p8c Cat.5e UTP SOLARIX</t>
  </si>
  <si>
    <t>842318170</t>
  </si>
  <si>
    <t>7590565125</t>
  </si>
  <si>
    <t>Uložení a propojení propojovací šňůry (patchcord) s konektory</t>
  </si>
  <si>
    <t>166209379</t>
  </si>
  <si>
    <t>7491200020</t>
  </si>
  <si>
    <t>Elektroinstalační materiál Elektroinstalační lišty a kabelové žlaby Lišta LV 18x13 vkládací bílá 3m</t>
  </si>
  <si>
    <t>-1870551416</t>
  </si>
  <si>
    <t xml:space="preserve">PS 02-03 - ED Pardubice, doplnění DDTS ŽDC </t>
  </si>
  <si>
    <t>7496756061</t>
  </si>
  <si>
    <t>Montáž dálkové diagnostiky TS ŽDC doplnění aplikace integračního serveru o technologický systém</t>
  </si>
  <si>
    <t>-435214713</t>
  </si>
  <si>
    <t>7496756063</t>
  </si>
  <si>
    <t>Montáž dálkové diagnostiky TS ŽDC doplnění aplikace na klientských pracovištích</t>
  </si>
  <si>
    <t>-482998992</t>
  </si>
  <si>
    <t>7496756068</t>
  </si>
  <si>
    <t>Montáž dálkové diagnostiky TS ŽDC doplnění aplikace pro dispečerské klienty o technologický systém</t>
  </si>
  <si>
    <t>-360402865</t>
  </si>
  <si>
    <t>7496756079</t>
  </si>
  <si>
    <t>Montáž dálkové diagnostiky TS ŽDC doplnění/úprava aplikace pro energetické klienty</t>
  </si>
  <si>
    <t>1304414536</t>
  </si>
  <si>
    <t>868734746</t>
  </si>
  <si>
    <t>742645096</t>
  </si>
  <si>
    <t>7496756102</t>
  </si>
  <si>
    <t>Montáž dálkové diagnostiky TS ŽDC zaškolení obsluhy</t>
  </si>
  <si>
    <t>-1037702881</t>
  </si>
  <si>
    <t>7496700880</t>
  </si>
  <si>
    <t>DŘT, SKŘ, Elektrodispečink, DDTS DŘT a SKŘ skříně pro automatizaci Periférie Provozní dokumentace ŘS ED - úprava</t>
  </si>
  <si>
    <t>-448724915</t>
  </si>
  <si>
    <t>R7496756062</t>
  </si>
  <si>
    <t>Montáž dálkové diagnostiky TS ŽDC doplnění aplikace terminálového serveru o technologický systém</t>
  </si>
  <si>
    <t>1574847978</t>
  </si>
  <si>
    <t>R7496756069</t>
  </si>
  <si>
    <t>Montáž dálkové diagnostiky TS ŽDC doplnění aplikace pro tenké klienty o technologický systém</t>
  </si>
  <si>
    <t>-1226631262</t>
  </si>
  <si>
    <t xml:space="preserve">PS 02-04 - Žst. Dolní Lipka, DŘT </t>
  </si>
  <si>
    <t>7491600060</t>
  </si>
  <si>
    <t>Uzemnění Vnitřní H07V-U 6 zž (CY)</t>
  </si>
  <si>
    <t>687267866</t>
  </si>
  <si>
    <t>7491651035</t>
  </si>
  <si>
    <t>Montáž vnitřního uzemnění ochranné pospojování pevně vodič Cu 4-16 mm2</t>
  </si>
  <si>
    <t>1515909154</t>
  </si>
  <si>
    <t>-862056219</t>
  </si>
  <si>
    <t>506441056</t>
  </si>
  <si>
    <t>-1742294501</t>
  </si>
  <si>
    <t>7496700020</t>
  </si>
  <si>
    <t>DŘT, SKŘ, Elektrodispečink, DDTS DŘT a SKŘ skříně pro automatizaci Skříň pro telemechanickou jednotku 600x2000, jednostranný přístup, vybavená</t>
  </si>
  <si>
    <t>1305461070</t>
  </si>
  <si>
    <t>7496753022</t>
  </si>
  <si>
    <t>Montáž SKŘ - DŘT, IPC, PLC rozvaděče s PLC v objektu jednostranného</t>
  </si>
  <si>
    <t>-256599501</t>
  </si>
  <si>
    <t>-1583348648</t>
  </si>
  <si>
    <t>7496701320</t>
  </si>
  <si>
    <t>DŘT, SKŘ, Elektrodispečink, DDTS DŘT a SKŘ skříně pro automatizaci PLC typ_5 (TECOMAT) Procesorová jednotka CPU (CP), kom. rozhranní ethernet, serial, USB</t>
  </si>
  <si>
    <t>714422985</t>
  </si>
  <si>
    <t>7496701330</t>
  </si>
  <si>
    <t>DŘT, SKŘ, Elektrodispečink, DDTS DŘT a SKŘ skříně pro automatizaci PLC typ_5 (TECOMAT) Napájecí zdroj pro CPU (PW), 24VDC</t>
  </si>
  <si>
    <t>35036018</t>
  </si>
  <si>
    <t>-198369905</t>
  </si>
  <si>
    <t>DŘT, SKŘ, Elektrodispečink, DDTS DŘT a SKŘ skříně pro automatizaci PLC typ_5 (TECOMAT) Vstupní jednotka PLC GO 32xDI (IB), 24VDC, kompletní</t>
  </si>
  <si>
    <t>1280533880</t>
  </si>
  <si>
    <t>DŘT, SKŘ, Elektrodispečink, DDTS DŘT a SKŘ skříně pro automatizaci PLC typ_5 (TECOMAT) Výstupní jednotka PLC GO (OR), 16xRO, 12-230V, kompletní</t>
  </si>
  <si>
    <t>Sborník UOŽI 01 2020</t>
  </si>
  <si>
    <t>10220975</t>
  </si>
  <si>
    <t>7496701925</t>
  </si>
  <si>
    <t>DŘT, SKŘ, Elektrodispečink, DDTS Elektrodispečink Ostatní Komunikační driver pro PLC IEC60870-5-104</t>
  </si>
  <si>
    <t>2070515852</t>
  </si>
  <si>
    <t>7496753036</t>
  </si>
  <si>
    <t>Montáž SKŘ - DŘT, IPC, PLC instalace, zprovoznění, oživení telemechanické jednotky v objektu TS</t>
  </si>
  <si>
    <t>464079059</t>
  </si>
  <si>
    <t>7496753054</t>
  </si>
  <si>
    <t>Montáž SKŘ - DŘT, IPC, PLC připojení, oživení a zprovoznění přenosové cesty v objektu SpS, TS</t>
  </si>
  <si>
    <t>1265184952</t>
  </si>
  <si>
    <t>7496753066</t>
  </si>
  <si>
    <t>Montáž SKŘ - DŘT, IPC, PLC provozní zkoušky telemechanické jednotky v objektu TS</t>
  </si>
  <si>
    <t>20941797</t>
  </si>
  <si>
    <t>7496753080</t>
  </si>
  <si>
    <t>Montáž SKŘ - DŘT, IPC, PLC školení obsluhy na nové telemechanické zařízení</t>
  </si>
  <si>
    <t>-292008191</t>
  </si>
  <si>
    <t>-32550442</t>
  </si>
  <si>
    <t>-248738843</t>
  </si>
  <si>
    <t>1457086118</t>
  </si>
  <si>
    <t>7498150520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</si>
  <si>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t>
  </si>
  <si>
    <t>631343686</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</si>
  <si>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</si>
  <si>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92108718</t>
  </si>
  <si>
    <t>7499151030</t>
  </si>
  <si>
    <t>Dokončovací práce zkušební provoz - včetně prokázání technických a kvalitativních parametrů zařízení</t>
  </si>
  <si>
    <t>-67711930</t>
  </si>
  <si>
    <t>-388589431</t>
  </si>
  <si>
    <t>DŘT, SKŘ, Elektrodispečink, DDTS DŘT a SKŘ skříně pro automatizaci Periférie Dokumentace skutečného stavu pro nové telemechanické zařízení v objektu SpS, TS</t>
  </si>
  <si>
    <t>1897488507</t>
  </si>
  <si>
    <t>-1572791183</t>
  </si>
  <si>
    <t xml:space="preserve">PS 02-05 - ED Pardubice, doplnění DŘT </t>
  </si>
  <si>
    <t>7496754030</t>
  </si>
  <si>
    <t>Elektrodispečink SKŘ-DŘT úprava nebo rozšíření SW pro zobrazování a výpis hlášek z technologie DŘT, SKŘ a DDTS na elektrodispečinku - úprava nebo rozšíření SW pro zobrazování a výpis hlášek z technologie DŘT, SKŘ a DDTS na elektrodispečinku</t>
  </si>
  <si>
    <t>-1501685001</t>
  </si>
  <si>
    <t>7496754035</t>
  </si>
  <si>
    <t>Elektrodispečink SKŘ-DŘT připojení telemechanické cesty na ED, oživení, zprovoznění - 1. směr</t>
  </si>
  <si>
    <t>-1461488605</t>
  </si>
  <si>
    <t>7496754046</t>
  </si>
  <si>
    <t>Elektrodispečink SKŘ-DŘT úprava struktur a řídících programových tabulek ŘS ED pro objekt TS</t>
  </si>
  <si>
    <t>-149976018</t>
  </si>
  <si>
    <t>7496754056</t>
  </si>
  <si>
    <t>Elektrodispečink SKŘ-DŘT definice a deklarace struktur dat ŘS ED pro objekt TS</t>
  </si>
  <si>
    <t>538752260</t>
  </si>
  <si>
    <t>7496754058</t>
  </si>
  <si>
    <t>Elektrodispečink SKŘ-DŘT odzkoušení upraveného ŘS ED</t>
  </si>
  <si>
    <t>-2137089474</t>
  </si>
  <si>
    <t>7496754060</t>
  </si>
  <si>
    <t>Elektrodispečink SKŘ-DŘT školení dispečerů</t>
  </si>
  <si>
    <t>-1684704115</t>
  </si>
  <si>
    <t>7496754080</t>
  </si>
  <si>
    <t>Elektrodispečink SKŘ-DŘT zprovoznění systému s novými daty pro objekt TS</t>
  </si>
  <si>
    <t>862534060</t>
  </si>
  <si>
    <t>7496754090</t>
  </si>
  <si>
    <t>Elektrodispečink SKŘ-DŘT verifikace signálů a povelů s novými daty pro objekt TS</t>
  </si>
  <si>
    <t>1201826360</t>
  </si>
  <si>
    <t>7496754092</t>
  </si>
  <si>
    <t>Elektrodispečink SKŘ-DŘT komplexní vyzkoušení ŘS ED</t>
  </si>
  <si>
    <t>-560930886</t>
  </si>
  <si>
    <t>7496700840</t>
  </si>
  <si>
    <t>SW-ovladače komunikace, parametrizace na ED - pro jeden objekt (ŽST, NS, SpS, TS)</t>
  </si>
  <si>
    <t>1205643984</t>
  </si>
  <si>
    <t>1660661401</t>
  </si>
  <si>
    <t>PS 02-06 - žST Dolní Lipka PZTS</t>
  </si>
  <si>
    <t>7597110338</t>
  </si>
  <si>
    <t>EZS LCD klávesnice pro ústředny GD</t>
  </si>
  <si>
    <t>160061683</t>
  </si>
  <si>
    <t>7597111031</t>
  </si>
  <si>
    <t>EZS Detektor tříštění skla s dosahem až 9m</t>
  </si>
  <si>
    <t>1007819146</t>
  </si>
  <si>
    <t>7597111251</t>
  </si>
  <si>
    <t>EZS Modul SA-CTE - čtečka bezkontaktních karet ( 2 vstupy čidla a 1 výstup akční člen)</t>
  </si>
  <si>
    <t>-1972617809</t>
  </si>
  <si>
    <t>7597110352</t>
  </si>
  <si>
    <t>EZS Systémový Ethernet (TCP/IP) komunikátor bez krytu, nové HW provedení</t>
  </si>
  <si>
    <t>-1444497853</t>
  </si>
  <si>
    <t>7597110326</t>
  </si>
  <si>
    <t>EZS Ústředna až 48 zón a 8 grup v krytu bez klávesnice, s komunikátorem a zdrojem</t>
  </si>
  <si>
    <t>-1914835022</t>
  </si>
  <si>
    <t>7597110964</t>
  </si>
  <si>
    <t>EZS Duální detektor s dosahem 15m a funkcí antimasking</t>
  </si>
  <si>
    <t>2032780016</t>
  </si>
  <si>
    <t>7597110996</t>
  </si>
  <si>
    <t>EZS Kloubový držák na stěnu</t>
  </si>
  <si>
    <t>-1902246235</t>
  </si>
  <si>
    <t>7597111067</t>
  </si>
  <si>
    <t>EZS MG kontakt se svorkovnicí a NO výstupem, pracovní mezera 15mm</t>
  </si>
  <si>
    <t>-795914416</t>
  </si>
  <si>
    <t>7597111146</t>
  </si>
  <si>
    <t>EZS Zálohovaná plastová siréna venkovní 110dB/1m s majákem a akumulátorem</t>
  </si>
  <si>
    <t>957662813</t>
  </si>
  <si>
    <t>7596440075</t>
  </si>
  <si>
    <t>Hlásiče Interaktivní a adresovatelné hlásiče Hlásič ionizační adresovatelný, zvýšená mech.odolnost - IP54</t>
  </si>
  <si>
    <t>-2003109525</t>
  </si>
  <si>
    <t>7596440100</t>
  </si>
  <si>
    <t>Hlásiče Interaktivní a adresovatelné hlásiče Zásuvka pro adresovatelné a interaktivní hlásiče</t>
  </si>
  <si>
    <t>137143006</t>
  </si>
  <si>
    <t>7596445005</t>
  </si>
  <si>
    <t>Montáž prvku pro EPS, ASHS (čidlo, hlásič, spínač atd.)</t>
  </si>
  <si>
    <t>-2101633741</t>
  </si>
  <si>
    <t>-1477157553</t>
  </si>
  <si>
    <t>-1738810881</t>
  </si>
  <si>
    <t>7494003128</t>
  </si>
  <si>
    <t>Modulární přístroje Jističe do 80 A; 10 kA 1-pólové In 16 A, Ue AC 230 V / DC 72 V, charakteristika B, 1pól, Icn 10 kA</t>
  </si>
  <si>
    <t>631534301</t>
  </si>
  <si>
    <t>1193057892</t>
  </si>
  <si>
    <t>7492204810</t>
  </si>
  <si>
    <t>Venkovní vedení nn Vodiče a závěsné kabely CYKYz 3J1,5 (3Cx1,5)</t>
  </si>
  <si>
    <t>687240980</t>
  </si>
  <si>
    <t>7597115035</t>
  </si>
  <si>
    <t>Montáž ústředny konvenční do 48 smyček</t>
  </si>
  <si>
    <t>-790196423</t>
  </si>
  <si>
    <t>Montáž ústředny konvenční do 48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</si>
  <si>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7597125010</t>
  </si>
  <si>
    <t>Montáž příšlušenství pro EZS klávesnice (tabla)- včetně připojení, seřízení a přezkoušení funkce</t>
  </si>
  <si>
    <t>-914598553</t>
  </si>
  <si>
    <t>Montáž příšlušenství pro EZS klávesnice (tabla) - včetně připojení, seřízení a přezkoušení funkce</t>
  </si>
  <si>
    <t>7597125010-R</t>
  </si>
  <si>
    <t>Montáž čtečky- včetně připojení, seřízení a přezkoušení funkce</t>
  </si>
  <si>
    <t>-1044727398</t>
  </si>
  <si>
    <t>7597125015</t>
  </si>
  <si>
    <t>Montáž příšlušenství pro EZS rozvodné krabice - kontaktní</t>
  </si>
  <si>
    <t>-1584822875</t>
  </si>
  <si>
    <t>Montáž příšlušenství pro EZS rozvodné krabice - kontaktní - včetně připojení, seřízení a přezkoušení funkce</t>
  </si>
  <si>
    <t>7597125035</t>
  </si>
  <si>
    <t>Montáž příšlušenství pro EZS oživení a nastavení systému EZS- včetně připojení, seřízení a přezkoušení funkce</t>
  </si>
  <si>
    <t>soubor</t>
  </si>
  <si>
    <t>-1928506015</t>
  </si>
  <si>
    <t>Montáž příšlušenství pro EZS oživení a nastavení systému EZS - včetně připojení, seřízení a přezkoušení funkce</t>
  </si>
  <si>
    <t>7597125040</t>
  </si>
  <si>
    <t>Montáž příšlušenství pro EZS naprogramování ústředny EZS- včetně připojení, seřízení a přezkoušení funkce</t>
  </si>
  <si>
    <t>-46345577</t>
  </si>
  <si>
    <t>Montáž příšlušenství pro EZS naprogramování ústředny EZS - včetně připojení, seřízení a přezkoušení funkce</t>
  </si>
  <si>
    <t>7597125045</t>
  </si>
  <si>
    <t>Montáž příšlušenství pro EZS vizualizace na PC pro dálkovou správu dat EZS za 1 žst.- včetně připojení, seřízení a přezkoušení funkce</t>
  </si>
  <si>
    <t>1010534960</t>
  </si>
  <si>
    <t>Montáž příšlušenství pro EZS vizualizace na PC pro dálkovou správu dat EZS za 1 žst. - včetně připojení, seřízení a přezkoušení funkce</t>
  </si>
  <si>
    <t>7597135010</t>
  </si>
  <si>
    <t>Montáž prvku pro EZS (čidlo, snímač, siréna)</t>
  </si>
  <si>
    <t>1438544876</t>
  </si>
  <si>
    <t>7598045015</t>
  </si>
  <si>
    <t>Zařízení EZS odzkoušení v rozsahu 1 ústředny</t>
  </si>
  <si>
    <t>-1689110736</t>
  </si>
  <si>
    <t>Zařízení EZS odzkoušení v rozsahu 1 ústředny - přezkoušení funkce poplachových a ochranných smyček, jejich dovážení, přezkoušení vnější a dálkové signalizace, kontrola stavu a činnosti náhradního zdroje, silového přívodu a jeho jističů, uzemnění, vystavení protokolu a odevzdání do provozu</t>
  </si>
  <si>
    <t>7597111169</t>
  </si>
  <si>
    <t>EZS Hlasový komunikátor s jednou zprávou na 4 telefonní čísla</t>
  </si>
  <si>
    <t>-571660947</t>
  </si>
  <si>
    <t>7598045020</t>
  </si>
  <si>
    <t>Zařízení EZS revize zařízení v rozsahu 1 ústředny</t>
  </si>
  <si>
    <t>1605963144</t>
  </si>
  <si>
    <t>Zařízení EZS revize zařízení v rozsahu 1 ústředny - přezkoušení funkce poplachových a ochranných smyček, jejich dovážení, přezkoušení vnější a dálkové signalizace, kontrola stavu a činnosti náhradního zdroje, silového přívodu a jeho jističů, uzemnění, vystavení protokolu a odevzdání do provozu</t>
  </si>
  <si>
    <t>7598045030</t>
  </si>
  <si>
    <t>Zařízení EZS montáž komunikačního modulu (UNI1TN, E080, UDS)- včetně připojení, seřízení a přezkoušení funkce</t>
  </si>
  <si>
    <t>389856898</t>
  </si>
  <si>
    <t>Zařízení EZS montáž komunikačního modulu (UNI1TN, E080, UDS)</t>
  </si>
  <si>
    <t>7598045035</t>
  </si>
  <si>
    <t>Zařízení EZS zaškolení obsluhy</t>
  </si>
  <si>
    <t>-2066241439</t>
  </si>
  <si>
    <t>7598045040</t>
  </si>
  <si>
    <t>Zařízení EZS vyhotovení protokolu o funkční zkoušce</t>
  </si>
  <si>
    <t>1880386858</t>
  </si>
  <si>
    <t>7598045055</t>
  </si>
  <si>
    <t>Přezkoušení čidla automatického hlásiče</t>
  </si>
  <si>
    <t>49617682</t>
  </si>
  <si>
    <t>7598045150</t>
  </si>
  <si>
    <t>Revize hlásiče požárního</t>
  </si>
  <si>
    <t>-497527262</t>
  </si>
  <si>
    <t>Revize hlásiče požárního - vyjmutí vložky ze zásuvky, očištění zásuvky od nečistot a prachu, demontáž krytu vložky a očištění ionizační nebo měrné komory, montáž krytu, změření citlivosti vložky (delta U) na měřícím přípravku, nasazení vložky do zásuvky a přezkoušení funkce hlásiče zkušební tyčí</t>
  </si>
  <si>
    <t>7598095655</t>
  </si>
  <si>
    <t>Vyhotovení revizní správy EZS - elektronická zabezpečovací signalizace</t>
  </si>
  <si>
    <t>-410488355</t>
  </si>
  <si>
    <t>Vyhotovení revizní správy EZS - elektronická zabezpečovací signalizace - vykonání prohlídky a  zkoušky pro napájení elektrického zařízení včetně vyhotovení revizní zprávy podle vyhl. 100/1995 Sb. a norem ČSN</t>
  </si>
  <si>
    <t>7596440360</t>
  </si>
  <si>
    <t>Hlásiče Příslušenství zásuvek a svorkovnic Nástavec pro MHY 734 (mezikruží pro kabely-CYKY)</t>
  </si>
  <si>
    <t>-1663006929</t>
  </si>
  <si>
    <t>PS 512 266 - žst. Dolní Lipka - výstavba trafostanice 22/0,4kV</t>
  </si>
  <si>
    <t>01-SO512266 - URS - SO 512266 ŽST Dolní Lipka - výstavba trafostnice22/0,4kV</t>
  </si>
  <si>
    <t>Dolní Lipka</t>
  </si>
  <si>
    <t>SŽDC s.o., Dlážděná 1003/7, 110 00 Praha 1</t>
  </si>
  <si>
    <t>Ing. Ladislav Mikeš</t>
  </si>
  <si>
    <t>HSV - Práce a dodávky HSV</t>
  </si>
  <si>
    <t xml:space="preserve">    1 - Zemní práce</t>
  </si>
  <si>
    <t xml:space="preserve">    22-M - Montáže technologických zařízení pro dopravní stavby</t>
  </si>
  <si>
    <t>997 - Přesun sutě</t>
  </si>
  <si>
    <t>HSV</t>
  </si>
  <si>
    <t>Práce a dodávky HSV</t>
  </si>
  <si>
    <t>460071004</t>
  </si>
  <si>
    <t>Hloubení nezapažených jam strojně v hornině tř 4</t>
  </si>
  <si>
    <t>-920228278</t>
  </si>
  <si>
    <t>Hloubení nezapažených jam strojně pro ostatní konstrukce  včetně přemístění výkopku do vzdálenosti 3 m od okraje jámy nebo naložení na dopravní prostředek v hornině třídy 4</t>
  </si>
  <si>
    <t>131213102</t>
  </si>
  <si>
    <t>Hloubení jam v nesoudržných horninách třídy těžitelnosti I, skupiny 3 ručně</t>
  </si>
  <si>
    <t>905560160</t>
  </si>
  <si>
    <t>Hloubení jam ručně zapažených i nezapažených s urovnáním dna do předepsaného profilu a spádu v hornině třídy těžitelnosti I skupiny 3 nesoudržných</t>
  </si>
  <si>
    <t>182151112</t>
  </si>
  <si>
    <t>Svahování v zářezech v hornině třídy těžitelnosti II, skupiny 4 a 5</t>
  </si>
  <si>
    <t>577484393</t>
  </si>
  <si>
    <t>Svahování trvalých svahů do projektovaných profilů strojně s potřebným přemístěním výkopku při svahování v zářezech v hornině třídy těžitelnosti II, skupiny 4 a 5</t>
  </si>
  <si>
    <t>460110001</t>
  </si>
  <si>
    <t>Čerpání vody na dopravní výšku do 10 m průměrný přítok do 400 litrů/min</t>
  </si>
  <si>
    <t>-1263623915</t>
  </si>
  <si>
    <t>Čerpání vody  na dopravní výšku do 10 m průměrný přítok do 400 l/min</t>
  </si>
  <si>
    <t>174101101</t>
  </si>
  <si>
    <t>Zásyp jam, šachet rýh nebo kolem objektů sypaninou se zhutněním</t>
  </si>
  <si>
    <t>2071594620</t>
  </si>
  <si>
    <t>Zásyp sypaninou z jakékoliv horniny strojně s uložením výkopku ve vrstvách se zhutněním jam, šachet, rýh nebo kolem objektů v těchto vykopávkách</t>
  </si>
  <si>
    <t>997013111</t>
  </si>
  <si>
    <t>Vnitrostaveništní doprava suti a vybouraných hmot pro budovy v do 6 m s použitím mechanizace</t>
  </si>
  <si>
    <t>t</t>
  </si>
  <si>
    <t>-61629862</t>
  </si>
  <si>
    <t>Vnitrostaveništní doprava suti a vybouraných hmot  vodorovně do 50 m svisle s použitím mechanizace pro budovy a haly výšky do 6 m</t>
  </si>
  <si>
    <t>22-M</t>
  </si>
  <si>
    <t>Montáže technologických zařízení pro dopravní stavby</t>
  </si>
  <si>
    <t>460030011</t>
  </si>
  <si>
    <t>Sejmutí drnu jakékoliv tloušťky</t>
  </si>
  <si>
    <t>-1111866733</t>
  </si>
  <si>
    <t>Přípravné terénní práce  sejmutí drnu včetně nařezání a uložení na hromady nebo naložení na dopravní prostředek jakékoliv tloušťky</t>
  </si>
  <si>
    <t>460620007</t>
  </si>
  <si>
    <t>Zatravnění včetně zalití vodou na rovině</t>
  </si>
  <si>
    <t>1324270787</t>
  </si>
  <si>
    <t>Úprava terénu  zatravnění, včetně dodání osiva a zalití vodou na rovině</t>
  </si>
  <si>
    <t>460421172</t>
  </si>
  <si>
    <t>Lože kabelů z písku nebo štěrkopísku tl 10 cm nad kabel, kryté plastovou deskou, š lože do 50 cm</t>
  </si>
  <si>
    <t>-302725876</t>
  </si>
  <si>
    <t>Kabelové lože včetně podsypu, zhutnění a urovnání povrchu  z písku nebo štěrkopísku tloušťky 10 cm nad kabel zakryté plastovými deskami, šířky lože přes 25 do 50 cm</t>
  </si>
  <si>
    <t>271532212</t>
  </si>
  <si>
    <t>Podsyp pod základové konstrukce se zhutněním z hrubého kameniva frakce 16 až 32 mm</t>
  </si>
  <si>
    <t>-1569087203</t>
  </si>
  <si>
    <t>Podsyp pod základové konstrukce se zhutněním a urovnáním povrchu z kameniva hrubého, frakce 16 - 32 mm</t>
  </si>
  <si>
    <t>58341341</t>
  </si>
  <si>
    <t>kamenivo drcené drobné frakce 0/4</t>
  </si>
  <si>
    <t>-1328188128</t>
  </si>
  <si>
    <t>23531467</t>
  </si>
  <si>
    <t>písek křemičitý zrnitost 0,3 – 0,8mm</t>
  </si>
  <si>
    <t>435313626</t>
  </si>
  <si>
    <t>58343959</t>
  </si>
  <si>
    <t>kamenivo drcené hrubé frakce 32/63</t>
  </si>
  <si>
    <t>-1113328055</t>
  </si>
  <si>
    <t>210220457</t>
  </si>
  <si>
    <t>Montáž vedení hromosvodné - obsyp vedení Bentonitem</t>
  </si>
  <si>
    <t>-1443522947</t>
  </si>
  <si>
    <t>Montáž hromosvodného vedení  ochranných prvků a doplňků obsyp vedení bentonitovou směsí</t>
  </si>
  <si>
    <t>58128462</t>
  </si>
  <si>
    <t>bentonit aktivovaný sodou mletý VL</t>
  </si>
  <si>
    <t>-2014927941</t>
  </si>
  <si>
    <t>997</t>
  </si>
  <si>
    <t>Přesun sutě</t>
  </si>
  <si>
    <t>997013501</t>
  </si>
  <si>
    <t>Odvoz suti a vybouraných hmot na skládku nebo meziskládku do 1 km se složením</t>
  </si>
  <si>
    <t>1680417514</t>
  </si>
  <si>
    <t>Odvoz suti a vybouraných hmot na skládku nebo meziskládku  se složením, na vzdálenost do 1 km</t>
  </si>
  <si>
    <t>997013511</t>
  </si>
  <si>
    <t>Odvoz suti a vybouraných hmot z meziskládky na skládku do 1 km s naložením a se složením</t>
  </si>
  <si>
    <t>1518793518</t>
  </si>
  <si>
    <t>Odvoz suti a vybouraných hmot z meziskládky na skládku  s naložením a se složením, na vzdálenost do 1 km</t>
  </si>
  <si>
    <t>997013509</t>
  </si>
  <si>
    <t>Příplatek k odvozu suti a vybouraných hmot na skládku ZKD 1 km přes 1 km</t>
  </si>
  <si>
    <t>1146887677</t>
  </si>
  <si>
    <t>Odvoz suti a vybouraných hmot na skládku nebo meziskládku  se složením, na vzdálenost Příplatek k ceně za každý další i započatý 1 km přes 1 km</t>
  </si>
  <si>
    <t>02-SO512266 - ÚOŽI - SO 512266 ŽST Dolní Lipka - výstavba trafostanice22/0,4kV</t>
  </si>
  <si>
    <t>744.1 - Elektromontáže - rozvody vodičů VN</t>
  </si>
  <si>
    <t>744 - Elektromontáže - rozvody nn vodičů a kabelů</t>
  </si>
  <si>
    <t>749.01 - Vnější uzemnění</t>
  </si>
  <si>
    <t>749.02 - Vnitřní uzemnění</t>
  </si>
  <si>
    <t>749.03 - Vnitřní vybavení TS</t>
  </si>
  <si>
    <t>749.04 - Dodávky komplet</t>
  </si>
  <si>
    <t>749.05 - Rozváděč RH</t>
  </si>
  <si>
    <t>744.1</t>
  </si>
  <si>
    <t>Elektromontáže - rozvody vodičů VN</t>
  </si>
  <si>
    <t>7593500015</t>
  </si>
  <si>
    <t>Trasy kabelového vedení Kabelové žlaby Žlab kabelový TK 1 14x17x100cm (HM0592120210000)</t>
  </si>
  <si>
    <t>-1309263986</t>
  </si>
  <si>
    <t>7593500035</t>
  </si>
  <si>
    <t>Trasy kabelového vedení Kabelové žlaby Poklop kabel.žlabu TK 1 4x16x50cm (HM0592120810000)</t>
  </si>
  <si>
    <t>1700478351</t>
  </si>
  <si>
    <t>7593405280</t>
  </si>
  <si>
    <t>Montáž žlabu betonového plnostěnný 20 x 20 - T 2 N</t>
  </si>
  <si>
    <t>1870818714</t>
  </si>
  <si>
    <t>7593400080</t>
  </si>
  <si>
    <t>Drátovodné trasy Žlab ocelový s poklopem 300x300x3000 norma 03233D (HM0404115180000)</t>
  </si>
  <si>
    <t>707688233</t>
  </si>
  <si>
    <t>7491455017</t>
  </si>
  <si>
    <t>Montáž plechových pozinkovaných kabelových žlabů (včetně příslušenství) šířky 250-500/100 mm včetně víka a nosníků</t>
  </si>
  <si>
    <t>1879249928</t>
  </si>
  <si>
    <t>Montáž plechových pozinkovaných kabelových žlabů (včetně příslušenství) šířky 250-500/100 mm včetně víka a nosníků - včetně rozměření, usazení, vyvážení, upevnění a elektrické pospojování</t>
  </si>
  <si>
    <t>7492400330</t>
  </si>
  <si>
    <t>Kabely, vodiče - vn Kabely do 22kV včetně 22-AXEKVCEY 1x70/16 - 1x120/16 mm2,  kabel silový, stíněný ( bez kabelových příchytek )</t>
  </si>
  <si>
    <t>1507070809</t>
  </si>
  <si>
    <t>7492451010</t>
  </si>
  <si>
    <t>Montáž kabelů vn jednožílových do 120 mm2</t>
  </si>
  <si>
    <t>-1500224564</t>
  </si>
  <si>
    <t>Montáž kabelů vn jednožílových do 120 mm2 - uložení kabelu (do země, chráničky, na rošty, na TV apod.)</t>
  </si>
  <si>
    <t>7492454010</t>
  </si>
  <si>
    <t>Montáž připojovacích systémů pro izolované vodiče a pomocné práce pro kabely vn svazkování vn</t>
  </si>
  <si>
    <t>319121897</t>
  </si>
  <si>
    <t>7492756010</t>
  </si>
  <si>
    <t>Pomocné práce pro montáž kabelů odjutování a očištění kabelů do průměru 300 mm2</t>
  </si>
  <si>
    <t>-1553079967</t>
  </si>
  <si>
    <t>7492756015</t>
  </si>
  <si>
    <t>Pomocné práce pro montáž kabelů ochranný nátěr kabelů proti ohni</t>
  </si>
  <si>
    <t>-1118725525</t>
  </si>
  <si>
    <t>7492700960-R</t>
  </si>
  <si>
    <t>Ukončení vodičů a kabelů VN Připojovací systémy pro vzduchové rozvaděče vn Izolovaný adaptér pro připojení do rozvaděče do 35kV (sada 3ks ), do 120 mm2</t>
  </si>
  <si>
    <t>-1792471199</t>
  </si>
  <si>
    <t>Ukončení vodičů a kabelů VN Připojovací systémy pro izolované rozvaděče vn Izolovaný adaptér pro připojení do rozvaděče do 35kV (sada 3ks ) s omezovačem přepětí, 95 - 185 mm2</t>
  </si>
  <si>
    <t>7492453010</t>
  </si>
  <si>
    <t>Montáž koncovek kabelů vn jednožílových do 120 mm2</t>
  </si>
  <si>
    <t>1538485401</t>
  </si>
  <si>
    <t>Montáž koncovek kabelů vn jednožílových do 120 mm2 - včetně odizolování pláště a izolace žil kabelu, ukončení žil a stínění (oko)</t>
  </si>
  <si>
    <t>7492701000R</t>
  </si>
  <si>
    <t>Ukončení vodičů a kabelů VN Připojovací systémy pro vzduchové rozvaděče vn Izolovaný adaptér pro připojení k transformátoru do 35kV (sada 3ks ), do 120 mm2</t>
  </si>
  <si>
    <t>1747299823</t>
  </si>
  <si>
    <t>Ukončení vodičů a kabelů VN Připojovací systémy pro izolované rozvaděče vn Izolovaný adaptér pro připojení k transformátoru do 35kV (sada 3ks ), 95 - 120 mm2</t>
  </si>
  <si>
    <t>7492454035</t>
  </si>
  <si>
    <t>Montáž připojovacích systémů pro izolované vodiče a pomocné práce pro kabely vn sady izolovaných adaptérů (3 ks) pro připojení vn kabelu do vn rozvaděče s omezovačem přepětí</t>
  </si>
  <si>
    <t>-780709213</t>
  </si>
  <si>
    <t>Montáž připojovacích systémů pro izolované vodiče a pomocné práce pro kabely vn sady izolovaných adaptérů (3 ks) pro připojení vn kabelu do vn rozvaděče s omezovačem přepětí - včetně přípravy kabelu, ukončení žil a stínění</t>
  </si>
  <si>
    <t>7495300270</t>
  </si>
  <si>
    <t>Přístroje vn Jistící přístroje Pojistková patrona vn   7,2 - 25kV</t>
  </si>
  <si>
    <t>-1767684380</t>
  </si>
  <si>
    <t>7495353020</t>
  </si>
  <si>
    <t>Montáž jistících přístrojů pojistkových patron</t>
  </si>
  <si>
    <t>-1716862644</t>
  </si>
  <si>
    <t>744</t>
  </si>
  <si>
    <t>Elektromontáže - rozvody nn vodičů a kabelů</t>
  </si>
  <si>
    <t>7593500265</t>
  </si>
  <si>
    <t>Trasy kabelového vedení Drátěný žlab zinkochromátovaný 110X400 DZ</t>
  </si>
  <si>
    <t>1797000681</t>
  </si>
  <si>
    <t>7491454018</t>
  </si>
  <si>
    <t>Montáž drátěných kabelových roštů výšky 60 mm, šířky 422 mm</t>
  </si>
  <si>
    <t>735552225</t>
  </si>
  <si>
    <t>Montáž drátěných kabelových roštů výšky 60 mm, šířky 422 mm - včetně rozměření, usazení, vyvážení, upevnění, sváření, elektrického pospojování</t>
  </si>
  <si>
    <t>7492502020</t>
  </si>
  <si>
    <t>Kabely, vodiče, šňůry Cu - nn Kabel silový 4 a 5-žílový Cu, plastová izolace CYKY 5J4 (5Cx4)</t>
  </si>
  <si>
    <t>476958136</t>
  </si>
  <si>
    <t>7492501760</t>
  </si>
  <si>
    <t>Kabely, vodiče, šňůry Cu - nn Kabel silový 2 a 3-žílový Cu, plastová izolace CYKY 3J1,5  (3Cx 1,5)</t>
  </si>
  <si>
    <t>-487068007</t>
  </si>
  <si>
    <t>7492501770</t>
  </si>
  <si>
    <t>Kabely, vodiče, šňůry Cu - nn Kabel silový 2 a 3-žílový Cu, plastová izolace CYKY 3J2,5  (3Cx 2,5)</t>
  </si>
  <si>
    <t>-642436610</t>
  </si>
  <si>
    <t>7492501760-R</t>
  </si>
  <si>
    <t>Kabely, vodiče, šňůry Cu - nn Kabel silový 2 a 3-žílový Cu, plastová izolace CYKY 3J10  (3Cx 10)</t>
  </si>
  <si>
    <t>-1909376514</t>
  </si>
  <si>
    <t>7492502120</t>
  </si>
  <si>
    <t>Kabely, vodiče, šňůry Cu - nn Kabel silový více-žílový Cu, plastová izolace CYKY 7J4 (7Cx4)</t>
  </si>
  <si>
    <t>1087683039</t>
  </si>
  <si>
    <t>7492502060</t>
  </si>
  <si>
    <t>Kabely, vodiče, šňůry Cu - nn Kabel silový 4 a 5-žílový Cu, plastová izolace CYKY 5J2,5 (5Cx2,5)</t>
  </si>
  <si>
    <t>1034433738</t>
  </si>
  <si>
    <t>7492501880</t>
  </si>
  <si>
    <t>Kabely, vodiče, šňůry Cu - nn Kabel silový 4 a 5-žílový Cu, plastová izolace CYKY 4J16 (4Bx16)</t>
  </si>
  <si>
    <t>-1587601912</t>
  </si>
  <si>
    <t>7492554012</t>
  </si>
  <si>
    <t>Montáž kabelů 4- a 5-žílových Cu do 25 mm2</t>
  </si>
  <si>
    <t>1337016925</t>
  </si>
  <si>
    <t>Montáž kabelů 4- a 5-žílových Cu do 25 mm2 - uložení do země, chráničky, na rošty, pod omítku apod.</t>
  </si>
  <si>
    <t>7492554010</t>
  </si>
  <si>
    <t>Montáž kabelů 4- a 5-žílových Cu do 16 mm2</t>
  </si>
  <si>
    <t>1476643958</t>
  </si>
  <si>
    <t>Montáž kabelů 4- a 5-žílových Cu do 16 mm2 - uložení do země, chráničky, na rošty, pod omítku apod.</t>
  </si>
  <si>
    <t>7492751022</t>
  </si>
  <si>
    <t>Montáž ukončení kabelů nn v rozvaděči nebo na přístroji izolovaných s označením 2 - 5-ti žílových do 25 mm2</t>
  </si>
  <si>
    <t>-771824312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</si>
  <si>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</si>
  <si>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7492502000</t>
  </si>
  <si>
    <t>Kabely, vodiče, šňůry Cu - nn Kabel silový 4 a 5-žílový Cu, plastová izolace CYKY 5J25 (5Cx25)</t>
  </si>
  <si>
    <t>771884288</t>
  </si>
  <si>
    <t>7494004662</t>
  </si>
  <si>
    <t>Modulární přístroje Ostatní přístroje -modulární přístroje Soklové zásuvky In 16 A, Ue AC 230 V, provedení "schuko", přívod zespodu, přívod seshora, šířka 2,5 modulu</t>
  </si>
  <si>
    <t>2091906675</t>
  </si>
  <si>
    <t>7591300200</t>
  </si>
  <si>
    <t>Zámky Zámek výměn.jednoduchý univerzální (HM0404156060000)</t>
  </si>
  <si>
    <t>-1829706721</t>
  </si>
  <si>
    <t>7493600920</t>
  </si>
  <si>
    <t>Kabelové a zásuvkové skříně, elektroměrové rozvaděče Zásuvková skříň Kombinace pro upevnění na zeď/stojinu - 2x 230/16A + 1x400V/32A</t>
  </si>
  <si>
    <t>-362285680</t>
  </si>
  <si>
    <t>7493656010</t>
  </si>
  <si>
    <t>Montáž zásuvkových skříní venkovních kombinace na stěnu nebo stojinu</t>
  </si>
  <si>
    <t>-199621296</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</si>
  <si>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zprávy včetně kusové zkoušky</t>
  </si>
  <si>
    <t>7492552018</t>
  </si>
  <si>
    <t>Montáž kabelů jednožílových Cu do 300 mm2</t>
  </si>
  <si>
    <t>-1388867071</t>
  </si>
  <si>
    <t>Montáž kabelů jednožílových Cu do 300 mm2 - uložení do země, chráničky, na rošty, pod omítku apod.</t>
  </si>
  <si>
    <t>7492501450</t>
  </si>
  <si>
    <t>Kabely, vodiče, šňůry Cu - nn Kabel jednožílový Cu, izolace pryžová 1-CHBU 1x185 - 1x300 mm2,  kabel silový</t>
  </si>
  <si>
    <t>-1331438794</t>
  </si>
  <si>
    <t>7492751010</t>
  </si>
  <si>
    <t>Montáž ukončení kabelů nn v rozvaděči nebo na přístroji izolovaných s označením 1 - žílových do 240 mm2</t>
  </si>
  <si>
    <t>710806368</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</si>
  <si>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</si>
  <si>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7491200250</t>
  </si>
  <si>
    <t>Elektroinstalační materiál Elektroinstalační lišty a kabelové žlaby Lišta LHD 40x20 vkládací bílá 3m</t>
  </si>
  <si>
    <t>779545311</t>
  </si>
  <si>
    <t>7491200280</t>
  </si>
  <si>
    <t>Elektroinstalační materiál Elektroinstalační lišty a kabelové žlaby Kryt L 18x13 spojovací bílý</t>
  </si>
  <si>
    <t>-1279153114</t>
  </si>
  <si>
    <t>Montáž lišt elektroinstalačních, kabelových žlabů z PVC-U jednokomorových zaklapávacích rozměru 40/40 mm</t>
  </si>
  <si>
    <t>492124013</t>
  </si>
  <si>
    <t>7492400460</t>
  </si>
  <si>
    <t>Kabely, vodiče - vn Kabely nad 22kV Označovací štítek na kabel (100 ks)</t>
  </si>
  <si>
    <t>sada</t>
  </si>
  <si>
    <t>-1005849245</t>
  </si>
  <si>
    <t>7494758020</t>
  </si>
  <si>
    <t>Montáž ostatních zařízení rozvaděčů nn označovací štítek</t>
  </si>
  <si>
    <t>2062920769</t>
  </si>
  <si>
    <t>Montáž ostatních zařízení rozvaděčů nn označovací štítek - do rozvaděče nebo skříně</t>
  </si>
  <si>
    <t>749.01</t>
  </si>
  <si>
    <t>Vnější uzemnění</t>
  </si>
  <si>
    <t>7491601450</t>
  </si>
  <si>
    <t>Uzemnění Hromosvodné vedení Svorka SR 2b</t>
  </si>
  <si>
    <t>214369047</t>
  </si>
  <si>
    <t>7491654010</t>
  </si>
  <si>
    <t>Montáž svorek spojovacích se 2 šrouby (typ SS, SO, SR03, aj.)</t>
  </si>
  <si>
    <t>-642915474</t>
  </si>
  <si>
    <t>7491601460</t>
  </si>
  <si>
    <t>Uzemnění Hromosvodné vedení Svorka SR 3a - litinová</t>
  </si>
  <si>
    <t>-1266472040</t>
  </si>
  <si>
    <t>7491600260</t>
  </si>
  <si>
    <t>Uzemnění Vnější Tyč ZT 1,5t T-profil zemnící</t>
  </si>
  <si>
    <t>-1397889148</t>
  </si>
  <si>
    <t>7491652040</t>
  </si>
  <si>
    <t>Montáž vnějšího uzemnění zemnící tyče z pozinkované oceli (FeZn), délky do 2 m</t>
  </si>
  <si>
    <t>1204436644</t>
  </si>
  <si>
    <t>Montáž vnějšího uzemnění zemnící tyče z pozinkované oceli (FeZn), délky do 2 m - zemnící tyče (horní konec tyče min. 80 cm pod povrchem) včetně připojení tyče k pásku</t>
  </si>
  <si>
    <t>7491652084</t>
  </si>
  <si>
    <t>Montáž vnějšího uzemnění ostatní práce spoj uzemňovacích vodičů svařováním vč. zaizolování</t>
  </si>
  <si>
    <t>-2081811188</t>
  </si>
  <si>
    <t>Montáž vnějšího uzemnění ostatní práce spoj uzemňovacích vodičů svařováním vč. zaizolování - včetně přípravy a svařování vč. zaizolování spoje</t>
  </si>
  <si>
    <t>7492500880</t>
  </si>
  <si>
    <t>Kabely, vodiče, šňůry Cu - nn Vodič jednožílový Cu, plastová izolace H07V-K 16 žz (CYA)</t>
  </si>
  <si>
    <t>-2025079824</t>
  </si>
  <si>
    <t>7492551010</t>
  </si>
  <si>
    <t>Montáž vodičů jednožílových Cu do 16 mm2</t>
  </si>
  <si>
    <t>1089341267</t>
  </si>
  <si>
    <t>Montáž vodičů jednožílových Cu do 16 mm2 - uložení na rošty, pod omítku, do rozvaděče apod.</t>
  </si>
  <si>
    <t>7491600180</t>
  </si>
  <si>
    <t>Uzemnění Vnější Uzemňovací vedení v zemi, páskem FeZn do 120 mm2</t>
  </si>
  <si>
    <t>-1181869992</t>
  </si>
  <si>
    <t>7491652010</t>
  </si>
  <si>
    <t>Montáž vnějšího uzemnění uzemňovacích vodičů v zemi z pozinkované oceli (FeZn) do 120 mm2</t>
  </si>
  <si>
    <t>-750633872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</si>
  <si>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</si>
  <si>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7596480075R</t>
  </si>
  <si>
    <t>Zkušební zemnící jímka venkovní</t>
  </si>
  <si>
    <t>890778281</t>
  </si>
  <si>
    <t>Měřící, zkušební a montážní přípravky a kabely Zkušební a montážní tyč 3,9m</t>
  </si>
  <si>
    <t>7491652050</t>
  </si>
  <si>
    <t>Montáž vnějšího uzemnění zkušební jímky venkovní</t>
  </si>
  <si>
    <t>-576713108</t>
  </si>
  <si>
    <t>Montáž vnějšího uzemnění zkušební jímky venkovní - osazení jímky včetně víka a uzemňovacího kruhu. Neobsahuje výkop a záhozu díry, bourání povrchu komunikace (živičného povrchu nebo rozebrání dlažby), štěrkový zásyp v šachtě po montáži, úpravy povrchu terénu v okolí jímky, zhotovení podkladní betonové desky pod šachtu a zásyp šachty betonovou směsí</t>
  </si>
  <si>
    <t>7498451010</t>
  </si>
  <si>
    <t>Měření zemničů zemních odporů - zemniče prvního nebo samostatného</t>
  </si>
  <si>
    <t>-1862724114</t>
  </si>
  <si>
    <t>Měření zemničů zemních odporů - zemniče prvního nebo samostatného - včetně vyhotovení protokolu</t>
  </si>
  <si>
    <t>7498451019</t>
  </si>
  <si>
    <t>Měření zemničů příplatek za každý další zemnič</t>
  </si>
  <si>
    <t>1877124532</t>
  </si>
  <si>
    <t>Měření zemničů příplatek za každý další zemnič - včetně vyhotovení protokolu</t>
  </si>
  <si>
    <t>7498452010</t>
  </si>
  <si>
    <t>Měření zemnících sítí zemnicí sítě délky pásku do 1 000 mm</t>
  </si>
  <si>
    <t>262144</t>
  </si>
  <si>
    <t>-1841515345</t>
  </si>
  <si>
    <t>Měření zemnících sítí zemnicí sítě délky pásku do 1 000 mm - včetně vyhotovení protokolu</t>
  </si>
  <si>
    <t>749.02</t>
  </si>
  <si>
    <t>Vnitřní uzemnění</t>
  </si>
  <si>
    <t>7491601080-R</t>
  </si>
  <si>
    <t>Ochranná přípojnice MET na povrch Cu (25/4) s krytem</t>
  </si>
  <si>
    <t>-1769340075</t>
  </si>
  <si>
    <t>Uzemnění Hromosvodné vedení Podpěra PV 15a- Cu</t>
  </si>
  <si>
    <t>7491651040</t>
  </si>
  <si>
    <t>Montáž vnitřního uzemnění ostatní ochranná přípojnice na povrch Cu (25/4) s krytem</t>
  </si>
  <si>
    <t>-91360170</t>
  </si>
  <si>
    <t>7491601710</t>
  </si>
  <si>
    <t>Elektroinstalační materiál, ocelové konstrukce, uzemnění Uzemnění Hromosvodné vedení Svorka SZa zkušební (SZm)</t>
  </si>
  <si>
    <t>ks</t>
  </si>
  <si>
    <t>1572792230</t>
  </si>
  <si>
    <t>Uzemnění Hromosvodné vedení Svorka SZa zkušební   (SZm)</t>
  </si>
  <si>
    <t>7491654030</t>
  </si>
  <si>
    <t>Montáž svorek zkušební včetně ochranného úhelníku či trubky včetně držáků do zdiva, označovací štítek se 4 šrouby (typ SZ apod.).,</t>
  </si>
  <si>
    <t>811381180</t>
  </si>
  <si>
    <t>7491651046</t>
  </si>
  <si>
    <t>Montáž vnitřního uzemnění ostatní pouzdro pro průchod pásku FeZn 30x4 mm stěnou</t>
  </si>
  <si>
    <t>-2040340094</t>
  </si>
  <si>
    <t>7491600020</t>
  </si>
  <si>
    <t>Uzemnění Vnitřní Uzemňovací vedení na povrchu, páskem FeZn do 120 mm2</t>
  </si>
  <si>
    <t>1133826438</t>
  </si>
  <si>
    <t>7491651010</t>
  </si>
  <si>
    <t>Montáž vnitřního uzemnění uzemňovacích vodičů pevně na povrchu z pozinkované oceli (FeZn) do 120 mm2</t>
  </si>
  <si>
    <t>1649222518</t>
  </si>
  <si>
    <t>Montáž vnitřního uzemnění uzemňovacích vodičů pevně na povrchu z pozinkované oceli (FeZn) do 120 mm2 - včetně upevnění, propojení a připojení pomocí svorek (chráničky, na rošty apod.)</t>
  </si>
  <si>
    <t>35441640R</t>
  </si>
  <si>
    <t>podpěra vedení FeZn do zdiva pro zemní pásek 30x4</t>
  </si>
  <si>
    <t>682855071</t>
  </si>
  <si>
    <t>7491651042</t>
  </si>
  <si>
    <t>Montáž vnitřního uzemnění ostatní podpěra vedení PV 42 pro FeZn 30x4 mm</t>
  </si>
  <si>
    <t>1190616977</t>
  </si>
  <si>
    <t>7494010522</t>
  </si>
  <si>
    <t>Přístroje pro spínání a ovládání Svornice a pomocný materiál Svornice Svorka OL 185/2 VC01-0018 přípojnicová</t>
  </si>
  <si>
    <t>-1338908745</t>
  </si>
  <si>
    <t>-1290631191</t>
  </si>
  <si>
    <t>7498256012</t>
  </si>
  <si>
    <t>Zkoušky a prohlídky elektrických přístrojů - ostatní měření impedance nulové smyčky okruhu vedení třífázového</t>
  </si>
  <si>
    <t>-651320028</t>
  </si>
  <si>
    <t>Zkoušky a prohlídky elektrických přístrojů - ostatní měření impedance nulové smyčky okruhu vedení třífázového - včetně vystavení protokolu</t>
  </si>
  <si>
    <t>7498256010</t>
  </si>
  <si>
    <t>Zkoušky a prohlídky elektrických přístrojů - ostatní měření impedance nulové smyčky okruhu vedení jednofázového</t>
  </si>
  <si>
    <t>-1668506575</t>
  </si>
  <si>
    <t>Zkoušky a prohlídky elektrických přístrojů - ostatní měření impedance nulové smyčky okruhu vedení jednofázového - včetně vystavení protokolu</t>
  </si>
  <si>
    <t>7495251015</t>
  </si>
  <si>
    <t>Montáž ovládacích skříní ochrany do ovládací skříně vn</t>
  </si>
  <si>
    <t>-586414719</t>
  </si>
  <si>
    <t>Montáž ovládacích skříní ochrany do ovládací skříně vn - včetně uvedení do provozu včetně výpočtu a nastavení ochran, předepsaných zkoušek, vystavení protokolů a výchozí revize</t>
  </si>
  <si>
    <t>7495553010</t>
  </si>
  <si>
    <t>Montáž kioskových trafostanic betonových do 2x630 kVA</t>
  </si>
  <si>
    <t>-379229236</t>
  </si>
  <si>
    <t>Montáž kioskových trafostanic betonových do 2x630 kVA - montáž stavební a technologické části. Neobsahuje zemní práce, zemní rozvaděč VN, transformátor, rozvaděč nn, uzemnění</t>
  </si>
  <si>
    <t>72</t>
  </si>
  <si>
    <t>Vyhotovení výchozí revizní zprávy pro opravné práce pro objem investičních nákladů přes 500 000 do 1 000 000 Kč</t>
  </si>
  <si>
    <t>-376609242</t>
  </si>
  <si>
    <t>73</t>
  </si>
  <si>
    <t>7498150525</t>
  </si>
  <si>
    <t>Vyhotovení výchozí revizní zprávy příplatek za každých dalších i započatých 500 000 Kč přes 1 000 000 Kč</t>
  </si>
  <si>
    <t>692960257</t>
  </si>
  <si>
    <t>74</t>
  </si>
  <si>
    <t>7498452020</t>
  </si>
  <si>
    <t>Měření zemnících sítí zemnicí sítě zemnicí sítě do 200 m2 plochy</t>
  </si>
  <si>
    <t>-836498691</t>
  </si>
  <si>
    <t>Měření zemnících sítí zemnicí sítě zemnicí sítě do 200 m2 plochy - včetně vyhotovení protokolu</t>
  </si>
  <si>
    <t>75</t>
  </si>
  <si>
    <t>7498556025</t>
  </si>
  <si>
    <t>Diagnostika kovových zařízení v zemi</t>
  </si>
  <si>
    <t>811025755</t>
  </si>
  <si>
    <t>Diagnostika kovových zařízení v zemi - provádí se na základě TKP 25 A - Protikorozní ochrana úložných zařízení a konstrukcí dle příslušnýcjh korozních ČSN 03 83. Měrnou jednotkou 1 kus měřícího bodu</t>
  </si>
  <si>
    <t>7498351010</t>
  </si>
  <si>
    <t>Vydání průkazu způsobilosti pro funkční celek, provizorní stav</t>
  </si>
  <si>
    <t>-2130666749</t>
  </si>
  <si>
    <t>Vydání průkazu způsobilosti pro funkční celek, provizorní stav - vyhotovení dokladu o silnoproudých zařízeních a vydání průkazu způsobilosti</t>
  </si>
  <si>
    <t>Dokončovací práce na elektrickém zařízení</t>
  </si>
  <si>
    <t>729198525</t>
  </si>
  <si>
    <t>Dokončovací práce zkušební provoz</t>
  </si>
  <si>
    <t>-247474544</t>
  </si>
  <si>
    <t>Dokončovací práce zaškolení obsluhy</t>
  </si>
  <si>
    <t>552358628</t>
  </si>
  <si>
    <t>Dokončovací práce manipulace na zařízeních prováděné provozovatelem</t>
  </si>
  <si>
    <t>1324476112</t>
  </si>
  <si>
    <t>7491510050</t>
  </si>
  <si>
    <t>Protipožární a kabelové ucpávky Protipožární ucpávky a tmely pod rozvaděč do EI 90 min.</t>
  </si>
  <si>
    <t>519090442</t>
  </si>
  <si>
    <t>7491552010</t>
  </si>
  <si>
    <t>Montáž protipožárních ucpávek a tmelů protipožární ucpávka pod rozvaděč, do EI 90 min.</t>
  </si>
  <si>
    <t>1565028113</t>
  </si>
  <si>
    <t>Montáž protipožárních ucpávek a tmelů protipožární ucpávka pod rozvaděč, do EI 90 min. - protipožární ucpávky včetně příslušenství, vyhotovení a dodání atestu</t>
  </si>
  <si>
    <t>7491552020</t>
  </si>
  <si>
    <t>Montáž protipožárních ucpávek a tmelů protipožární ucpávka kabelového prostupu, průměru do 110 mm, do EI 90 min.</t>
  </si>
  <si>
    <t>1746929352</t>
  </si>
  <si>
    <t>Montáž protipožárních ucpávek a tmelů protipožární ucpávka kabelového prostupu, průměru do 110 mm, do EI 90 min. - protipožární ucpávky včetně příslušenství, vyhotovení a dodání atestu</t>
  </si>
  <si>
    <t>7491510070</t>
  </si>
  <si>
    <t>Protipožární a kabelové ucpávky Protipožární ucpávky a tmely prostupu kabelového pr.do 110 mm, do EI 90 min.</t>
  </si>
  <si>
    <t>1531316606</t>
  </si>
  <si>
    <t>7498454010</t>
  </si>
  <si>
    <t>Zkoušky vodičů a kabelů nn silových do 1 kV průřezu žíly do 300 mm2</t>
  </si>
  <si>
    <t>-31238840</t>
  </si>
  <si>
    <t>Zkoušky vodičů a kabelů nn silových do 1 kV průřezu žíly do 300 mm2 - měření kabelu, vodiče včetně vyhotovení protokolu</t>
  </si>
  <si>
    <t>7498456010</t>
  </si>
  <si>
    <t>Zkoušky vodičů a kabelů vn zvýšeným napětím do 35 kV</t>
  </si>
  <si>
    <t>1105197061</t>
  </si>
  <si>
    <t>Zkoušky vodičů a kabelů vn zvýšeným napětím do 35 kV - měření kabelu,vodiče včetně vyhotovení protokolu</t>
  </si>
  <si>
    <t>7498456020</t>
  </si>
  <si>
    <t>Zkoušky vodičů a kabelů vn provoz měřícího vozu po dobu zkoušek vn kabelů - pro 1 kus/žílu/vn kabelu</t>
  </si>
  <si>
    <t>909237998</t>
  </si>
  <si>
    <t>Zkoušky vodičů a kabelů vn provoz měřícího vozu po dobu zkoušek vn kabelů - pro 1 kus/žílu/vn kabelu - provoz měřícího vozu po dobu zkoušek</t>
  </si>
  <si>
    <t>5964153000</t>
  </si>
  <si>
    <t>Dlaždice betonová 40x40</t>
  </si>
  <si>
    <t>1028079325</t>
  </si>
  <si>
    <t>7498151020</t>
  </si>
  <si>
    <t>Provedení technické prohlídky a zkoušky na silnoproudém zařízení, zařízení TV, zařízení NS, transformoven, EPZ pro opravné práce pro objem investičních nákladů přes 500 000 do 1 000 000 Kč</t>
  </si>
  <si>
    <t>2051399725</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</si>
  <si>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</si>
  <si>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7498151025</t>
  </si>
  <si>
    <t>Provedení technické prohlídky a zkoušky na silnoproudém zařízení, zařízení TV, zařízení NS, transformoven, EPZ příplatek za každých dalších i započatých 500 000 Kč přes 1 000 000 Kč</t>
  </si>
  <si>
    <t>-207604538</t>
  </si>
  <si>
    <t>5913285025</t>
  </si>
  <si>
    <t>Montáž dílů komunikace z betonových dlaždic uložení v podsypu</t>
  </si>
  <si>
    <t>-39654294</t>
  </si>
  <si>
    <t>Montáž dílů komunikace z betonových dlaždic uložení v podsypu. Poznámka: 1. V cenách jsou započteny náklady na osazení dlažby nebo obrubníku. 2. V cenách nejsou obsaženy náklady na dodávku materiálu.</t>
  </si>
  <si>
    <t>5964159005</t>
  </si>
  <si>
    <t>Obrubník chodníkový</t>
  </si>
  <si>
    <t>-909202864</t>
  </si>
  <si>
    <t>5913285215</t>
  </si>
  <si>
    <t>Montáž dílů komunikace obrubníku uložení v podsypu</t>
  </si>
  <si>
    <t>-1246746472</t>
  </si>
  <si>
    <t>Montáž dílů komunikace obrubníku uložení v podsypu. Poznámka: 1. V cenách jsou započteny náklady na osazení dlažby nebo obrubníku. 2. V cenách nejsou obsaženy náklady na dodávku materiálu.</t>
  </si>
  <si>
    <t>5955101020</t>
  </si>
  <si>
    <t>Kamenivo drcené štěrkodrť frakce 0/32</t>
  </si>
  <si>
    <t>131834958</t>
  </si>
  <si>
    <t>5905023030</t>
  </si>
  <si>
    <t>Úprava povrchu stezky rozprostřením štěrkodrtě přes 5 do 10 cm</t>
  </si>
  <si>
    <t>-925740481</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</si>
  <si>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 její doplnění a rozprostření.</t>
  </si>
  <si>
    <t>749.03</t>
  </si>
  <si>
    <t>Vnitřní vybavení TS</t>
  </si>
  <si>
    <t>7499251010</t>
  </si>
  <si>
    <t>Montáž bezpečnostní tabulky výstražné nebo označovací</t>
  </si>
  <si>
    <t>-1622451556</t>
  </si>
  <si>
    <t>7499100330</t>
  </si>
  <si>
    <t>Ochranné prostředky a pracovní pomůcky Bezpečnostní tabulky Jednopólové schéma zařízení, nástěnné</t>
  </si>
  <si>
    <t>-351932001</t>
  </si>
  <si>
    <t>7491600150</t>
  </si>
  <si>
    <t>Elektroinstalační materiál, ocelové konstrukce, uzemnění Uzemnění Vnější uzemnění Tab."ZN.UZEMNĚNÍ"výstr.samolep.(pásek 6</t>
  </si>
  <si>
    <t>zar</t>
  </si>
  <si>
    <t>663433122</t>
  </si>
  <si>
    <t>Uzemnění Vnější Tab."ZN.UZEMNĚNÍ"výstr.samolep.(pásek 6</t>
  </si>
  <si>
    <t>7499100320</t>
  </si>
  <si>
    <t>Ochranné prostředky a pracovní pomůcky Bezpečnostní tabulky Telefonní čísla záchr.služby</t>
  </si>
  <si>
    <t>-1467691436</t>
  </si>
  <si>
    <t>7499100240</t>
  </si>
  <si>
    <t>Ochranné prostředky a pracovní pomůcky Bezpečnostní tabulky První pomoc při úrazu elektřinou, 87781</t>
  </si>
  <si>
    <t>1286844000</t>
  </si>
  <si>
    <t>7499100230</t>
  </si>
  <si>
    <t>Ochranné prostředky a pracovní pomůcky Bezpečnostní tabulky Trojkombinace, 39002</t>
  </si>
  <si>
    <t>1509741632</t>
  </si>
  <si>
    <t>7499100220</t>
  </si>
  <si>
    <t>Ochranné prostředky a pracovní pomůcky Bezpečnostní tabulky Nezapínej-na zařízení se pracuje, 14103</t>
  </si>
  <si>
    <t>332556985</t>
  </si>
  <si>
    <t>7491600170</t>
  </si>
  <si>
    <t>Uzemnění Vnější Tab. "30-B" bezpečnostní</t>
  </si>
  <si>
    <t>1613875109</t>
  </si>
  <si>
    <t>7499100150</t>
  </si>
  <si>
    <t>Ochranné prostředky a pracovní pomůcky Bezpečnostní tabulky Vysoké napětí, životu nebezpečno, 3010</t>
  </si>
  <si>
    <t>-833073715</t>
  </si>
  <si>
    <t>7499100160</t>
  </si>
  <si>
    <t>Ochranné prostředky a pracovní pomůcky Bezpečnostní tabulky Pozor-pod napětím, 30121</t>
  </si>
  <si>
    <t>1987706855</t>
  </si>
  <si>
    <t>7499100200</t>
  </si>
  <si>
    <t>Ochranné prostředky a pracovní pomůcky Bezpečnostní tabulky Pozor-na zařízení se pracuje, 31931</t>
  </si>
  <si>
    <t>-607605888</t>
  </si>
  <si>
    <t>7499100290</t>
  </si>
  <si>
    <t>Ochranné prostředky a pracovní pomůcky Bezpečnostní tabulky Nepovolaným vstup zakázán!, 25399</t>
  </si>
  <si>
    <t>1271308021</t>
  </si>
  <si>
    <t>7499100330.1</t>
  </si>
  <si>
    <t>739519446</t>
  </si>
  <si>
    <t>7499100420</t>
  </si>
  <si>
    <t>Ochranné prostředky a pracovní pomůcky Ostatní ochranné pomůcky Dielektrický koberec šíře 1300 mm</t>
  </si>
  <si>
    <t>-1411261766</t>
  </si>
  <si>
    <t>7590195040</t>
  </si>
  <si>
    <t>Položení koberce dielektrického</t>
  </si>
  <si>
    <t>-1936044204</t>
  </si>
  <si>
    <t>Položení koberce dielektrického - uříznutí dielektrické podlahoviny na míru a připevnění pod dřevěné lišty. Bez dodání dielektrické podlahoviny</t>
  </si>
  <si>
    <t>7499100010</t>
  </si>
  <si>
    <t>Ochranné prostředky a pracovní pomůcky Osobní ochranné prostředky a pracovní pomůcky pro el. stanice pro trafostanici</t>
  </si>
  <si>
    <t>199319966</t>
  </si>
  <si>
    <t>7499100490</t>
  </si>
  <si>
    <t>Ochranné prostředky a pracovní pomůcky Ostatní ochranné pomůcky Hasicí přístroj s CO2- 6kg</t>
  </si>
  <si>
    <t>1489606668</t>
  </si>
  <si>
    <t>7499100460</t>
  </si>
  <si>
    <t>Ochranné prostředky a pracovní pomůcky Ostatní ochranné pomůcky Zámek pro zajištění vypnutého stavu spínače</t>
  </si>
  <si>
    <t>-818822946</t>
  </si>
  <si>
    <t>7499100440</t>
  </si>
  <si>
    <t>Ochranné prostředky a pracovní pomůcky Ostatní ochranné pomůcky Lékárnička</t>
  </si>
  <si>
    <t>-309654044</t>
  </si>
  <si>
    <t>749.04</t>
  </si>
  <si>
    <t>Dodávky komplet</t>
  </si>
  <si>
    <t>7593100040R</t>
  </si>
  <si>
    <t>Rozváděč RU-24VDC 24VDC/3x20A vč. 1ks baterie 24V/92Ah</t>
  </si>
  <si>
    <t>-1284541656</t>
  </si>
  <si>
    <t>Měniče Zdroj BZZ1 bater.záložní 4 výstupy (HM0404229990258)</t>
  </si>
  <si>
    <t>7494251022R</t>
  </si>
  <si>
    <t>Montáž rozvaděče RU-24VDC</t>
  </si>
  <si>
    <t>1270721525</t>
  </si>
  <si>
    <t>Montáž rozvaděčů skříňových oceloplechových IP40, prázdných jednostranného pole výška do 2 250 mm hloubka přes 800 do 1 000 mm š 600-800 mm - včetně bočních zákrytů, dodání atestů a celkové revizní zprávy včetně kusové zkoušky, neobsahuje elektrovýzbroj</t>
  </si>
  <si>
    <t>7593100040R01</t>
  </si>
  <si>
    <t>Rozváděč kompenzační vnitřní RC</t>
  </si>
  <si>
    <t>163708518</t>
  </si>
  <si>
    <t>7494251022R01</t>
  </si>
  <si>
    <t>Montáž rozvaděče RC</t>
  </si>
  <si>
    <t>-477458219</t>
  </si>
  <si>
    <t>7494253040</t>
  </si>
  <si>
    <t>Montáž kompenzačního rozvaděče nastavení regulátoru kompenzace v rozvaděči</t>
  </si>
  <si>
    <t>-1909238448</t>
  </si>
  <si>
    <t>7593100040R02</t>
  </si>
  <si>
    <t>Rozváděč Ramez</t>
  </si>
  <si>
    <t>1619311339</t>
  </si>
  <si>
    <t>7494251022R02</t>
  </si>
  <si>
    <t>Montáž rozvaděče Ramez</t>
  </si>
  <si>
    <t>-2119175665</t>
  </si>
  <si>
    <t>7493600911</t>
  </si>
  <si>
    <t>Kabelové a zásuvkové skříně, elektroměrové rozvaděče Skříně elektroměrové pro přímé měření Elektroměrový rozváděč pro nepřímé měření</t>
  </si>
  <si>
    <t>1228703272</t>
  </si>
  <si>
    <t>7494658045</t>
  </si>
  <si>
    <t>Montáž elektroměrů univerzální skříň měření USM</t>
  </si>
  <si>
    <t>1534261393</t>
  </si>
  <si>
    <t>Montáž elektroměrů univerzální skříň měření USM - do rozvaděče nebo skříně</t>
  </si>
  <si>
    <t>7593100040R03</t>
  </si>
  <si>
    <t>Rozváděč vzduchem izolovaný typu ZS8.4, 22kV, 630A, 16kA - 2 pole</t>
  </si>
  <si>
    <t>-129290205</t>
  </si>
  <si>
    <t>7495151010</t>
  </si>
  <si>
    <t>Montáž pole vn rozvaděčů 3-f Un do 25 kV AC</t>
  </si>
  <si>
    <t>1012418812</t>
  </si>
  <si>
    <t>Montáž pole vn rozvaděčů 3-f Un do 25 kV AC - uvedení zařízení do provozu včetně předepsaných zkoušek a výchozí revize</t>
  </si>
  <si>
    <t>7495251020</t>
  </si>
  <si>
    <t>Montáž ovládacích skříní nastavení vn ochrany</t>
  </si>
  <si>
    <t>982906455</t>
  </si>
  <si>
    <t>Montáž ovládacích skříní nastavení vn ochrany - včetně uvedení do provozu včetně výpočtu a nastavení ochran, předepsaných zkoušek, vystavení protokolů a výchozí revize</t>
  </si>
  <si>
    <t>7498256025</t>
  </si>
  <si>
    <t>Zkoušky a prohlídky elektrických přístrojů - ostatní zkoušky ochranného a ovládacího terminálu (např. SIMATIC S7-300 pro U) revize, seřízení a nastavení</t>
  </si>
  <si>
    <t>-1243255292</t>
  </si>
  <si>
    <t>Zkoušky a prohlídky elektrických přístrojů - ostatní zkoušky ochranného a ovládacího terminálu (např. SIMATIC S7-300 pro U) revize, seřízení a nastavení - včetně vystavení protokolu</t>
  </si>
  <si>
    <t>7498256030</t>
  </si>
  <si>
    <t>Zkoušky a prohlídky elektrických přístrojů - ostatní zkoušky vn vypínače do 35 kV seřízení a uvedení do provozu</t>
  </si>
  <si>
    <t>-1758155636</t>
  </si>
  <si>
    <t>Zkoušky a prohlídky elektrických přístrojů - ostatní zkoušky vn vypínače do 35 kV seřízení a uvedení do provozu - včetně vystavení protokolu</t>
  </si>
  <si>
    <t>129</t>
  </si>
  <si>
    <t>7593100040R04</t>
  </si>
  <si>
    <t>Hermetický olejový transformátor 160 kVA; 22/0,4 kV; vinutí Cu; dle EU č. 548/2014</t>
  </si>
  <si>
    <t>852370736</t>
  </si>
  <si>
    <t>130</t>
  </si>
  <si>
    <t>7494251022R04</t>
  </si>
  <si>
    <t>Montáž hermetického olejového transformátoru</t>
  </si>
  <si>
    <t>1013849084</t>
  </si>
  <si>
    <t>131</t>
  </si>
  <si>
    <t>7498255014</t>
  </si>
  <si>
    <t>Zkoušky a prohlídky transformátorů distribučních olejových do 160 kVA</t>
  </si>
  <si>
    <t>1182471412</t>
  </si>
  <si>
    <t>Zkoušky a prohlídky transformátorů distribučních olejových do 160 kVA - kontrola, revize, seřízení a uvedení do provozu zařízení, včetně vystavení protokolu</t>
  </si>
  <si>
    <t>132</t>
  </si>
  <si>
    <t>7495401830</t>
  </si>
  <si>
    <t>Transformátory Transformátory - příslušenství Tlumič vibrací transformátoru (podložky pod kolečka z antivibrační hmoty)</t>
  </si>
  <si>
    <t>724140114</t>
  </si>
  <si>
    <t>133</t>
  </si>
  <si>
    <t>7495453020</t>
  </si>
  <si>
    <t>Montáž příslušenství transformátorů tlumiče vibrací (podložky pod kolečka z antivibrační hmoty)</t>
  </si>
  <si>
    <t>-1549818887</t>
  </si>
  <si>
    <t>Montáž příslušenství transformátorů tlumiče vibrací (podložky pod kolečka z antivibrační hmoty) - včetně uvedení do provozu, včetně předepsaných zkoušek, výchozí revize</t>
  </si>
  <si>
    <t>134</t>
  </si>
  <si>
    <t>7495401840</t>
  </si>
  <si>
    <t>Transformátory Transformátory - příslušenství Zarážka koleček transformátoru</t>
  </si>
  <si>
    <t>-974581569</t>
  </si>
  <si>
    <t>135</t>
  </si>
  <si>
    <t>7495453025</t>
  </si>
  <si>
    <t>Montáž příslušenství transformátorů zarážky koleček</t>
  </si>
  <si>
    <t>1024625978</t>
  </si>
  <si>
    <t>Montáž příslušenství transformátorů zarážky koleček - včetně uvedení do provozu, včetně předepsaných zkoušek, výchozí revize</t>
  </si>
  <si>
    <t>136</t>
  </si>
  <si>
    <t>7593100040R05</t>
  </si>
  <si>
    <t>Betonová buňka typ UF 3084 8,38 x 3,02 x 3,32 m</t>
  </si>
  <si>
    <t>1297143204</t>
  </si>
  <si>
    <t>137</t>
  </si>
  <si>
    <t>7494251022R05</t>
  </si>
  <si>
    <t xml:space="preserve">Montáž Trafostanice </t>
  </si>
  <si>
    <t>-1034568447</t>
  </si>
  <si>
    <t>138</t>
  </si>
  <si>
    <t>9902200500R</t>
  </si>
  <si>
    <t>Doprava dodávek zhotovitele, dodávek objednatele nebo výzisku mechanizací přes 3,5 t objemnějšího kusového materiálu do 60 km</t>
  </si>
  <si>
    <t>1361344448</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</si>
  <si>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</si>
  <si>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139</t>
  </si>
  <si>
    <t>9902900200R</t>
  </si>
  <si>
    <t>Naložení  objemnějšího kusového materiálu, vybouraných hmot</t>
  </si>
  <si>
    <t>-635295153</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</si>
  <si>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</si>
  <si>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749.05</t>
  </si>
  <si>
    <t>Rozváděč RH</t>
  </si>
  <si>
    <t>140</t>
  </si>
  <si>
    <t>7494003546 R</t>
  </si>
  <si>
    <t xml:space="preserve">Jistič výkonový, 3-pólový, 25kA, 180A </t>
  </si>
  <si>
    <t>159618554</t>
  </si>
  <si>
    <t>Modulární přístroje Jističe Jističe do 63 A AC/DC; 10 kA Jističe pro jištění stejnosměrných (DC) a střídavých (AC) obvodů, 1pólové In 1 A, Ue AC 230 V / DC 220 V, charakteristika C, 1pól, Icn 10 kA</t>
  </si>
  <si>
    <t>141</t>
  </si>
  <si>
    <t>7494352020</t>
  </si>
  <si>
    <t>Montáž spínacích bloků kompaktních jističů 250 A (do 65 kA)</t>
  </si>
  <si>
    <t>-406641354</t>
  </si>
  <si>
    <t>Montáž spínacích bloků kompaktních jističů 250 A (do 65 kA) - včetně 2 ks připojovacích sad pro kabely, pasy do rozvaděče nebo skříně</t>
  </si>
  <si>
    <t>142</t>
  </si>
  <si>
    <t>7494353020</t>
  </si>
  <si>
    <t>Montáž příslušenství pro jističe do 630 A ručního pohonu na dveře rozvaděče</t>
  </si>
  <si>
    <t>1416353198</t>
  </si>
  <si>
    <t>143</t>
  </si>
  <si>
    <t>7494353055</t>
  </si>
  <si>
    <t>Montáž příslušenství pro jističe do 630 A pomocných kontaktů do 4 kusů</t>
  </si>
  <si>
    <t>676493765</t>
  </si>
  <si>
    <t>144</t>
  </si>
  <si>
    <t>7494353035</t>
  </si>
  <si>
    <t>Montáž příslušenství pro jističe do 630 A spouště nadproudové</t>
  </si>
  <si>
    <t>1688207522</t>
  </si>
  <si>
    <t>145</t>
  </si>
  <si>
    <t>7494353040</t>
  </si>
  <si>
    <t>Montáž příslušenství pro jističe do 630 A spouště napěťové</t>
  </si>
  <si>
    <t>-1988464591</t>
  </si>
  <si>
    <t>146</t>
  </si>
  <si>
    <t>7494353045</t>
  </si>
  <si>
    <t>Montáž příslušenství pro jističe do 630 A spouště podpěťové</t>
  </si>
  <si>
    <t>-1900891446</t>
  </si>
  <si>
    <t>147</t>
  </si>
  <si>
    <t>7494353065</t>
  </si>
  <si>
    <t>Montáž příslušenství pro jističe do 630 A 2 kusů izolačních přepážek např. pro BH 630/BD 250</t>
  </si>
  <si>
    <t>pár</t>
  </si>
  <si>
    <t>-1609658741</t>
  </si>
  <si>
    <t>148</t>
  </si>
  <si>
    <t>7494353080</t>
  </si>
  <si>
    <t>Montáž příslušenství pro jističe do 630 A montážní sady např. pro BH 630/BD 250</t>
  </si>
  <si>
    <t>1118568515</t>
  </si>
  <si>
    <t>149</t>
  </si>
  <si>
    <t>7494008214</t>
  </si>
  <si>
    <t>Pojistkové systémy Výkonové pojistkové vložky Válcové pojistkové vložky In 20A, Un AC 500 V / DC 250 V, velikost 10×38, gG - charakteristika pro všeobecné použití, Cd/Pb free</t>
  </si>
  <si>
    <t>-602137016</t>
  </si>
  <si>
    <t>150</t>
  </si>
  <si>
    <t>7494008208</t>
  </si>
  <si>
    <t>Pojistkové systémy Výkonové pojistkové vložky Válcové pojistkové vložky In 10A, Un AC 500 V / DC 250 V, velikost 10x38, gG - charakteristika pro všeobecné použití, Cd/Pb free</t>
  </si>
  <si>
    <t>-733242423</t>
  </si>
  <si>
    <t>151</t>
  </si>
  <si>
    <t>7494453015</t>
  </si>
  <si>
    <t>Montáž pojistkových odpínačů pro válcové pojistky včetně montáže pojistek do 63 A třípólový</t>
  </si>
  <si>
    <t>521688061</t>
  </si>
  <si>
    <t>Montáž pojistkových odpínačů pro válcové pojistky včetně montáže pojistek do 63 A třípólový - do skříně nebo rozvaděče</t>
  </si>
  <si>
    <t>152</t>
  </si>
  <si>
    <t>7494456517</t>
  </si>
  <si>
    <t>Montáž řadových pojistkových odpínačů pro nožové pojistky do 250 A třípólové velikosti 1</t>
  </si>
  <si>
    <t>1623472966</t>
  </si>
  <si>
    <t>Montáž řadových pojistkových odpínačů pro nožové pojistky do 250 A třípólové velikosti 1 - včetně 2 ks připojovacích sad do rozvaděče nebo skříně</t>
  </si>
  <si>
    <t>153</t>
  </si>
  <si>
    <t>7494008432</t>
  </si>
  <si>
    <t>Pojistkové systémy Výkonové pojistkové vložky Pojistkové vložky Nožové pojistkové vložky, velikost 1 In 250A, Un AC 500 V / DC 440 V, velikost 1, gG - charakteristika pro všeobecné použití, Cd/Pb free</t>
  </si>
  <si>
    <t>1913487305</t>
  </si>
  <si>
    <t>154</t>
  </si>
  <si>
    <t>7494003092</t>
  </si>
  <si>
    <t>Modulární přístroje Jističe do 63 A; 6 kA 3-pólové In 63 A, Ue AC 230/400 V / DC 216 V, charakteristika B, 3pól, Icn 6 kA</t>
  </si>
  <si>
    <t>324004315</t>
  </si>
  <si>
    <t>155</t>
  </si>
  <si>
    <t>7494003088</t>
  </si>
  <si>
    <t>Modulární přístroje Jističe do 63 A; 6 kA 3-pólové In 40 A, Ue AC 230/400 V / DC 216 V, charakteristika B, 3pól, Icn 6 kA</t>
  </si>
  <si>
    <t>-767986890</t>
  </si>
  <si>
    <t>156</t>
  </si>
  <si>
    <t>7494003084</t>
  </si>
  <si>
    <t>Modulární přístroje Jističe do 63 A; 6 kA 3-pólové In 25 A, Ue AC 230/400 V / DC 216 V, charakteristika B, 3pól, Icn 6 kA</t>
  </si>
  <si>
    <t>841926959</t>
  </si>
  <si>
    <t>157</t>
  </si>
  <si>
    <t>7494003086</t>
  </si>
  <si>
    <t>Modulární přístroje Jističe do 63 A; 6 kA 3-pólové In 32 A, Ue AC 230/400 V / DC 216 V, charakteristika B, 3pól, Icn 6 kA</t>
  </si>
  <si>
    <t>717144812</t>
  </si>
  <si>
    <t>158</t>
  </si>
  <si>
    <t>7494002992</t>
  </si>
  <si>
    <t>Modulární přístroje Jističe do 63 A; 6 kA 1-pólové In 16 A, Ue AC 230 V / DC 72 V, charakteristika B, 1pól, Icn 6 kA</t>
  </si>
  <si>
    <t>735050033</t>
  </si>
  <si>
    <t>159</t>
  </si>
  <si>
    <t>7494002988</t>
  </si>
  <si>
    <t>Modulární přístroje Jističe do 63 A; 6 kA 1-pólové In 10 A, Ue AC 230 V / DC 72 V, charakteristika B, 1pól, Icn 6 kA</t>
  </si>
  <si>
    <t>500886817</t>
  </si>
  <si>
    <t>160</t>
  </si>
  <si>
    <t>1399035724</t>
  </si>
  <si>
    <t>161</t>
  </si>
  <si>
    <t>7494351032</t>
  </si>
  <si>
    <t>Montáž jističů (do 10 kA) třípólových přes 20 do 63 A</t>
  </si>
  <si>
    <t>2058021668</t>
  </si>
  <si>
    <t>162</t>
  </si>
  <si>
    <t>7494009464</t>
  </si>
  <si>
    <t>Přístroje pro spínání a ovládání Stykače a nadproudová relé Stykače pro spínání kondenzátorů Instalační stykače AC/DC pomocný kontakt 1x zapínací kontakt, 1x rozpínací kontakt</t>
  </si>
  <si>
    <t>-1231786799</t>
  </si>
  <si>
    <t>163</t>
  </si>
  <si>
    <t>7494351080</t>
  </si>
  <si>
    <t>Montáž jističů (do 10 kA) přídavných zařízení k instalačním jističům do 125 A pomocného spínače (1x zap., 1x vyp. kontakt)</t>
  </si>
  <si>
    <t>780208086</t>
  </si>
  <si>
    <t>164</t>
  </si>
  <si>
    <t>7494010364 R</t>
  </si>
  <si>
    <t>Proudový měřící transformátor 200/5</t>
  </si>
  <si>
    <t>1409519605</t>
  </si>
  <si>
    <t>Přístroje pro spínání a ovládání Měřící přístroje, elektroměry Hlídače izolačního stavu Hlídač izolačního stavu s trafem TO 1000VA</t>
  </si>
  <si>
    <t>165</t>
  </si>
  <si>
    <t>7494657050</t>
  </si>
  <si>
    <t>Montáž měřících transformátorů proudu nn úřední cejchování</t>
  </si>
  <si>
    <t>-503589503</t>
  </si>
  <si>
    <t>Montáž měřících transformátorů proudu nn úřední cejchování - do rozvaděče nebo skříně</t>
  </si>
  <si>
    <t>166</t>
  </si>
  <si>
    <t>7494251024</t>
  </si>
  <si>
    <t>Montáž rozvaděčů skříňových oceloplechových IP40, prázdných jednostranného pole výška do 2 250 mm hloubka přes 800 do 1 000 mm š 900-1 200 mm</t>
  </si>
  <si>
    <t>667965537</t>
  </si>
  <si>
    <t>Montáž rozvaděčů skříňových oceloplechových IP40, prázdných jednostranného pole výška do 2 250 mm hloubka přes 800 do 1 000 mm š 900-1 200 mm - včetně bočních zákrytů, dodání atestů a celkové revizní zprávy včetně kusové zkoušky, neobsahuje elektrovýzbroj</t>
  </si>
  <si>
    <t>167</t>
  </si>
  <si>
    <t>7494002190</t>
  </si>
  <si>
    <t>Rozvodnicové a rozváděčové skříně Distri Rozváděčové skříně Příslušenství Podstavce 100 mm výška 100 mm, Š x H 800 x 500, pro např. QA55, QA40</t>
  </si>
  <si>
    <t>-307233933</t>
  </si>
  <si>
    <t>168</t>
  </si>
  <si>
    <t>7494001480</t>
  </si>
  <si>
    <t>Rozvodnicové a rozváděčové skříně Distri Rozváděčové skříně Řadové (IP55) - oceloplechové krytí IP55, jednokřídlé dveře, V x Š x H 2000 x 800 x 500</t>
  </si>
  <si>
    <t>-2024105044</t>
  </si>
  <si>
    <t>169</t>
  </si>
  <si>
    <t>7494001468</t>
  </si>
  <si>
    <t>Rozvodnicové a rozváděčové skříně Distri Rozváděčové skříně Řadové (IP55) - oceloplechové krytí IP55, jednokřídlé dveře, V x Š x H 2000 x 600 x 500</t>
  </si>
  <si>
    <t>1694540437</t>
  </si>
  <si>
    <t>170</t>
  </si>
  <si>
    <t>7494002178</t>
  </si>
  <si>
    <t>Rozvodnicové a rozváděčové skříně Distri Rozváděčové skříně Příslušenství Podstavce 100 mm výška 100 mm, Š x H 600 x 500, pro např. QA55, QA40</t>
  </si>
  <si>
    <t>356295680</t>
  </si>
  <si>
    <t>171</t>
  </si>
  <si>
    <t>7495400580</t>
  </si>
  <si>
    <t>Transformátory Kondenzátory 3-f, 400V AC, 50 Hz MKP suché, zapojení do trojúhelníku 5,0 kvar</t>
  </si>
  <si>
    <t>-1534143575</t>
  </si>
  <si>
    <t>172</t>
  </si>
  <si>
    <t>7494253030</t>
  </si>
  <si>
    <t>Montáž kompenzačního rozvaděče kompenzačního kondenzátoru do rozvaděče do 25 kVAr</t>
  </si>
  <si>
    <t>-1561106066</t>
  </si>
  <si>
    <t>173</t>
  </si>
  <si>
    <t>7494002606</t>
  </si>
  <si>
    <t>Rozvodnicové a rozváděčové skříně Distri Rozváděčové skříně Příslušenství Lišty pro upevnění držáků DELTA pro upevnění držáků DELTA, tloušťka přípojnic 10 mm, V lišty x H skříně 45 x 500, pro např. QA</t>
  </si>
  <si>
    <t>-1787853884</t>
  </si>
  <si>
    <t>174</t>
  </si>
  <si>
    <t>7492100040</t>
  </si>
  <si>
    <t>Spojovací vedení, podpěrné izolátory Spojovací vedení z Cu pasů 40x10 mm (3,56 kg/m) bez držáků</t>
  </si>
  <si>
    <t>1552800120</t>
  </si>
  <si>
    <t>175</t>
  </si>
  <si>
    <t>7494252015</t>
  </si>
  <si>
    <t>Montáž přípojnice do rozvaděčů nn včetně podpěrných izolátorů nebo držáků do 100 x 10 mm</t>
  </si>
  <si>
    <t>-1793932369</t>
  </si>
  <si>
    <t>Montáž přípojnice do rozvaděčů nn včetně podpěrných izolátorů nebo držáků do 100 x 10 mm - montáž elektrovodné pásoviny, vodivého propojení pomocí spojek, ukončení na přístrojích</t>
  </si>
  <si>
    <t>176</t>
  </si>
  <si>
    <t>7494003550 R</t>
  </si>
  <si>
    <t>Modulární ochrana proti přepětí 275 V AC 40kA bleskojistka typ 1,2</t>
  </si>
  <si>
    <t>-1132608126</t>
  </si>
  <si>
    <t>Modulární přístroje Jističe Jističe do 63 A AC/DC; 10 kA Jističe pro jištění stejnosměrných (DC) a střídavých (AC) obvodů, 1pólové In 4 A, Ue AC 230 V / DC 220 V, charakteristika C, 1pól, Icn 10 kA</t>
  </si>
  <si>
    <t>177</t>
  </si>
  <si>
    <t>7494752010</t>
  </si>
  <si>
    <t>Montáž svodičů přepětí pro sítě nn - typ 1+2 (třída B+C) pro třífázové sítě</t>
  </si>
  <si>
    <t>1804762054</t>
  </si>
  <si>
    <t>Montáž svodičů přepětí pro sítě nn - typ 1+2 (třída B+C) pro třífázové sítě - do rozvaděče nebo skříně</t>
  </si>
  <si>
    <t>178</t>
  </si>
  <si>
    <t>7494010216 R</t>
  </si>
  <si>
    <t>Přístroje pro spínání a ovládání Měřící přístroje, elektroměry Ostatní měřící přístroje Digitální analyzátor sítě pro přímé / nepřímé měření proudu, napětí, kmitočtu, výkonu a účiníku pro montáž do rozvaděče s integrovaným displejem</t>
  </si>
  <si>
    <t>2120644679</t>
  </si>
  <si>
    <t>179</t>
  </si>
  <si>
    <t>7494656010</t>
  </si>
  <si>
    <t>Montáž ostatních měřících přístrojů digitální analyzátor sítě pro přímé nebo nepřímé měření proudu, napětí, kmitočtu, výkonu a účiníku pro montáž do rozvaděče s integrovaným displejem</t>
  </si>
  <si>
    <t>-2031375798</t>
  </si>
  <si>
    <t>Montáž ostatních měřících přístrojů digitální analyzátor sítě pro přímé nebo nepřímé měření proudu, napětí, kmitočtu, výkonu a účiníku pro montáž do rozvaděče s integrovaným displejem - do rozvaděče nebo skříně</t>
  </si>
  <si>
    <t>180</t>
  </si>
  <si>
    <t>7494010294 R</t>
  </si>
  <si>
    <t>Elektroměr ZPA EP 310.I.DB</t>
  </si>
  <si>
    <t>-1563138196</t>
  </si>
  <si>
    <t>Přístroje pro spínání a ovládání Měřící přístroje, elektroměry Elektroměry DDS-1Y-18L dig. 45A</t>
  </si>
  <si>
    <t>181</t>
  </si>
  <si>
    <t>7494658012</t>
  </si>
  <si>
    <t>Montáž elektroměrů trojfázových</t>
  </si>
  <si>
    <t>390432506</t>
  </si>
  <si>
    <t>Montáž elektroměrů trojfázových - do rozvaděče nebo skříně</t>
  </si>
  <si>
    <t>182</t>
  </si>
  <si>
    <t>7492501050</t>
  </si>
  <si>
    <t>Kabely, vodiče, šňůry Cu - nn Vodič jednožílový Cu, plastová izolace H07V-K 2,5 černý (CYA)</t>
  </si>
  <si>
    <t>-1051161180</t>
  </si>
  <si>
    <t>183</t>
  </si>
  <si>
    <t>7492501110</t>
  </si>
  <si>
    <t>Kabely, vodiče, šňůry Cu - nn Vodič jednožílový Cu, plastová izolace H07V-K 2,5 zž (CYA)</t>
  </si>
  <si>
    <t>-1452434081</t>
  </si>
  <si>
    <t>184</t>
  </si>
  <si>
    <t>7492501100</t>
  </si>
  <si>
    <t>Kabely, vodiče, šňůry Cu - nn Vodič jednožílový Cu, plastová izolace H07V-K 2,5 tm.modrý (CYA)</t>
  </si>
  <si>
    <t>1282544068</t>
  </si>
  <si>
    <t>185</t>
  </si>
  <si>
    <t>7492501250</t>
  </si>
  <si>
    <t>Kabely, vodiče, šňůry Cu - nn Vodič jednožílový Cu, plastová izolace H07V-K 6 černý (CYA)</t>
  </si>
  <si>
    <t>2004519911</t>
  </si>
  <si>
    <t>186</t>
  </si>
  <si>
    <t>7492501300</t>
  </si>
  <si>
    <t>Kabely, vodiče, šňůry Cu - nn Vodič jednožílový Cu, plastová izolace H07V-K 6 žz (CYA)</t>
  </si>
  <si>
    <t>885455071</t>
  </si>
  <si>
    <t>187</t>
  </si>
  <si>
    <t>7492501290</t>
  </si>
  <si>
    <t>Kabely, vodiče, šňůry Cu - nn Vodič jednožílový Cu, plastová izolace H07V-K 6 tm.modrý (CYA)</t>
  </si>
  <si>
    <t>-1634534126</t>
  </si>
  <si>
    <t>188</t>
  </si>
  <si>
    <t>7491209880</t>
  </si>
  <si>
    <t>Elektroinstalační materiál Kabelové žlaby plechové, pozinkované Průchodka P 13,5 pro žlaby</t>
  </si>
  <si>
    <t>-754615666</t>
  </si>
  <si>
    <t>189</t>
  </si>
  <si>
    <t>7491209890</t>
  </si>
  <si>
    <t>Elektroinstalační materiál Kabelové žlaby plechové, pozinkované Průchodka P 16 pro žlaby</t>
  </si>
  <si>
    <t>-110275642</t>
  </si>
  <si>
    <t>190</t>
  </si>
  <si>
    <t>7491209900</t>
  </si>
  <si>
    <t>Elektroinstalační materiál Kabelové žlaby plechové, pozinkované Průchodka P 21 pro žlaby</t>
  </si>
  <si>
    <t>-658728347</t>
  </si>
  <si>
    <t>191</t>
  </si>
  <si>
    <t>7491209910</t>
  </si>
  <si>
    <t>Elektroinstalační materiál Kabelové žlaby plechové, pozinkované Průchodka P 29 pro žlaby</t>
  </si>
  <si>
    <t>-1860055335</t>
  </si>
  <si>
    <t>192</t>
  </si>
  <si>
    <t>7494000298</t>
  </si>
  <si>
    <t>Rozvodnicové a rozváděčové skříně Distri Rozvodnicové skříně DistriTon Oceloplastové rozvodnicové skříně (IP30) Náhradní díly svorkovnice 5 x 6 mm2, pro např. RZA</t>
  </si>
  <si>
    <t>410546295</t>
  </si>
  <si>
    <t>193</t>
  </si>
  <si>
    <t>7494000296</t>
  </si>
  <si>
    <t>Rozvodnicové a rozváděčové skříně Distri Rozvodnicové skříně DistriTon Oceloplastové rozvodnicové skříně (IP30) Náhradní díly svorkovnice 28 x 6 mm2 + 6 x 16 mm2, pro např. RZA</t>
  </si>
  <si>
    <t>-247065402</t>
  </si>
  <si>
    <t>PS 512 266.1 - žst. Dolní Lipka - výstavba trafostanice 22/0,4kV - část elektroinstalace a hromosvod</t>
  </si>
  <si>
    <t>02-SO512266.1 - ÚOŽI - žst. Dolní Lipka - výstavba trafostanice 22/0,4kV - část elektroinstalace a hromosvod</t>
  </si>
  <si>
    <t>Správa železnic s.o.</t>
  </si>
  <si>
    <t>Bc. Kamil Gomola</t>
  </si>
  <si>
    <t>PSV - Práce a dodávky PSV</t>
  </si>
  <si>
    <t xml:space="preserve">    OST - Elektroinstalace</t>
  </si>
  <si>
    <t xml:space="preserve">    743 - Hromosvod</t>
  </si>
  <si>
    <t>PSV</t>
  </si>
  <si>
    <t>Práce a dodávky PSV</t>
  </si>
  <si>
    <t>Elektroinstalace</t>
  </si>
  <si>
    <t>7596731528 R</t>
  </si>
  <si>
    <t>Axiální ventilátor DN 200, IP44 např. se žaluziovou klapkou typu PER</t>
  </si>
  <si>
    <t>1563142926</t>
  </si>
  <si>
    <t>Kamerové systémy CCTV Kamera fixní Ventilátor, termostat a vzduchový filtr pro kryty AVH530, 24Vst</t>
  </si>
  <si>
    <t>7494254010R</t>
  </si>
  <si>
    <t xml:space="preserve">Montáž axiálního ventilátoru </t>
  </si>
  <si>
    <t>166108029</t>
  </si>
  <si>
    <t>Montáž střešního rozvaděčového ventilátoru včetně úpravy přírub a zapojení</t>
  </si>
  <si>
    <t>7491204830</t>
  </si>
  <si>
    <t>Elektroinstalační materiál Zásuvky instalační Zásuvka PRAKTIK 5518-2929 B</t>
  </si>
  <si>
    <t>-734772434</t>
  </si>
  <si>
    <t>7491205710-R</t>
  </si>
  <si>
    <t>Elektroinstalační materiál Zásuvky instalační Zásuvka PCE 400V, 5 pól., IP44, povrchová montáž</t>
  </si>
  <si>
    <t>2144387646</t>
  </si>
  <si>
    <t>Elektroinstalační materiál Zásuvky instalační Zásuvka PCE 400V/16A, 5 pól., IP44, povrchová montáž kombinovaná se zásuvkou 230V</t>
  </si>
  <si>
    <t>7491254010</t>
  </si>
  <si>
    <t>Montáž zásuvek instalačních domovních 10/16 A, 250 V, IP20 bez přepěťové ochrany nebo se zabudovanou přepěťovou ochranou jednoduchých nebo dvojitých</t>
  </si>
  <si>
    <t>922731368</t>
  </si>
  <si>
    <t>Montáž zásuvek instalačních domovních 10/16 A, 250 V, IP20 bez přepěťové ochrany nebo se zabudovanou přepěťovou ochranou jednoduchých nebo dvojitých - včetně zapojení a osazení</t>
  </si>
  <si>
    <t>7491201600</t>
  </si>
  <si>
    <t>Elektroinstalační materiál Spínací přístroje instalační Spínač PRAKTIK 3553-01929 B</t>
  </si>
  <si>
    <t>-2113486147</t>
  </si>
  <si>
    <t>7491253010</t>
  </si>
  <si>
    <t>Montáž přístrojů spínacích instalačních kolébkových velkoplošných vypínačů jednopolových řaz.1, 250 V/10 A, IP20 vč.ovl.krytu a rámečku</t>
  </si>
  <si>
    <t>1860940353</t>
  </si>
  <si>
    <t>Montáž přístrojů spínacích instalačních kolébkových velkoplošných vypínačů jednopolových řaz.1, 250 V/10 A, IP20 vč.ovl.krytu a rámečku - včetně zapojení a osazení</t>
  </si>
  <si>
    <t>7491200040</t>
  </si>
  <si>
    <t>Elektroinstalační materiál Elektroinstalační lišty a kabelové žlaby Lišta LV 40x15 vkládací bílá 3m</t>
  </si>
  <si>
    <t>372619364</t>
  </si>
  <si>
    <t>2050917847</t>
  </si>
  <si>
    <t>7491100280</t>
  </si>
  <si>
    <t>Trubková vedení Pevné elektroinstalační trubky 4025 pr.25 750N tm.šedá</t>
  </si>
  <si>
    <t>-1458952426</t>
  </si>
  <si>
    <t>7491152010</t>
  </si>
  <si>
    <t>Montáž trubek pevných elektroinstalačních tuhých z PVC uložených pevně na povrchu, volně nebo pod omítkou průměru do 40 mm</t>
  </si>
  <si>
    <t>-2131340891</t>
  </si>
  <si>
    <t>Montáž trubek pevných elektroinstalačních tuhých z PVC uložených pevně na povrchu, volně nebo pod omítkou průměru do 40 mm - včetně naznačení trasy, rozměření, řezání trubek, kladení, osazení, zajištění a upevnění</t>
  </si>
  <si>
    <t>7491201550</t>
  </si>
  <si>
    <t>Elektroinstalační materiál Elektroinstalační krabice a rozvodky Bez zapojení Krabicová rozvodka 6455-11, acidur, IP67 5P</t>
  </si>
  <si>
    <t>-789683603</t>
  </si>
  <si>
    <t>7491252070</t>
  </si>
  <si>
    <t>Montáž krabic elektroinstalačních, rozvodek - bez zapojení rozvodky krabicové plastové bezhalogenové, do 5x4 mm2</t>
  </si>
  <si>
    <t>-360760023</t>
  </si>
  <si>
    <t>Montáž krabic elektroinstalačních, rozvodek - bez zapojení rozvodky krabicové plastové bezhalogenové, do 5x4 mm2 - včetně zhotovení otvoru, IP65, odolnost min. E30</t>
  </si>
  <si>
    <t>7491206700</t>
  </si>
  <si>
    <t>Elektroinstalační materiál Elektrické přímotopy Panel ECOFLEX 2000W ET 20</t>
  </si>
  <si>
    <t>1075709160</t>
  </si>
  <si>
    <t>7491256010</t>
  </si>
  <si>
    <t>Montáž elektrických přímotopů konvektorů přímotopných s termostatem do 3000 W</t>
  </si>
  <si>
    <t>-1187196528</t>
  </si>
  <si>
    <t>Montáž elektrických přímotopů konvektorů přímotopných s termostatem do 3000 W - včetně zapojení a osazení</t>
  </si>
  <si>
    <t>7491205720-R1</t>
  </si>
  <si>
    <t>LED zářivkové těleso, vodotěsné a prachotěsné, 6000 lm</t>
  </si>
  <si>
    <t>1799938040</t>
  </si>
  <si>
    <t>Elektroinstalační materiál Svítidla instalační základní PULI1, max 60W, E27</t>
  </si>
  <si>
    <t>7491205720-R2</t>
  </si>
  <si>
    <t>LED zářivkové těleso, vodotěsné a prachotěsné, 3300 lm</t>
  </si>
  <si>
    <t>843192374</t>
  </si>
  <si>
    <t>7491205720-R3</t>
  </si>
  <si>
    <t>LED zářivkové těleso, vodotěsné a prachotěsné, 1700 lm</t>
  </si>
  <si>
    <t>-304353184</t>
  </si>
  <si>
    <t>7491555055</t>
  </si>
  <si>
    <t>Montáž svítidel základních instalačních kompaktních s krytem se 2 zdroji do 2x42 W, IP20</t>
  </si>
  <si>
    <t>-1528974718</t>
  </si>
  <si>
    <t>Montáž svítidel základních instalačních kompaktních s krytem se 2 zdroji do 2x42 W, IP20 - včetně zapojení a osazení, s klasickým nebo elektronickým předřadníkem, včetně montáže zářivky</t>
  </si>
  <si>
    <t>1834651200</t>
  </si>
  <si>
    <t>7492501690</t>
  </si>
  <si>
    <t>Kabely, vodiče, šňůry Cu - nn Kabel silový 2 a 3-žílový Cu, plastová izolace CYKY 2O1,5 (2Dx1,5)</t>
  </si>
  <si>
    <t>1729278246</t>
  </si>
  <si>
    <t>-1883177059</t>
  </si>
  <si>
    <t>-862414092</t>
  </si>
  <si>
    <t>Montáž ukončení kabelů nn v rozvaděči nebo na přístroji izolovaných s označením 2 - 5-ti žílových do 2,5 mm2</t>
  </si>
  <si>
    <t>-1179683417</t>
  </si>
  <si>
    <t>7494000010</t>
  </si>
  <si>
    <t>Rozvodnicové a rozváděčové skříně Distri Rozvodnicové skříně DistriTon Plastové Nástěnné (IP40) pro nástěnnou montáž, neprůhledné dveře, počet řad 4, počet modulů v řadě 14, krytí IP40, PE+N, barva bílá, materiál: plast</t>
  </si>
  <si>
    <t>-1051004005</t>
  </si>
  <si>
    <t>7494151010</t>
  </si>
  <si>
    <t>Montáž modulárních rozvodnic min. IP 30, počet modulů do 72</t>
  </si>
  <si>
    <t>1625012248</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</si>
  <si>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</si>
  <si>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7494152020</t>
  </si>
  <si>
    <t>Montáž prázdných rozvodnic plastových nebo oceloplechových min. IP 55, třída izolace II, rozměru š 500-800 mm, v 500-1 500 mm</t>
  </si>
  <si>
    <t>935254284</t>
  </si>
  <si>
    <t>Montáž prázdných rozvodnic plastových nebo oceloplechových min. IP 55, třída izolace II, rozměru š 500-800 mm, v 500-1 500 mm - do zdi, na zeď nebo konstrukci, včetně montáže nosné konstrukce, kotevní, spojovací prvků, provedení zkoušek, dodání atestů, revizní zprávy včetně kusové zkoušky, neobsahuje elektrovýzbroj</t>
  </si>
  <si>
    <t>7494004518</t>
  </si>
  <si>
    <t>Modulární přístroje Ostatní přístroje -modulární přístroje Vypínače In 20 A, Ue AC 250/440 V, 3pól</t>
  </si>
  <si>
    <t>170335918</t>
  </si>
  <si>
    <t>7494551020</t>
  </si>
  <si>
    <t>Montáž vačkových silových spínačů - vypínačů třípólových nebo čtyřpólových do 25 A - vypínač 0-1</t>
  </si>
  <si>
    <t>-68051101</t>
  </si>
  <si>
    <t>7494003788</t>
  </si>
  <si>
    <t>Modulární přístroje Proudové chrániče 6 kA 4-pólové In 25 A, Ue AC 230/400 V, Idn 30 mA, 4pól, Inc 6 kA, typ AC</t>
  </si>
  <si>
    <t>-1037790317</t>
  </si>
  <si>
    <t>7494450515</t>
  </si>
  <si>
    <t>Montáž proudových chráničů čtyřpólových (10 kA)</t>
  </si>
  <si>
    <t>1984917451</t>
  </si>
  <si>
    <t>Montáž proudových chráničů čtyřpólových (10 kA) - do skříně nebo rozvaděče</t>
  </si>
  <si>
    <t>7494003080</t>
  </si>
  <si>
    <t>Modulární přístroje Jističe do 63 A; 6 kA 3-pólové In 16 A, Ue AC 230/400 V / DC 216 V, charakteristika B, 3pól, Icn 6 kA</t>
  </si>
  <si>
    <t>452108951</t>
  </si>
  <si>
    <t>7494003036</t>
  </si>
  <si>
    <t>Modulární přístroje Jističe do 63 A; 6 kA 2-pólové In 16 A, Ue AC 230/400 V / DC 144 V, charakteristika B, 2pól, Icn 6 kA</t>
  </si>
  <si>
    <t>-61215991</t>
  </si>
  <si>
    <t>7494003032</t>
  </si>
  <si>
    <t>Modulární přístroje Jističe do 63 A; 6 kA 2-pólové In 10 A, Ue AC 230/400 V / DC 144 V, charakteristika B, 2pól, Icn 6 kA</t>
  </si>
  <si>
    <t>1636334859</t>
  </si>
  <si>
    <t>7494351020</t>
  </si>
  <si>
    <t>Montáž jističů (do 10 kA) dvoupólových nebo 1+N pólových do 20 A</t>
  </si>
  <si>
    <t>1694537915</t>
  </si>
  <si>
    <t>7494351040</t>
  </si>
  <si>
    <t>Montáž jističů (do 10 kA) tři+N pólových do 20 A</t>
  </si>
  <si>
    <t>-1416310318</t>
  </si>
  <si>
    <t>-860817707</t>
  </si>
  <si>
    <t>-65391276</t>
  </si>
  <si>
    <t>7494004196</t>
  </si>
  <si>
    <t>Modulární přístroje Spínací přístroje Instalační stykače AC Ith 20 A, Uc AC 230 V, 1x zapínací kontakt, 1x rozpínací kontakt,  AC-3: zap. 9A, rozp.6A</t>
  </si>
  <si>
    <t>294965523</t>
  </si>
  <si>
    <t>7494010530</t>
  </si>
  <si>
    <t>Přístroje pro spínání a ovládání Svornice a pomocný materiál Svornice Rozbočovací můstek do 15 x 16 mm2</t>
  </si>
  <si>
    <t>-674887215</t>
  </si>
  <si>
    <t>7593311040</t>
  </si>
  <si>
    <t>Konstrukční díly Svorkovnice WAGO 10-ti dílná (CV721225081)</t>
  </si>
  <si>
    <t>407418725</t>
  </si>
  <si>
    <t>7590525790</t>
  </si>
  <si>
    <t>Montáž sady svorkovnic WAGO na DIN lištu</t>
  </si>
  <si>
    <t>1000439070</t>
  </si>
  <si>
    <t>7494010572-R</t>
  </si>
  <si>
    <t>Označovací štítek do rozvaděče nn</t>
  </si>
  <si>
    <t>-54832442</t>
  </si>
  <si>
    <t>Přístroje pro spínání a ovládání Svornice a pomocný materiál Ostatní Označovací štítek do rozvaděče nn</t>
  </si>
  <si>
    <t>7590525750</t>
  </si>
  <si>
    <t>Montáž štítku kabelového průběžného</t>
  </si>
  <si>
    <t>1954017404</t>
  </si>
  <si>
    <t>Montáž štítku kabelového průběžného - zhotovení štítku, vyražení znaku kabelu na štítek, připevnění štítku na kabel, ovinutí štítku páskou PVC</t>
  </si>
  <si>
    <t>7498150515</t>
  </si>
  <si>
    <t>Vyhotovení výchozí revizní zprávy pro opravné práce pro objem investičních nákladů přes 100 000 do 500 000 Kč</t>
  </si>
  <si>
    <t>230128268</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</si>
  <si>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</si>
  <si>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-707675508</t>
  </si>
  <si>
    <t>1889667280</t>
  </si>
  <si>
    <t>-394119686</t>
  </si>
  <si>
    <t>-134036629</t>
  </si>
  <si>
    <t>872654529</t>
  </si>
  <si>
    <t>75240287</t>
  </si>
  <si>
    <t>7499151055R01</t>
  </si>
  <si>
    <t>Náklady na zřízení provizorního stavu po dobu výstavby</t>
  </si>
  <si>
    <t>-492107350</t>
  </si>
  <si>
    <t>7498154020</t>
  </si>
  <si>
    <t>Měření intenzity osvětlení vnitřních prostor (orientační měření)</t>
  </si>
  <si>
    <t>417699036</t>
  </si>
  <si>
    <t>Měření intenzity osvětlení vnitřních prostor (orientační měření) - měření intenzity umělého osvětlení v rozsahu tohoto SO dle ČSN EN 12464-1/2 včetně vyhotovení protokolu</t>
  </si>
  <si>
    <t>7498152592R</t>
  </si>
  <si>
    <t>Vyhotovení výchozí revizní zprávy pro hromosvody doba provedení do 10 hod</t>
  </si>
  <si>
    <t>606002021</t>
  </si>
  <si>
    <t>Vyhotovení pravidelné revizní zprávy pro hromosvody doba provedení do 10 hod - celková prohlídka zařízení včetně měření, zkoušek zařízení tohoto provozního souboru nebo stavebního objektu revizním technikem na zařízení podle požadavku ČSN, včetně hodnocení a vyhotovení celkové revizní zprávy</t>
  </si>
  <si>
    <t>743</t>
  </si>
  <si>
    <t>Hromosvod</t>
  </si>
  <si>
    <t>7491600730-R</t>
  </si>
  <si>
    <t>Uzemnění Hromosvodné vedení Tyč JR 0,5 ALMgSi jímací</t>
  </si>
  <si>
    <t>-1555091706</t>
  </si>
  <si>
    <t>Uzemnění Hromosvodné vedení Tyč JR 2,0 ALMgSi jímací</t>
  </si>
  <si>
    <t>7491653030</t>
  </si>
  <si>
    <t>Montáž hromosvodného vedení jímací tyče včetně stojanu, délky do 5 m</t>
  </si>
  <si>
    <t>951082142</t>
  </si>
  <si>
    <t>Montáž hromosvodného vedení jímací tyče včetně stojanu, délky do 5 m - včetně upevňovacích prvků a svorek, připojení</t>
  </si>
  <si>
    <t>7491600550-R</t>
  </si>
  <si>
    <t>Uzemnění Hromosvodné vedení Drát uzem. AL pr.8 AlMgSi polotvrdý</t>
  </si>
  <si>
    <t>1674090017</t>
  </si>
  <si>
    <t>Uzemnění Hromosvodné vedení Drát uzem. AL pr.8 AlMgSi měkký</t>
  </si>
  <si>
    <t>7491601000</t>
  </si>
  <si>
    <t>Uzemnění Hromosvodné vedení Podpěra PV  1h</t>
  </si>
  <si>
    <t>1460984096</t>
  </si>
  <si>
    <t>7491600940</t>
  </si>
  <si>
    <t>Uzemnění Hromosvodné vedení Podložka PB19 gumová</t>
  </si>
  <si>
    <t>-976958415</t>
  </si>
  <si>
    <t>7491600930</t>
  </si>
  <si>
    <t>Uzemnění Hromosvodné vedení Podstavec PB19 betonový</t>
  </si>
  <si>
    <t>1230481127</t>
  </si>
  <si>
    <t>7491601190-R</t>
  </si>
  <si>
    <t>Uzemnění Hromosvodné vedení Podpěra PV 21c plast základna kulatá</t>
  </si>
  <si>
    <t>275529393</t>
  </si>
  <si>
    <t>7491601480-R</t>
  </si>
  <si>
    <t>Uzemnění Hromosvodné vedení Svorka SR 3c</t>
  </si>
  <si>
    <t>2007514536</t>
  </si>
  <si>
    <t>7491600500</t>
  </si>
  <si>
    <t>Uzemnění Hromosvodné vedení Držák OU do zdi - DUZ (DOUa-15)</t>
  </si>
  <si>
    <t>-1655160565</t>
  </si>
  <si>
    <t>7491601440</t>
  </si>
  <si>
    <t>Uzemnění Hromosvodné vedení Svorka SR 2a</t>
  </si>
  <si>
    <t>-1893836668</t>
  </si>
  <si>
    <t>7594170780</t>
  </si>
  <si>
    <t>Propojovací příslušenství Příchytka trubky 43 norma 70368F (CV703689006)</t>
  </si>
  <si>
    <t>-1836487524</t>
  </si>
  <si>
    <t>-1066558504</t>
  </si>
  <si>
    <t>7491653010R</t>
  </si>
  <si>
    <t>Montáž hromosvodného vedení svodových vodičů průměru do 10 mm z drát. AlMgSi s podpěrami, včetně svorek a podružného materiálu</t>
  </si>
  <si>
    <t>454092255</t>
  </si>
  <si>
    <t>Montáž hromosvodného vedení svodových vodičů průměru do 10 mm z pozinkované oceli (FeZn) nebo měděného (Cu) s podpěrami - upevnění, propojení a připojení pomocí svorek</t>
  </si>
  <si>
    <t>7491600920</t>
  </si>
  <si>
    <t>Uzemnění Hromosvodné vedení Pásek pozink. FeZn 30x4</t>
  </si>
  <si>
    <t>686031197</t>
  </si>
  <si>
    <t>1689095864</t>
  </si>
  <si>
    <t>7491601840</t>
  </si>
  <si>
    <t>Uzemnění Hromosvodné vedení Úhelník ochranný OU 1.7 na ochranu svodu 1,7 m</t>
  </si>
  <si>
    <t>-1667036356</t>
  </si>
  <si>
    <t>7590415390</t>
  </si>
  <si>
    <t>Montáž výztužného úhelníku</t>
  </si>
  <si>
    <t>172729181</t>
  </si>
  <si>
    <t>-1190217964</t>
  </si>
  <si>
    <t>7499100150-R</t>
  </si>
  <si>
    <t>Bezpečnostní tabulka "Za bouřky dodržujte odstup 3m od svodu, jste v ohrožení života"</t>
  </si>
  <si>
    <t>-1923937124</t>
  </si>
  <si>
    <t>PS 512 267 - žst. Dolní Lipka - přípojka 22kV</t>
  </si>
  <si>
    <t>01-PS512267 - URS - PS 512267 ŽST Dolní Lipka - přípojka 22kV</t>
  </si>
  <si>
    <t xml:space="preserve">    3 - Zemní práce - výkopy</t>
  </si>
  <si>
    <t xml:space="preserve">    21-M - Elektromontáže</t>
  </si>
  <si>
    <t>Zemní práce - výkopy</t>
  </si>
  <si>
    <t>966109010</t>
  </si>
  <si>
    <t>132352501</t>
  </si>
  <si>
    <t>Hloubení rýh š do 800 mm vedle kolejí strojně v hornině třídy těžitelnosti II, skupiny 4</t>
  </si>
  <si>
    <t>-621783930</t>
  </si>
  <si>
    <t>Hloubení rýh vedle kolejí šířky do 800 mm strojně zapažených i nezapažených, hloubky do 1,5 m, pro jakýkoliv objem výkopu v hornině třídy těžitelnosti II skupiny 4</t>
  </si>
  <si>
    <t>151201101</t>
  </si>
  <si>
    <t>Zřízení zátažného pažení a rozepření stěn rýh hl do 2 m</t>
  </si>
  <si>
    <t>1369965034</t>
  </si>
  <si>
    <t>151201111</t>
  </si>
  <si>
    <t>Odstranění zátažného pažení a rozepření stěn rýh hl do 2 m</t>
  </si>
  <si>
    <t>594617788</t>
  </si>
  <si>
    <t>10364100</t>
  </si>
  <si>
    <t>zemina pro terénní úpravy - tříděná</t>
  </si>
  <si>
    <t>1985539758</t>
  </si>
  <si>
    <t>23531469</t>
  </si>
  <si>
    <t>písek křemičitý zrnitost 0,1-0,5mm</t>
  </si>
  <si>
    <t>954819911</t>
  </si>
  <si>
    <t>1719517089</t>
  </si>
  <si>
    <t>291111111</t>
  </si>
  <si>
    <t>Podklad pro zpevněné plochy z kameniva drceného 0 až 63 mm</t>
  </si>
  <si>
    <t>1001794317</t>
  </si>
  <si>
    <t>Podklad pro zpevněné plochy  s rozprostřením a s hutněním z kameniva drceného frakce 0 - 63 mm</t>
  </si>
  <si>
    <t>460421052</t>
  </si>
  <si>
    <t>Lože kabelů z písku a štěrkopísku tl 5 cm nad kabel, kryté beton deskou 50x30 cm, š lože do 60 cm</t>
  </si>
  <si>
    <t>390719600</t>
  </si>
  <si>
    <t>Kabelové lože včetně podsypu, zhutnění a urovnání povrchu  z písku nebo štěrkopísku tloušťky 5 cm nad kabel zakryté betonovými deskami vel. 50 x 30 cm, šířky lože přes 30 do 60 cm</t>
  </si>
  <si>
    <t>740240332</t>
  </si>
  <si>
    <t>1117631888</t>
  </si>
  <si>
    <t>883119402</t>
  </si>
  <si>
    <t>21-M</t>
  </si>
  <si>
    <t>Elektromontáže</t>
  </si>
  <si>
    <t>210050072</t>
  </si>
  <si>
    <t>Montáž konzol vn kabelových koncovek a bleskojistek ve výšce</t>
  </si>
  <si>
    <t>-673820088</t>
  </si>
  <si>
    <t>Montáž výstroje vn bez roubíků a izolátorů  ocelové včetně roztřídění, naložení a složení, montáže na stožár na zemi nebo ve výšce kabelových koncovek a bleskojistek na stožár</t>
  </si>
  <si>
    <t>460520101</t>
  </si>
  <si>
    <t>Kryty kabelové kovové jednoduché délky 3 m připevněné na stožár</t>
  </si>
  <si>
    <t>-1873156490</t>
  </si>
  <si>
    <t>Kabelové žlaby nebo kryty  kryty kabelové kovové s ochranným nátěrem jednoduché, délky 3 m, připevněné na stožár</t>
  </si>
  <si>
    <t>460470011</t>
  </si>
  <si>
    <t>Provizorní zajištění kabelů ve výkopech při jejich křížení</t>
  </si>
  <si>
    <t>785013864</t>
  </si>
  <si>
    <t>Provizorní zajištění inženýrských sítí ve výkopech kabelů při křížení</t>
  </si>
  <si>
    <t>005724720</t>
  </si>
  <si>
    <t>osivo směs travní krajinná - rovinná</t>
  </si>
  <si>
    <t>-524481126</t>
  </si>
  <si>
    <t>998949225</t>
  </si>
  <si>
    <t>-884029065</t>
  </si>
  <si>
    <t>112251101</t>
  </si>
  <si>
    <t>Odstranění pařezů D do 300 mm</t>
  </si>
  <si>
    <t>1593041338</t>
  </si>
  <si>
    <t>Odstranění pařezů strojně s jejich vykopáním, vytrháním nebo odstřelením průměru přes 100 do 300 mm</t>
  </si>
  <si>
    <t>997013655</t>
  </si>
  <si>
    <t>Poplatek za uložení na skládce (skládkovné) zeminy a kamení kód odpadu 17 05 04</t>
  </si>
  <si>
    <t>-1945060626</t>
  </si>
  <si>
    <t>Poplatek za uložení stavebního odpadu na skládce (skládkovné) zeminy a kamení zatříděného do Katalogu odpadů pod kódem 17 05 04</t>
  </si>
  <si>
    <t>997013631</t>
  </si>
  <si>
    <t>Poplatek za uložení na skládce (skládkovné) stavebního odpadu směsného kód odpadu 17 09 04</t>
  </si>
  <si>
    <t>-1028832211</t>
  </si>
  <si>
    <t>Poplatek za uložení stavebního odpadu na skládce (skládkovné) směsného stavebního a demoličního zatříděného do Katalogu odpadů pod kódem 17 09 04</t>
  </si>
  <si>
    <t>997013811</t>
  </si>
  <si>
    <t>Poplatek za uložení na skládce (skládkovné) stavebního odpadu dřevěného kód odpadu 17 02 01</t>
  </si>
  <si>
    <t>1958066537</t>
  </si>
  <si>
    <t>Poplatek za uložení stavebního odpadu na skládce (skládkovné) dřevěného zatříděného do Katalogu odpadů pod kódem 17 02 01</t>
  </si>
  <si>
    <t>460030024</t>
  </si>
  <si>
    <t>Odstranění dřevitého porostu z křovin a stromů tvrdého hustého</t>
  </si>
  <si>
    <t>-734846547</t>
  </si>
  <si>
    <t>Přípravné terénní práce  odstranění dřevitého porostu z keřů nebo stromků průměru kmenů do 5 cm včetně odstranění kořenů a složení do hromad nebo naložení na dopravní prostředek tvrdého hustého</t>
  </si>
  <si>
    <t>997013602</t>
  </si>
  <si>
    <t>Poplatek za uložení na skládce (skládkovné) stavebního odpadu železobetonového kód odpadu 17 01 01</t>
  </si>
  <si>
    <t>1938369413</t>
  </si>
  <si>
    <t>Poplatek za uložení stavebního odpadu na skládce (skládkovné) z armovaného betonu zatříděného do Katalogu odpadů pod kódem 17 01 01</t>
  </si>
  <si>
    <t>1444794831</t>
  </si>
  <si>
    <t>-1288836244</t>
  </si>
  <si>
    <t>02-PS512267 - ÚOŽI - PS 512267 ŽST Dolní Lipka - přípojka 22kV</t>
  </si>
  <si>
    <t>OST - Přípojka 22 kV</t>
  </si>
  <si>
    <t xml:space="preserve">    OST.01 - Přípojka 22 kV - Výkop</t>
  </si>
  <si>
    <t xml:space="preserve">    OST.02 - Přípojka 22 kV - Ukončení v TS</t>
  </si>
  <si>
    <t xml:space="preserve">    OST.03 - Přípojka 22 kV - Ostatní</t>
  </si>
  <si>
    <t>Přípojka 22 kV</t>
  </si>
  <si>
    <t>OST.01</t>
  </si>
  <si>
    <t>Přípojka 22 kV - Výkop</t>
  </si>
  <si>
    <t>7492205280</t>
  </si>
  <si>
    <t>Venkovní vedení vn Příslušenství Odpínaný kabelový svod včetně konzoly svislého odpínače, držáků omezovačů přepětí, kabelového svodu a uzemňovacího vodiče.</t>
  </si>
  <si>
    <t>-1194496650</t>
  </si>
  <si>
    <t>7495353030</t>
  </si>
  <si>
    <t>Montáž jistících přístrojů svodičů přepětí</t>
  </si>
  <si>
    <t>-321748950</t>
  </si>
  <si>
    <t>Montáž jistících přístrojů svodičů přepětí - včetně uvedení do provozu včetně předepsaných zkoušek a atestů</t>
  </si>
  <si>
    <t>7495300320</t>
  </si>
  <si>
    <t>Přístroje vn Jistící přístroje Omezovač přepětí na bázi ZnO, venkovní provedení, pro vertikální i horizontální montáž, trvalé provozní napětí 27,5kV, nejvyšší krátkodobé napětí 29kV, kmitočet 50Hz, energetická třída 3</t>
  </si>
  <si>
    <t>1151828516</t>
  </si>
  <si>
    <t>-587514411</t>
  </si>
  <si>
    <t>1199172820</t>
  </si>
  <si>
    <t>355869703</t>
  </si>
  <si>
    <t>1022616735</t>
  </si>
  <si>
    <t>-1338947400</t>
  </si>
  <si>
    <t>2128334789</t>
  </si>
  <si>
    <t>328076585</t>
  </si>
  <si>
    <t>-1179421165</t>
  </si>
  <si>
    <t>509693922</t>
  </si>
  <si>
    <t>7592700655</t>
  </si>
  <si>
    <t>Upozorňovadla, značky Návěsti označující místo na trati Fólie výstražná červená š34cm  (HM0673909992034)</t>
  </si>
  <si>
    <t>-2051278876</t>
  </si>
  <si>
    <t>7593505150</t>
  </si>
  <si>
    <t>Pokládka výstražné fólie do výkopu</t>
  </si>
  <si>
    <t>-1559340736</t>
  </si>
  <si>
    <t>7592701460R02</t>
  </si>
  <si>
    <t>Upozorňovadla, značky Návěsti označující místo na trati 3M Ball Marker 1402-XR energetika</t>
  </si>
  <si>
    <t>2064344580</t>
  </si>
  <si>
    <t>Upozorňovadla, značky Návěsti označující místo na trati Označník 'Posun zakázán'  (HM0404129990690)</t>
  </si>
  <si>
    <t>7593505270</t>
  </si>
  <si>
    <t>Montáž kabelového označníku Ball Marker</t>
  </si>
  <si>
    <t>-1997176505</t>
  </si>
  <si>
    <t>Montáž kabelového označníku Ball Marker - upevnění kabelového označníku na plášť kabelu upevňovacími prvky</t>
  </si>
  <si>
    <t>7492700820</t>
  </si>
  <si>
    <t>Ukončení vodičů a kabelů VN Kabelové koncovky pro plastové kabely nad 6kV Venkovní  pro jednožílové kabely s plastovou izolací, 10-35kV, 70 - 150 mm2</t>
  </si>
  <si>
    <t>1710297625</t>
  </si>
  <si>
    <t>1172989600</t>
  </si>
  <si>
    <t>OST.02</t>
  </si>
  <si>
    <t>Přípojka 22 kV - Ukončení v TS</t>
  </si>
  <si>
    <t>7491510050-R</t>
  </si>
  <si>
    <t>633410809</t>
  </si>
  <si>
    <t>-1535329256</t>
  </si>
  <si>
    <t>7593501005</t>
  </si>
  <si>
    <t>Trasy kabelového vedení Tuhá dvouplášťová korugovaná chránička KD 09050 průměr 50/41 mm</t>
  </si>
  <si>
    <t>1069332387</t>
  </si>
  <si>
    <t>7492756040</t>
  </si>
  <si>
    <t>Pomocné práce pro montáž kabelů zatažení kabelů do chráničky do 4 kg/m</t>
  </si>
  <si>
    <t>-1793033298</t>
  </si>
  <si>
    <t>-1576690346</t>
  </si>
  <si>
    <t>7492700960</t>
  </si>
  <si>
    <t>-1298607927</t>
  </si>
  <si>
    <t>1243987000</t>
  </si>
  <si>
    <t>7492700780</t>
  </si>
  <si>
    <t>Ukončení vodičů a kabelů VN Kabelové koncovky pro plastové kabely nad 6kV Vnitřní  pro jednožílové kabely s plastovou izolací, 10-35kV, 70 - 150 mm2</t>
  </si>
  <si>
    <t>1354895083</t>
  </si>
  <si>
    <t>1762482225</t>
  </si>
  <si>
    <t>OST.03</t>
  </si>
  <si>
    <t>Přípojka 22 kV - Ostatní</t>
  </si>
  <si>
    <t>-15455077</t>
  </si>
  <si>
    <t>394770699</t>
  </si>
  <si>
    <t>1673862529</t>
  </si>
  <si>
    <t>1410191287</t>
  </si>
  <si>
    <t>1841135852</t>
  </si>
  <si>
    <t>130056428</t>
  </si>
  <si>
    <t>-1522017447</t>
  </si>
  <si>
    <t>1202143151</t>
  </si>
  <si>
    <t>7498551010</t>
  </si>
  <si>
    <t>Zkoušky elektromagnetické kompatibility (EMC) ověření kvality dodávky a odběru elektrické energie (QEE)</t>
  </si>
  <si>
    <t>1228736639</t>
  </si>
  <si>
    <t>Zkoušky elektromagnetické kompatibility (EMC) ověření kvality dodávky a odběru elektrické energie (QEE) - pokud není uvedeno jinak, zahrnují níže uvedené ceny náklady na přípravu a sjednání zkoušek, vlastní realizaci zkoušek, zpracování výstupních dat do protokolu (zprávy), vyhotovení tohoto protokolu (zprávy) pouze elektronicky, předání protokolu (zprávy), náklady vzniklé časovou ztrátou při přepravě na místo měření a zpět a poměrnou část nákladů souvisejících s údržbou a udržení měřicí techniky ve spolehlivém a provozuschopném stavu a zajištění návaznosti na národní či mezinárodní etalony, na napěťové hladině nn/vn/vvn v distribuční síti či trakčním obvodu ve vztahu k hodnocení požadavků kvality napětí dle příslušných normativních předpisů či smluvních požadavků (ČSN EN 50160, ČSN EN 50163, soubor PNE 33 3430 či specifické požadavky na parametry napětí a proudů), trvání měření standardně pro zajištění měření v intervalu 1 uceleného týdne, měrná jednotka: kus = odběrné/sledované místo či přípojné místo zařízení</t>
  </si>
  <si>
    <t>-1340771794</t>
  </si>
  <si>
    <t>-1536805218</t>
  </si>
  <si>
    <t>7498352010</t>
  </si>
  <si>
    <t>Vydání příkazu "B" jednoduché pracoviště</t>
  </si>
  <si>
    <t>-1620593034</t>
  </si>
  <si>
    <t>Vydání příkazu "B" jednoduché pracoviště - vyhotovení příkazu "B" pro zajištění pracoviště při práci na vypnutém a zajištěném zařízení vn</t>
  </si>
  <si>
    <t>7492756030</t>
  </si>
  <si>
    <t>Pomocné práce pro montáž kabelů vyhledání stávajících kabelů ( měření, sonda )</t>
  </si>
  <si>
    <t>564005413</t>
  </si>
  <si>
    <t>Pomocné práce pro montáž kabelů vyhledání stávajících kabelů ( měření, sonda ) - v obvodu žel. stanice nebo na na trati včetně provedení sondy</t>
  </si>
  <si>
    <t>PS 512 268 - žst. Dolní Lipka - oprava osvětlení a kabelových rozvodů</t>
  </si>
  <si>
    <t>01-PS512268 - URS - PS 512268 ŽST Dolní Lipka - oprava osvětlení a kabelových rozvodů</t>
  </si>
  <si>
    <t>Správa železnic</t>
  </si>
  <si>
    <t>Tomáš Voldán</t>
  </si>
  <si>
    <t xml:space="preserve">    2 - Zakládání</t>
  </si>
  <si>
    <t xml:space="preserve">    9 - Ostatní konstrukce a práce, bourání</t>
  </si>
  <si>
    <t xml:space="preserve">    998 - Přesun hmot</t>
  </si>
  <si>
    <t>2001193338</t>
  </si>
  <si>
    <t>1597545359</t>
  </si>
  <si>
    <t>-533661004</t>
  </si>
  <si>
    <t>Zakládání</t>
  </si>
  <si>
    <t>755235164</t>
  </si>
  <si>
    <t>271562211</t>
  </si>
  <si>
    <t>Podsyp pod základové konstrukce se zhutněním z drobného kameniva frakce 0 až 4 mm</t>
  </si>
  <si>
    <t>-1767528435</t>
  </si>
  <si>
    <t>Podsyp pod základové konstrukce se zhutněním a urovnáním povrchu z kameniva drobného, frakce 0 - 4 mm</t>
  </si>
  <si>
    <t>275321311</t>
  </si>
  <si>
    <t>Základové patky ze ŽB bez zvýšených nároků na prostředí tř. C 16/20</t>
  </si>
  <si>
    <t>1047017225</t>
  </si>
  <si>
    <t>Základy z betonu železového (bez výztuže) patky z betonu bez zvláštních nároků na prostředí tř. C 16/20</t>
  </si>
  <si>
    <t>275351121</t>
  </si>
  <si>
    <t>Zřízení bednění základových patek</t>
  </si>
  <si>
    <t>1346701590</t>
  </si>
  <si>
    <t>Bednění základů patek zřízení</t>
  </si>
  <si>
    <t>275351122</t>
  </si>
  <si>
    <t>Odstranění bednění základových patek</t>
  </si>
  <si>
    <t>1589948804</t>
  </si>
  <si>
    <t>Bednění základů patek odstranění</t>
  </si>
  <si>
    <t>Ostatní konstrukce a práce, bourání</t>
  </si>
  <si>
    <t>971024451</t>
  </si>
  <si>
    <t>Vybourání otvorů ve zdivu kamenném pl do 0,25 m2 na MV nebo MVC tl do 450 mm</t>
  </si>
  <si>
    <t>1035892027</t>
  </si>
  <si>
    <t>Vybourání otvorů ve zdivu základovém nebo nadzákladovém kamenném, smíšeném  kamenném, na maltu vápennou nebo vápenocementovou, plochy do 0,25 m2, tl. do 450 mm</t>
  </si>
  <si>
    <t>971042141</t>
  </si>
  <si>
    <t>Vybourání otvorů v betonových příčkách a zdech D do 60 mm tl do 300 mm</t>
  </si>
  <si>
    <t>1097700974</t>
  </si>
  <si>
    <t>Vybourání otvorů v betonových příčkách a zdech základových nebo nadzákladových  průměru profilu do 60 mm, tl. do 300 mm</t>
  </si>
  <si>
    <t>998</t>
  </si>
  <si>
    <t>Přesun hmot</t>
  </si>
  <si>
    <t>998011001</t>
  </si>
  <si>
    <t>Přesun hmot pro budovy zděné v do 6 m</t>
  </si>
  <si>
    <t>-481557305</t>
  </si>
  <si>
    <t>Přesun hmot pro budovy občanské výstavby, bydlení, výrobu a služby  s nosnou svislou konstrukcí zděnou z cihel, tvárnic nebo kamene vodorovná dopravní vzdálenost do 100 m pro budovy výšky do 6 m</t>
  </si>
  <si>
    <t>220110401</t>
  </si>
  <si>
    <t>Montáž smršťovací koncovky na zemní kabel</t>
  </si>
  <si>
    <t>-197657626</t>
  </si>
  <si>
    <t>141720017</t>
  </si>
  <si>
    <t>Neřízený zemní protlak strojně vnějšího průměru do 160 mm v hornině třídy těžitelnosti I a II, skupiny 3 a 4</t>
  </si>
  <si>
    <t>-500044624</t>
  </si>
  <si>
    <t>Neřízený zemní protlak v hornině třídy těžitelnosti I a II, skupiny 3 a 4 vnějšího průměru protlaku přes 125 do 160 mm</t>
  </si>
  <si>
    <t>460050024</t>
  </si>
  <si>
    <t>Hloubení nezapažených jam pro stožáry jednoduché délky do 13 m na rovině ručně v hornině tř 4</t>
  </si>
  <si>
    <t>-2000948402</t>
  </si>
  <si>
    <t>Hloubení nezapažených jam ručně pro stožáry  s přemístěním výkopku do vzdálenosti 3 m od okraje jámy nebo naložením na dopravní prostředek, včetně zásypu, zhutnění a urovnání povrchu bez patky jednoduché na rovině, délky přes 10 do 13 m, v hornině třídy 4</t>
  </si>
  <si>
    <t>460050004</t>
  </si>
  <si>
    <t>Hloubení nezapažených jam pro stožáry jednoduché délky do 8 m na rovině ručně v hornině tř 4</t>
  </si>
  <si>
    <t>-1749849608</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</si>
  <si>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</si>
  <si>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-1677825685</t>
  </si>
  <si>
    <t>460561811</t>
  </si>
  <si>
    <t>Zásyp rýh strojně včetně zhutnění a urovnání povrchu - ve volném terénu</t>
  </si>
  <si>
    <t>-1807199409</t>
  </si>
  <si>
    <t>Zásyp kabelových rýh strojně  s uložením výkopku ve vrstvách včetně zhutnění a urovnání povrchu ve volném terénu</t>
  </si>
  <si>
    <t>460030182</t>
  </si>
  <si>
    <t>Řezání podkladu nebo krytu betonového hloubky do 15 cm</t>
  </si>
  <si>
    <t>-449154520</t>
  </si>
  <si>
    <t>Přípravné terénní práce  řezání spár v podkladu nebo krytu betonovém, hloubky přes 10 do 15 cm</t>
  </si>
  <si>
    <t>460030193</t>
  </si>
  <si>
    <t>Řezání podkladu nebo krytu živičného tloušťky do 15 cm</t>
  </si>
  <si>
    <t>-1268091132</t>
  </si>
  <si>
    <t>Přípravné terénní práce  řezání spár v podkladu nebo krytu živičném, tloušťky přes 10 do 15 cm</t>
  </si>
  <si>
    <t>965042141</t>
  </si>
  <si>
    <t>Bourání podkladů pod dlažby nebo mazanin betonových nebo z litého asfaltu tl do 100 mm pl přes 4 m2</t>
  </si>
  <si>
    <t>1227713528</t>
  </si>
  <si>
    <t>Bourání mazanin betonových nebo z litého asfaltu tl. do 100 mm, plochy přes 4 m2</t>
  </si>
  <si>
    <t>460650073</t>
  </si>
  <si>
    <t>Zřízení podkladní vrstvy vozovky a chodníku z kameniva obalovaného asfaltem se zhutněním tl do 15 cm</t>
  </si>
  <si>
    <t>-1832974723</t>
  </si>
  <si>
    <t>Vozovky a chodníky  zřízení podkladní vrstvy včetně rozprostření a úpravy podkladu z kameniva obalovaného asfaltem včetně zhutnění, tloušťky přes 10 do 15 cm</t>
  </si>
  <si>
    <t>460650134</t>
  </si>
  <si>
    <t>Zřízení krytu vozovky a chodníku z litého asfaltu tloušťky do 7cm</t>
  </si>
  <si>
    <t>1661612438</t>
  </si>
  <si>
    <t>Vozovky a chodníky  kryt vozovky z litého asfaltu včetně rozprostření, tloušťky přes 5 do 7 cm</t>
  </si>
  <si>
    <t>460470001</t>
  </si>
  <si>
    <t>Provizorní zajištění potrubí ve výkopech při křížení s kabelem</t>
  </si>
  <si>
    <t>-1300689388</t>
  </si>
  <si>
    <t>Provizorní zajištění inženýrských sítí ve výkopech potrubí při jejich křížení s kabelem</t>
  </si>
  <si>
    <t>-1927704578</t>
  </si>
  <si>
    <t>460470012</t>
  </si>
  <si>
    <t>Provizorní zajištění kabelů ve výkopech při jejich souběhu</t>
  </si>
  <si>
    <t>-1211607071</t>
  </si>
  <si>
    <t>Provizorní zajištění inženýrských sítí ve výkopech kabelů při souběhu</t>
  </si>
  <si>
    <t>-445848564</t>
  </si>
  <si>
    <t>460030039</t>
  </si>
  <si>
    <t>Rozebrání dlažeb ručně z dlaždic zámkových do písku spáry nezalité</t>
  </si>
  <si>
    <t>1712061007</t>
  </si>
  <si>
    <t>Přípravné terénní práce  vytrhání dlažby včetně ručního rozebrání, vytřídění, odhozu na hromady nebo naložení na dopravní prostředek a očistění kostek nebo dlaždic z pískového podkladu z dlaždic zámkových, spáry nezalité</t>
  </si>
  <si>
    <t>460650176</t>
  </si>
  <si>
    <t>Očištění dlaždic betonových tvarovaných nebo zámkových z rozebraných dlažeb</t>
  </si>
  <si>
    <t>2097604512</t>
  </si>
  <si>
    <t>Vozovky a chodníky  očištění vybouraných kostek nebo dlaždic od spojovacího materiálu s původní výplní spár kamenivem, s odklizením a uložením očištěného materiálu na vzdálenost 3 m z dlaždic betonových tvarovaných nebo zámkových</t>
  </si>
  <si>
    <t>460650031</t>
  </si>
  <si>
    <t>Zřízení podkladní vrstvy vozovky ze sypaniny se zhutněním tloušťky do 10 cm</t>
  </si>
  <si>
    <t>2062204550</t>
  </si>
  <si>
    <t>Vozovky a chodníky  zřízení podkladní vrstvy včetně rozprostření a úpravy podkladu ze sypaniny včetně zhutnění, tloušťky do 10 cm</t>
  </si>
  <si>
    <t>-746045488</t>
  </si>
  <si>
    <t>460650162</t>
  </si>
  <si>
    <t>Kladení dlažby z dlaždic betonových tvarovaných a zámkových do lože z kameniva těženého</t>
  </si>
  <si>
    <t>1381141157</t>
  </si>
  <si>
    <t>Vozovky a chodníky  kladení dlažby včetně spárování, do lože z kameniva těženého z dlaždic betonových tvarovaných nebo zámkových</t>
  </si>
  <si>
    <t>460680502</t>
  </si>
  <si>
    <t>Vysekání rýh pro montáž trubek a kabelů ve zdivu betonovém hloubky do 3 cm a šířky do 5 cm</t>
  </si>
  <si>
    <t>-179788623</t>
  </si>
  <si>
    <t>Prorážení otvorů a ostatní bourací práce  vysekání rýh pro montáž trubek a kabelů v kamenných nebo betonových zdech hloubky do 3 cm a šířky přes 3 do 5 cm</t>
  </si>
  <si>
    <t>612325102</t>
  </si>
  <si>
    <t>Vápenocementová hrubá omítka rýh ve stěnách šířky do 300 mm</t>
  </si>
  <si>
    <t>928683298</t>
  </si>
  <si>
    <t>Vápenocementová omítka rýh hrubá ve stěnách, šířky rýhy přes 150 do 300 mm</t>
  </si>
  <si>
    <t>130951123</t>
  </si>
  <si>
    <t>Bourání kcí v hloubených vykopávkách ze zdiva ze ŽB nebo předpjatého strojně</t>
  </si>
  <si>
    <t>1875551833</t>
  </si>
  <si>
    <t>Bourání konstrukcí v hloubených vykopávkách strojně s přemístěním suti na hromady na vzdálenost do 20 m nebo s naložením na dopravní prostředek z betonu železového nebo předpjatého</t>
  </si>
  <si>
    <t>631311214</t>
  </si>
  <si>
    <t>Mazanina tl do 80 mm z betonu prostého se zvýšenými nároky na prostředí tř. C 25/30</t>
  </si>
  <si>
    <t>1170653008</t>
  </si>
  <si>
    <t>Mazanina z betonu  prostého se zvýšenými nároky na prostředí tl. přes 50 do 80 mm tř. C 25/30</t>
  </si>
  <si>
    <t>-1282781543</t>
  </si>
  <si>
    <t>-1018255149</t>
  </si>
  <si>
    <t>131239941</t>
  </si>
  <si>
    <t>997013601</t>
  </si>
  <si>
    <t>Poplatek za uložení na skládce (skládkovné) stavebního odpadu betonového kód odpadu 17 01 01</t>
  </si>
  <si>
    <t>-2098041851</t>
  </si>
  <si>
    <t>Poplatek za uložení stavebního odpadu na skládce (skládkovné) z prostého betonu zatříděného do Katalogu odpadů pod kódem 17 01 01</t>
  </si>
  <si>
    <t>997013645</t>
  </si>
  <si>
    <t>Poplatek za uložení na skládce (skládkovné) odpadu asfaltového bez dehtu kód odpadu 17 03 02</t>
  </si>
  <si>
    <t>-431935700</t>
  </si>
  <si>
    <t>Poplatek za uložení stavebního odpadu na skládce (skládkovné) asfaltového bez obsahu dehtu zatříděného do Katalogu odpadů pod kódem 17 03 02</t>
  </si>
  <si>
    <t>02-PS512268 - ÚOŽI - PS 512268 ŽST Dolní Lipka - oprava osvětlení a kabelových rozvodů</t>
  </si>
  <si>
    <t>OST - Ostatní práce, revize, zkoušky, doprava</t>
  </si>
  <si>
    <t>Ostatní práce, revize, zkoušky, doprava</t>
  </si>
  <si>
    <t>1266324290</t>
  </si>
  <si>
    <t>1628684496</t>
  </si>
  <si>
    <t>7491600190</t>
  </si>
  <si>
    <t>Uzemnění Vnější Uzemňovací vedení v zemi, kruhovým vodičem FeZn do D=10 mm</t>
  </si>
  <si>
    <t>-591949561</t>
  </si>
  <si>
    <t>7491654012</t>
  </si>
  <si>
    <t>Montáž svorek spojovacích se 3 a více šrouby (typ ST, SJ, SK, SZ, SR01, 02, aj.)</t>
  </si>
  <si>
    <t>964976023</t>
  </si>
  <si>
    <t>7491601470</t>
  </si>
  <si>
    <t>Uzemnění Hromosvodné vedení Svorka SR 3b - plech</t>
  </si>
  <si>
    <t>2101128351</t>
  </si>
  <si>
    <t>122382275</t>
  </si>
  <si>
    <t>7491601320</t>
  </si>
  <si>
    <t>Uzemnění Hromosvodné vedení Svorka SJ02</t>
  </si>
  <si>
    <t>1526569271</t>
  </si>
  <si>
    <t>-1264130003</t>
  </si>
  <si>
    <t>-1408477245</t>
  </si>
  <si>
    <t>-1648005004</t>
  </si>
  <si>
    <t>67878347</t>
  </si>
  <si>
    <t>7491600140-R1</t>
  </si>
  <si>
    <t>Jímka zemnící</t>
  </si>
  <si>
    <t>719368498</t>
  </si>
  <si>
    <t>Uzemnění Vnější zemnící tyče stožátu TV  do okruhu 5m</t>
  </si>
  <si>
    <t>7492553010</t>
  </si>
  <si>
    <t>Montáž kabelů 2- a 3-žílových Cu do 16 mm2</t>
  </si>
  <si>
    <t>1076068183</t>
  </si>
  <si>
    <t>Montáž kabelů 2- a 3-žílových Cu do 16 mm2 - uložení do země, chráničky, na rošty, pod omítku apod.</t>
  </si>
  <si>
    <t>1085984269</t>
  </si>
  <si>
    <t>7492501700</t>
  </si>
  <si>
    <t>Kabely, vodiče, šňůry Cu - nn Kabel silový 2 a 3-žílový Cu, plastová izolace CYKY 2O2,5 (2Dx2,5)</t>
  </si>
  <si>
    <t>-1879991499</t>
  </si>
  <si>
    <t>-12972997</t>
  </si>
  <si>
    <t>7492501920</t>
  </si>
  <si>
    <t>Kabely, vodiče, šňůry Cu - nn Kabel silový 4 a 5-žílový Cu, plastová izolace CYKY 4J4 (4Bx4)</t>
  </si>
  <si>
    <t>1202373793</t>
  </si>
  <si>
    <t>7492502030</t>
  </si>
  <si>
    <t>Kabely, vodiče, šňůry Cu - nn Kabel silový 4 a 5-žílový Cu, plastová izolace CYKY 5J6 (5Cx6)</t>
  </si>
  <si>
    <t>-1643071428</t>
  </si>
  <si>
    <t>7492501870</t>
  </si>
  <si>
    <t>Kabely, vodiče, šňůry Cu - nn Kabel silový 4 a 5-žílový Cu, plastová izolace CYKY 4J10 (4Bx10)</t>
  </si>
  <si>
    <t>95480168</t>
  </si>
  <si>
    <t>670704092</t>
  </si>
  <si>
    <t>7492501900</t>
  </si>
  <si>
    <t>Kabely, vodiče, šňůry Cu - nn Kabel silový 4 a 5-žílový Cu, plastová izolace CYKY 4J25 (4Bx25)</t>
  </si>
  <si>
    <t>-1559478141</t>
  </si>
  <si>
    <t>7492554014</t>
  </si>
  <si>
    <t>Montáž kabelů 4- a 5-žílových Cu do 50 mm2</t>
  </si>
  <si>
    <t>-9723336</t>
  </si>
  <si>
    <t>Montáž kabelů 4- a 5-žílových Cu do 50 mm2 - uložení do země, chráničky, na rošty, pod omítku apod.</t>
  </si>
  <si>
    <t>7492501901</t>
  </si>
  <si>
    <t>Kabely, vodiče, šňůry Cu - nn Kabel silový 4 a 5-žílový Cu, plastová izolace CYKY 4J35 (4Bx35)</t>
  </si>
  <si>
    <t>-787639665</t>
  </si>
  <si>
    <t>7492652010</t>
  </si>
  <si>
    <t>Montáž kabelů 4- a 5-žílových Al do 25 mm2</t>
  </si>
  <si>
    <t>1464884435</t>
  </si>
  <si>
    <t>Montáž kabelů 4- a 5-žílových Al do 25 mm2 - uložení do země, chráničky, na rošty, pod omítku apod.</t>
  </si>
  <si>
    <t>7492600200</t>
  </si>
  <si>
    <t>Kabely, vodiče, šňůry Al - nn Kabel silový 4 a 5-žílový, plastová izolace 1-AYKY 4x25</t>
  </si>
  <si>
    <t>2092739717</t>
  </si>
  <si>
    <t>428963848</t>
  </si>
  <si>
    <t>7590520599</t>
  </si>
  <si>
    <t>Venkovní vedení kabelová - metalické sítě Plněné 4x0,8 TCEPKPFLE 3 x 4 x 0,8</t>
  </si>
  <si>
    <t>1830985819</t>
  </si>
  <si>
    <t>7492555020</t>
  </si>
  <si>
    <t>Montáž kabelů vícežílových Cu 12 x 2,5 mm2</t>
  </si>
  <si>
    <t>-1671791278</t>
  </si>
  <si>
    <t>Montáž kabelů vícežílových Cu 12 x 2,5 mm2 - uložení do země, chráničky, na rošty, pod omítku apod.</t>
  </si>
  <si>
    <t>7492502150</t>
  </si>
  <si>
    <t>Kabely, vodiče, šňůry Cu - nn Kabel silový více-žílový Cu, plastová izolace CYKY 12J2,5  (12Cx2,5)</t>
  </si>
  <si>
    <t>-765361136</t>
  </si>
  <si>
    <t>7492552012</t>
  </si>
  <si>
    <t>Montáž kabelů jednožílových Cu do 70 mm2</t>
  </si>
  <si>
    <t>-26790372</t>
  </si>
  <si>
    <t>Montáž kabelů jednožílových Cu do 70 mm2 - uložení do země, chráničky, na rošty, pod omítku apod.</t>
  </si>
  <si>
    <t>7492501240</t>
  </si>
  <si>
    <t>Kabely, vodiče, šňůry Cu - nn Vodič jednožílový Cu, plastová izolace H07V-K 50 žz (CYA)</t>
  </si>
  <si>
    <t>86839628</t>
  </si>
  <si>
    <t>7491151020</t>
  </si>
  <si>
    <t>Montáž trubek ohebných elektroinstalačních vlnitých pancéřových hadic z PVC uložených volně, pod nebo na omítku, na rošt, na stožár apod. průměru do 63 mm</t>
  </si>
  <si>
    <t>-1035535623</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</si>
  <si>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</si>
  <si>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7491100220</t>
  </si>
  <si>
    <t>Trubková vedení Ohebné elektroinstalační trubky KOPOFLEX  90 rudá</t>
  </si>
  <si>
    <t>1366939892</t>
  </si>
  <si>
    <t>7491100200</t>
  </si>
  <si>
    <t>Trubková vedení Ohebné elektroinstalační trubky KOPOFLEX  63 rudá</t>
  </si>
  <si>
    <t>-967800514</t>
  </si>
  <si>
    <t>7491100110</t>
  </si>
  <si>
    <t>Trubková vedení Ohebné elektroinstalační trubky KOPOFLEX  40 rudá</t>
  </si>
  <si>
    <t>392318479</t>
  </si>
  <si>
    <t>7491251025</t>
  </si>
  <si>
    <t>Montáž lišt elektroinstalačních, kabelových žlabů z PVC-U jednokomorových zaklapávacích rozměru 100/100 - 100/150 mm</t>
  </si>
  <si>
    <t>538597383</t>
  </si>
  <si>
    <t>Montáž lišt elektroinstalačních, kabelových žlabů z PVC-U jednokomorových zaklapávacích rozměru 100/100 - 100/150 mm - na konstrukci, omítku apod. včetně spojek, ohybů, rohů, bez krabic</t>
  </si>
  <si>
    <t>7593500090</t>
  </si>
  <si>
    <t>Trasy kabelového vedení Kabelové žlaby (100x100) spodní + vrchní díl plast</t>
  </si>
  <si>
    <t>-544590494</t>
  </si>
  <si>
    <t>7593500095</t>
  </si>
  <si>
    <t>Trasy kabelového vedení Kabelové žlaby (100x100) spojka plast</t>
  </si>
  <si>
    <t>1184257521</t>
  </si>
  <si>
    <t>7593500105</t>
  </si>
  <si>
    <t>Trasy kabelového vedení Kabelové žlaby (100x100) T kus plast</t>
  </si>
  <si>
    <t>63166394</t>
  </si>
  <si>
    <t>7593500100</t>
  </si>
  <si>
    <t>Trasy kabelového vedení Kabelové žlaby (100x100) ohyb xx° + vrchní díl plast</t>
  </si>
  <si>
    <t>-1937537098</t>
  </si>
  <si>
    <t>-1138781645</t>
  </si>
  <si>
    <t>-1888217060</t>
  </si>
  <si>
    <t>Montáž ukončení kabelů nn v rozvaděči nebo na přístroji izolovaných s označením 7 - 12-ti žílových do 4 mm2</t>
  </si>
  <si>
    <t>-1964104237</t>
  </si>
  <si>
    <t>-831853805</t>
  </si>
  <si>
    <t>1451205490</t>
  </si>
  <si>
    <t>9723612</t>
  </si>
  <si>
    <t>8141253</t>
  </si>
  <si>
    <t>7493151010</t>
  </si>
  <si>
    <t>Montáž osvětlovacích stožárů včetně výstroje sklopných výšky do 12 m</t>
  </si>
  <si>
    <t>-535284662</t>
  </si>
  <si>
    <t>Montáž osvětlovacích stožárů včetně výstroje sklopných výšky do 12 m - včetně připojovací svorkovnice pro 2x svítidla, kabelového vedení ke svítidlům a veškerého příslušenství. Neobsahuje základovou konstrukci a montáž svítidla</t>
  </si>
  <si>
    <t>7493100060</t>
  </si>
  <si>
    <t>Venkovní osvětlení Osvětlovací stožáry sklopné výšky od 10 do 12 m, žárově zinkovaný, vč. výstroje, stožár nesmí mít dvířka (z důvodu neoprávněného vstupu)</t>
  </si>
  <si>
    <t>-1464555846</t>
  </si>
  <si>
    <t>Poznámka k položce:_x000D_
přístup ke svorkovnici bude možný až po sklopení stožáru, kdy se dolní část plně otevře a umožní snadný přístup ke svorkovnicím.</t>
  </si>
  <si>
    <t>7493100010</t>
  </si>
  <si>
    <t>Venkovní osvětlení Osvětlovací stožáry sklopné výšky do 6 m, žárově zinkovaný, vč. výstroje, stožár nesmí mít dvířka (z důvodu neoprávněného vstupu)</t>
  </si>
  <si>
    <t>-1542708507</t>
  </si>
  <si>
    <t>7493100130</t>
  </si>
  <si>
    <t>Venkovní osvětlení Osvětlovací stožáry pevné Sklápěcí zařízení hydraulické, určeno pro sklápění osvětlovacích stožárů od 9 m do 12 m</t>
  </si>
  <si>
    <t>-1934435774</t>
  </si>
  <si>
    <t>7493155510</t>
  </si>
  <si>
    <t>Montáž stožárových rozvodnic s jedním až dvěmi jistícími prvky</t>
  </si>
  <si>
    <t>-1187715405</t>
  </si>
  <si>
    <t>7493102020-R1</t>
  </si>
  <si>
    <t>Stožárová rozvodnice s jedním až dvěma jistícími prvky EKM 1261</t>
  </si>
  <si>
    <t>-899122417</t>
  </si>
  <si>
    <t>7493152010</t>
  </si>
  <si>
    <t>Montáž ocelových výložníků pro osvětlovací stožáry na sloup nebo stěnu výšky do 6 m jednoramenných</t>
  </si>
  <si>
    <t>2014245841</t>
  </si>
  <si>
    <t>Montáž ocelových výložníků pro osvětlovací stožáry na sloup nebo stěnu výšky do 6 m jednoramenných - včetně veškerého příslušenství a výstroje</t>
  </si>
  <si>
    <t>7596950820-R</t>
  </si>
  <si>
    <t>Ocelové stožáry Výložník jednoramenný o délce ramene 1,5m</t>
  </si>
  <si>
    <t>1470781498</t>
  </si>
  <si>
    <t>7493152530</t>
  </si>
  <si>
    <t>Montáž svítidla pro železnici na sklopný stožár</t>
  </si>
  <si>
    <t>-847601024</t>
  </si>
  <si>
    <t>Montáž svítidla pro železnici na sklopný stožár - kompletace a montáž včetně "superlife" světelného zdroje, elektronického předřadníku a připojení kabelu</t>
  </si>
  <si>
    <t>7493100640</t>
  </si>
  <si>
    <t>Venkovní osvětlení Svítidla pro železnici LED svítidlo o příkonu do 25 W určené pro osvětlení venkovních prostor veřejnosti přístupných (nástupiště, přechody kolejiště) na ŽDC.</t>
  </si>
  <si>
    <t>-625690119</t>
  </si>
  <si>
    <t>Poznámka k položce:_x000D_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t>
  </si>
  <si>
    <t>7493100670</t>
  </si>
  <si>
    <t>Venkovní osvětlení Svítidla pro železnici LED svítidlo o příkonu 56 - 100 W určené pro osvětlení venkovních prostor veřejnosti přístupných (nástupiště, přechody kolejiště) na ŽDC.</t>
  </si>
  <si>
    <t>-1365735075</t>
  </si>
  <si>
    <t>7493100680</t>
  </si>
  <si>
    <t>Venkovní osvětlení Svítidla pro železnici LED svítidlo o příkonu 101 - 200 W určené pro osvětlení venkovních prostor veřejnosti přístupných (nástupiště, přechody kolejiště) na ŽDC.</t>
  </si>
  <si>
    <t>-1645595419</t>
  </si>
  <si>
    <t>1888318875</t>
  </si>
  <si>
    <t>7493653020</t>
  </si>
  <si>
    <t>Montáž skříní přípojkových SS venkovních pro připojení kabelů (i kabelové smyčky) do 240 mm2 kompaktní pilíř s 1-2 sadami jistících prvků</t>
  </si>
  <si>
    <t>174079777</t>
  </si>
  <si>
    <t>Montáž skříní přípojkových SS venkovních pro připojení kabelů (i kabelové smyčky) do 240 mm2 kompaktní pilíř s 1-2 sadami jistících prvků - včetně elektrovýzbroje, neobsahuje cenu za zemní práce</t>
  </si>
  <si>
    <t>7493600210</t>
  </si>
  <si>
    <t>Kabelové a zásuvkové skříně, elektroměrové rozvaděče Smyčkové přípojkové skříně pro vodiče do průřezu 240 mm2 (SS) se 2 sadami pojistkových spodků velikosti 00 kompaktní pilíř včetně základu</t>
  </si>
  <si>
    <t>-1041333584</t>
  </si>
  <si>
    <t>7493656015</t>
  </si>
  <si>
    <t>Montáž zásuvkových skříní venkovních na pilíři</t>
  </si>
  <si>
    <t>-1784207403</t>
  </si>
  <si>
    <t>Montáž zásuvkových skříní venkovních na pilíři - skříň obsahuje vstupní svorky pro kabel do 120 mm2, hlavní vypínač, jističe, proudové chrániče, zásuvky, elektrovýzbroj, včetně propojení, provedení zkoušek, dodání atestů a revizní zprávy včetně kusové zkoušky, neobsahuje cenu za zemní práce</t>
  </si>
  <si>
    <t>7493600940</t>
  </si>
  <si>
    <t>Kabelové a zásuvkové skříně, elektroměrové rozvaděče Zásuvková skříň pilířová pro venkovní prostředí - 2x 230/16A + 1x400V/32A</t>
  </si>
  <si>
    <t>-1153255220</t>
  </si>
  <si>
    <t>1717773803</t>
  </si>
  <si>
    <t>7496700996</t>
  </si>
  <si>
    <t>DŘT, SKŘ, Elektrodispečink, DDTS DŘT a SKŘ skříně pro automatizaci PLC typ_1 (SAIA) Komunikační modul pro PLC - Komunikační modul pro PLC a protokol M-Bus Master pro připojení elektroměrů (například PCD2.F2710) do max 20 slave</t>
  </si>
  <si>
    <t>-1854292937</t>
  </si>
  <si>
    <t>7493156010</t>
  </si>
  <si>
    <t>Montáž rozvaděče pro napájení osvětlení železničních prostranství do 8 kusů 3-f vývodů</t>
  </si>
  <si>
    <t>-2090487102</t>
  </si>
  <si>
    <t>Montáž rozvaděče pro napájení osvětlení železničních prostranství do 8 kusů 3-f vývodů - do terénu nebo rozvodny včetně elektrovýzbroje</t>
  </si>
  <si>
    <t>7493102210</t>
  </si>
  <si>
    <t>Venkovní osvětlení Rozvaděče pro napájení osvětlení železničních prostranství pro 5 - 8ks 3-f větví s PLC řídícím systémem</t>
  </si>
  <si>
    <t>-1982480381</t>
  </si>
  <si>
    <t>1896304317</t>
  </si>
  <si>
    <t>7494152010</t>
  </si>
  <si>
    <t>Montáž prázdných rozvodnic plastových nebo oceloplechových min. IP 55, třída izolace II, rozměru š do 400 mm, v do 400 mm</t>
  </si>
  <si>
    <t>1415920541</t>
  </si>
  <si>
    <t>Montáž prázdných rozvodnic plastových nebo oceloplechových min. IP 55, třída izolace II, rozměru š do 400 mm, v do 400 mm - do zdi, na zeď nebo konstrukci, včetně montáže nosné konstrukce, kotevní, spojovací prvků, provedení zkoušek, dodání atestů, revizní zprávy včetně kusové zkoušky, neobsahuje elektrovýzbroj</t>
  </si>
  <si>
    <t>7491201560</t>
  </si>
  <si>
    <t>Elektroinstalační materiál Elektroinstalační krabice a rozvodky Bez zapojení Krabicová rozvodka 6455-12, acidur, IP67 4P</t>
  </si>
  <si>
    <t>1927600266</t>
  </si>
  <si>
    <t>7493171012</t>
  </si>
  <si>
    <t>Demontáž osvětlovacích stožárů výšky přes 6 do 14 m</t>
  </si>
  <si>
    <t>805289733</t>
  </si>
  <si>
    <t>Demontáž osvětlovacích stožárů výšky přes 6 do 14 m - včetně veškeré elektrovýzbroje (svítidla, kabely, rozvodnice)</t>
  </si>
  <si>
    <t>7493173010</t>
  </si>
  <si>
    <t>Demontáž elektrovýzbroje osvětlovacích stožárů do výšky 14 m</t>
  </si>
  <si>
    <t>1096745106</t>
  </si>
  <si>
    <t>Demontáž elektrovýzbroje osvětlovacích stožárů do výšky 14 m - svítidlo, kabely, rozvodnice</t>
  </si>
  <si>
    <t>7493174015</t>
  </si>
  <si>
    <t>Demontáž svítidel z osvětlovacího stožáru, osvětlovací věže nebo brány trakčního vedení</t>
  </si>
  <si>
    <t>1114744159</t>
  </si>
  <si>
    <t>7493172014</t>
  </si>
  <si>
    <t>Demontáž osvětlovací věže příhradové do 40 m</t>
  </si>
  <si>
    <t>-2010727018</t>
  </si>
  <si>
    <t>Demontáž osvětlovací věže příhradové do 40 m - včetně veškeré elektrovýzbroje (svítidla, kabely, rozvodnice)</t>
  </si>
  <si>
    <t>7494271010</t>
  </si>
  <si>
    <t>Demontáž rozvaděčů rozvodnice nn</t>
  </si>
  <si>
    <t>-1654754474</t>
  </si>
  <si>
    <t>Demontáž rozvaděčů rozvodnice nn - včetně demontáže přívodních, vývodových kabelů, rámu apod., včetně nakládky rozvaděče na určený prostředek</t>
  </si>
  <si>
    <t>5905025110</t>
  </si>
  <si>
    <t>Doplnění stezky štěrkodrtí souvislé</t>
  </si>
  <si>
    <t>1562097572</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</si>
  <si>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</si>
  <si>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5955101012</t>
  </si>
  <si>
    <t>Kamenivo drcené štěrk frakce 16/32</t>
  </si>
  <si>
    <t>-1341011774</t>
  </si>
  <si>
    <t>682380109</t>
  </si>
  <si>
    <t>-176532050</t>
  </si>
  <si>
    <t>1217478360</t>
  </si>
  <si>
    <t>7498154010</t>
  </si>
  <si>
    <t>Měření intenzity osvětlení venkovních železničních prostranství</t>
  </si>
  <si>
    <t>397387021</t>
  </si>
  <si>
    <t>Měření intenzity osvětlení venkovních železničních prostranství - měření intenzity umělého osvětlení v rozsahu tohoto SO dle ČSN EN 12464-1/2 včetně vyhotovení protokolu. Měrná jednotka je kus - tj. měření v místě rozpětí svítidel</t>
  </si>
  <si>
    <t>-1735772641</t>
  </si>
  <si>
    <t>7499151020</t>
  </si>
  <si>
    <t>Dokončovací práce úprava zapojení stávajících kabelových skříní/rozvaděčů</t>
  </si>
  <si>
    <t>-1262488191</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</si>
  <si>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</si>
  <si>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494059273</t>
  </si>
  <si>
    <t>-815866138</t>
  </si>
  <si>
    <t>1672962142</t>
  </si>
  <si>
    <t>604516619</t>
  </si>
  <si>
    <t>7491552012</t>
  </si>
  <si>
    <t>Montáž protipožárních ucpávek a tmelů protipožární ucpávka stěnou nebo stropem tloušťky do 50 cm, do EI 90 min.</t>
  </si>
  <si>
    <t>1806076114</t>
  </si>
  <si>
    <t>Montáž protipožárních ucpávek a tmelů protipožární ucpávka stěnou nebo stropem tloušťky do 50 cm, do EI 90 min. - protipožární ucpávky včetně příslušenství, vyhotovení a dodání atestu</t>
  </si>
  <si>
    <t>7491251015</t>
  </si>
  <si>
    <t>Montáž lišt elektroinstalačních, kabelových žlabů z PVC-U jednokomorových zaklapávacích rozměru 50/50 - 50/100 mm</t>
  </si>
  <si>
    <t>-123675247</t>
  </si>
  <si>
    <t>Montáž lišt elektroinstalačních, kabelových žlabů z PVC-U jednokomorových zaklapávacích rozměru 50/50 - 50/100 mm - na konstrukci, omítku apod. včetně spojek, ohybů, rohů, bez krabic</t>
  </si>
  <si>
    <t>7491200260</t>
  </si>
  <si>
    <t>Elektroinstalační materiál Elektroinstalační lišty a kabelové žlaby Lišta LHD 40x20 vkládací bílá 2m</t>
  </si>
  <si>
    <t>554236884</t>
  </si>
  <si>
    <t>7494758020.1</t>
  </si>
  <si>
    <t>1957389009</t>
  </si>
  <si>
    <t>7494010572</t>
  </si>
  <si>
    <t>345410580</t>
  </si>
  <si>
    <t>9902900200</t>
  </si>
  <si>
    <t>131069666</t>
  </si>
  <si>
    <t>9902200200</t>
  </si>
  <si>
    <t>Doprava dodávek zhotovitele, dodávek objednatele nebo výzisku mechanizací přes 3,5 t objemnějšího kusového materiálu do 20 km</t>
  </si>
  <si>
    <t>10582840</t>
  </si>
  <si>
    <t>Doprava dodávek zhotovitele, dodávek objednatele nebo výzisku mechanizací přes 3,5 t objemnějšího kusového materiálu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</si>
  <si>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položce:_x000D_
Měrnou jednotkou je t přepravovaného materiálu.</t>
  </si>
  <si>
    <t>PS 512 269 - žst. Dolní Lipka - doplnění systému EOV</t>
  </si>
  <si>
    <t>01-PS512269 - URS - PS 512269 ŽST Dolní Lipka - doplnění systému EOV</t>
  </si>
  <si>
    <t>3 - Zemní práce - výkopy</t>
  </si>
  <si>
    <t xml:space="preserve">    1 - Zemní práce - protlaky</t>
  </si>
  <si>
    <t>-1800153289</t>
  </si>
  <si>
    <t>-311674498</t>
  </si>
  <si>
    <t>-1825432099</t>
  </si>
  <si>
    <t>-1543502281</t>
  </si>
  <si>
    <t>Zemní práce - protlaky</t>
  </si>
  <si>
    <t>-210501144</t>
  </si>
  <si>
    <t>286148020-R1</t>
  </si>
  <si>
    <t>trubka pro protlak DN do 160</t>
  </si>
  <si>
    <t>-1111012903</t>
  </si>
  <si>
    <t>-923507621</t>
  </si>
  <si>
    <t>-161377576</t>
  </si>
  <si>
    <t>-1996340174</t>
  </si>
  <si>
    <t>00572470</t>
  </si>
  <si>
    <t>osivo směs travní univerzál</t>
  </si>
  <si>
    <t>-639780039</t>
  </si>
  <si>
    <t>510929149</t>
  </si>
  <si>
    <t>02-PS512269 - ÚOŽI - PS 512269 ŽST Dolní Lipka - doplnění systému EOV</t>
  </si>
  <si>
    <t>1097747237</t>
  </si>
  <si>
    <t>-748096300</t>
  </si>
  <si>
    <t>367569355</t>
  </si>
  <si>
    <t>7492501930R</t>
  </si>
  <si>
    <t>Kabely, vodiče, šňůry Cu - nn Kabel silový 4 a 5-žílový Cu, plastová izolace CYKY 4O6 (4Dx6)</t>
  </si>
  <si>
    <t>749367912</t>
  </si>
  <si>
    <t>Kabely, vodiče, šňůry Cu - nn Kabel silový 4 a 5-žílový Cu, plastová izolace CYKY 4J6 (4Bx6)</t>
  </si>
  <si>
    <t>-190610751</t>
  </si>
  <si>
    <t>7492501715</t>
  </si>
  <si>
    <t>Kabely, vodiče, šňůry Cu - nn Kabel silový 2 a 3-žílový Cu, plastová izolace CYKY 2O6 (2Dx6), NYM-O 2x6</t>
  </si>
  <si>
    <t>224548116</t>
  </si>
  <si>
    <t>-210057286</t>
  </si>
  <si>
    <t>7492652014</t>
  </si>
  <si>
    <t>Montáž kabelů 4- a 5-žílových Al do 150 mm2</t>
  </si>
  <si>
    <t>-1055169725</t>
  </si>
  <si>
    <t>Montáž kabelů 4- a 5-žílových Al do 150 mm2 - uložení do země, chráničky, na rošty, pod omítku apod.</t>
  </si>
  <si>
    <t>7492600230</t>
  </si>
  <si>
    <t>Kabely, vodiče, šňůry Al - nn Kabel silový 4 a 5-žílový, plastová izolace 1-AYKY 4x70</t>
  </si>
  <si>
    <t>1204067872</t>
  </si>
  <si>
    <t>7492751024</t>
  </si>
  <si>
    <t>Montáž ukončení kabelů nn v rozvaděči nebo na přístroji izolovaných s označením 2 - 5-ti žílových do 70 mm2</t>
  </si>
  <si>
    <t>45101462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</si>
  <si>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</si>
  <si>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1690732726</t>
  </si>
  <si>
    <t>7593500110</t>
  </si>
  <si>
    <t>Trasy kabelového vedení Kabelové žlaby (120x100) spodní + vrchní díl plast</t>
  </si>
  <si>
    <t>-1193665464</t>
  </si>
  <si>
    <t>7593500125</t>
  </si>
  <si>
    <t>Trasy kabelového vedení Kabelové žlaby (120x100) T kus plast</t>
  </si>
  <si>
    <t>-1439002145</t>
  </si>
  <si>
    <t>7593500115</t>
  </si>
  <si>
    <t>Trasy kabelového vedení Kabelové žlaby (120x100) spojka plast</t>
  </si>
  <si>
    <t>-1047342479</t>
  </si>
  <si>
    <t>1510967139</t>
  </si>
  <si>
    <t>-970950637</t>
  </si>
  <si>
    <t>1936937665</t>
  </si>
  <si>
    <t>349896814</t>
  </si>
  <si>
    <t>-1795187382</t>
  </si>
  <si>
    <t>-1421163173</t>
  </si>
  <si>
    <t>-1244716522</t>
  </si>
  <si>
    <t>7492400460R</t>
  </si>
  <si>
    <t>Kabely, vodiče - Označovací štítek na kabel (100 ks)</t>
  </si>
  <si>
    <t>1771347388</t>
  </si>
  <si>
    <t>1918434037</t>
  </si>
  <si>
    <t>7493351022</t>
  </si>
  <si>
    <t>Montáž elektrického ohřevu výhybek (EOV) kompletní topné soupravy na jednoduchou výhybku soustavy S49, R65 a UIC60 s poloměrem odbočení 300 m</t>
  </si>
  <si>
    <t>-2023151604</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</si>
  <si>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</si>
  <si>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7493351060</t>
  </si>
  <si>
    <t>Montáž elektrického ohřevu výhybek (EOV) kompletní topné soupravy na výhybku JT6°</t>
  </si>
  <si>
    <t>-1186056369</t>
  </si>
  <si>
    <t>Montáž elektrického ohřevu výhybek (EOV) kompletní topné soupravy na výhybku JT6°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</si>
  <si>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7493300210-R00</t>
  </si>
  <si>
    <t>Elektrický ohřev výhybek (EOV) Topná souprava pro výhybku J-S49-1:9-300-P a J-T-6°-L</t>
  </si>
  <si>
    <t>-978351788</t>
  </si>
  <si>
    <t>7493352010</t>
  </si>
  <si>
    <t>Montáž rozvaděče pro elektrický ohřev výhybky silového pro připojení základních výhybkových jednotek do 8 kusů 3-f vývodů</t>
  </si>
  <si>
    <t>-2088945537</t>
  </si>
  <si>
    <t>Montáž rozvaděče pro elektrický ohřev výhybky silového pro připojení základních výhybkových jednotek do 8 kusů 3-f vývodů - instalace rozvaděče do terénu nebo rozvodny včetně elektrovýzbroje</t>
  </si>
  <si>
    <t>7493300030-R01</t>
  </si>
  <si>
    <t>ROZVADĚČ EOV SILOVÝ NAPÁJECÍ - REOV1</t>
  </si>
  <si>
    <t>2065663177</t>
  </si>
  <si>
    <t>Elektrický ohřev výhybek (EOV) Periferní rozváděče Rozváděč ohřevu výměn pro 8 výhybek bez měření a bez podřízené jednotky</t>
  </si>
  <si>
    <t>7493300030-R02</t>
  </si>
  <si>
    <t>ROZVADĚČ EOV SILOVÝ NAPÁJECÍ - REOV2</t>
  </si>
  <si>
    <t>-532527561</t>
  </si>
  <si>
    <t>7493352025</t>
  </si>
  <si>
    <t>Montáž rozvaděče pro elektrický ohřev výhybky řídícího software do PLC řídící jednotky EOV - 1x výhybka</t>
  </si>
  <si>
    <t>43606873</t>
  </si>
  <si>
    <t>Montáž rozvaděče pro elektrický ohřev výhybky řídícího software do PLC řídící jednotky EOV - 1x výhybka - pro možnost chodu rozvaděče a jeho oživení, neobsahuje cenu za software</t>
  </si>
  <si>
    <t>7493352020</t>
  </si>
  <si>
    <t>Montáž rozvaděče pro elektrický ohřev výhybky řídící PLC jednotky do rozvaděče EOV</t>
  </si>
  <si>
    <t>-1671526391</t>
  </si>
  <si>
    <t>7493300030-R03</t>
  </si>
  <si>
    <t>HARDWARE + ZÁKLADNÍ SOFTWARE PRO ROZVADĚČ EOV</t>
  </si>
  <si>
    <t>1792169051</t>
  </si>
  <si>
    <t>7493351110</t>
  </si>
  <si>
    <t>Montáž elektrického ohřevu výhybek (EOV) topné tyče teplotního čidla</t>
  </si>
  <si>
    <t>1908508851</t>
  </si>
  <si>
    <t>7493351115</t>
  </si>
  <si>
    <t>Montáž elektrického ohřevu výhybek (EOV) topné tyče srážkového čidla včetně držáku</t>
  </si>
  <si>
    <t>1103786967</t>
  </si>
  <si>
    <t>7493300770-R04</t>
  </si>
  <si>
    <t>ROZVADĚČ EOV - SADA KOLEJOVÉHO TEPLOMĚRU, ČIDLA SRÁŽEK A VENKOVNÍ TEPLOTY</t>
  </si>
  <si>
    <t>-289408863</t>
  </si>
  <si>
    <t>Elektrický ohřev výhybek (EOV) Příslušenství Čidlo teploty kolejové</t>
  </si>
  <si>
    <t>7493351120</t>
  </si>
  <si>
    <t>Montáž elektrického ohřevu výhybek (EOV) topné tyče ochranné klece</t>
  </si>
  <si>
    <t>-1916347077</t>
  </si>
  <si>
    <t>7493300760-R05</t>
  </si>
  <si>
    <t>Elektrický ohřev výhybek (EOV) Příslušenství Klec ochranná</t>
  </si>
  <si>
    <t>-1734084739</t>
  </si>
  <si>
    <t>7493300980-R06</t>
  </si>
  <si>
    <t>VERIFIKACE POVELŮ A SIGNÁLŮ NA 1 KS ROZVADĚČE EOV</t>
  </si>
  <si>
    <t>-1104514397</t>
  </si>
  <si>
    <t>Elektrický ohřev výhybek (EOV) SW Parametrizace komunikace</t>
  </si>
  <si>
    <t>7493400090</t>
  </si>
  <si>
    <t>Elektrické předtápěcí zařízení ( EPZ ) Ovládací panely Odzkoušení (okruh OV, EOV) (na okruh OV/výhybku)</t>
  </si>
  <si>
    <t>-6822018</t>
  </si>
  <si>
    <t>183043663</t>
  </si>
  <si>
    <t>578988916</t>
  </si>
  <si>
    <t>730425038</t>
  </si>
  <si>
    <t>1737838659</t>
  </si>
  <si>
    <t>-1455612996</t>
  </si>
  <si>
    <t>1648604920</t>
  </si>
  <si>
    <t>-2048968595</t>
  </si>
  <si>
    <t>1586228185</t>
  </si>
  <si>
    <t>1327837619</t>
  </si>
  <si>
    <t>-1535837307</t>
  </si>
  <si>
    <t>965558381</t>
  </si>
  <si>
    <t>SO 01 - Přejezd</t>
  </si>
  <si>
    <t>5913235020</t>
  </si>
  <si>
    <t>Dělení AB komunikace řezáním hloubky do 20 cm</t>
  </si>
  <si>
    <t>1120619750</t>
  </si>
  <si>
    <t>5913240020</t>
  </si>
  <si>
    <t>Odstranění AB komunikace odtěžením nebo frézováním hloubky do 20 cm</t>
  </si>
  <si>
    <t>-838432552</t>
  </si>
  <si>
    <t>9902100500</t>
  </si>
  <si>
    <t>Doprava dodávek zhotovitele, dodávek objednatele nebo výzisku mechanizací přes 3,5 t sypanin do 60 km</t>
  </si>
  <si>
    <t>-493964238</t>
  </si>
  <si>
    <t>9909000600</t>
  </si>
  <si>
    <t>Poplatek za recyklaci odpadu (asfaltové směsi, kusový beton)</t>
  </si>
  <si>
    <t>666850097</t>
  </si>
  <si>
    <t>5913215020</t>
  </si>
  <si>
    <t>Demontáž kolejnicových dílů přejezdu ochranná kolejnice</t>
  </si>
  <si>
    <t>1856258677</t>
  </si>
  <si>
    <t>5906140200</t>
  </si>
  <si>
    <t>Demontáž kolejového roštu koleje v ose koleje pražce betonové tv. S49 rozdělení "d"</t>
  </si>
  <si>
    <t>-1242321603</t>
  </si>
  <si>
    <t>-1336175546</t>
  </si>
  <si>
    <t>9902200700</t>
  </si>
  <si>
    <t>Doprava dodávek zhotovitele, dodávek objednatele nebo výzisku mechanizací přes 3,5 t objemnějšího kusového materiálu do 100 km</t>
  </si>
  <si>
    <t>504423083</t>
  </si>
  <si>
    <t>9909000300</t>
  </si>
  <si>
    <t>Poplatek za likvidaci dřevěných kolejnicových podpor</t>
  </si>
  <si>
    <t>-1794111215</t>
  </si>
  <si>
    <t>9909000400</t>
  </si>
  <si>
    <t>Poplatek za likvidaci plastových součástí</t>
  </si>
  <si>
    <t>-671357418</t>
  </si>
  <si>
    <t>5905050060</t>
  </si>
  <si>
    <t>Souvislá výměna KL se snesením KR koleje pražce betonové rozdělení "d"</t>
  </si>
  <si>
    <t>1706049747</t>
  </si>
  <si>
    <t>-1258634839</t>
  </si>
  <si>
    <t>9909000100</t>
  </si>
  <si>
    <t>Poplatek za uložení suti nebo hmot na oficiální skládku</t>
  </si>
  <si>
    <t>-174630250</t>
  </si>
  <si>
    <t>5906130390</t>
  </si>
  <si>
    <t>Montáž kolejového roštu v ose koleje pražce betonové vystrojené tv. S49 rozdělení "d" - pod přejezdem "u"</t>
  </si>
  <si>
    <t>-346774483</t>
  </si>
  <si>
    <t>5958128010</t>
  </si>
  <si>
    <t>Komplety ŽS 4 (šroub RS 1, matice M 24, podložka Fe6, svěrka ŽS4)</t>
  </si>
  <si>
    <t>-1985256554</t>
  </si>
  <si>
    <t>5958125010</t>
  </si>
  <si>
    <t>Komplety s antikorozní úpravou ŽS 4 (svěrka ŽS4, šroub RS 1, matice M24, podložka Fe6)</t>
  </si>
  <si>
    <t>-139162478</t>
  </si>
  <si>
    <t>5958158005</t>
  </si>
  <si>
    <t>Podložka pryžová pod patu kolejnice S49 183/126/6</t>
  </si>
  <si>
    <t>-809619830</t>
  </si>
  <si>
    <t>9901000700</t>
  </si>
  <si>
    <t>Doprava dodávek zhotovitele, dodávek objednatele nebo výzisku mechanizací o nosnosti do 3,5 t do 100 km</t>
  </si>
  <si>
    <t>562148142</t>
  </si>
  <si>
    <t>5905105030</t>
  </si>
  <si>
    <t>Doplnění KL kamenivem souvisle strojně v koleji</t>
  </si>
  <si>
    <t>-1548045210</t>
  </si>
  <si>
    <t>5955101000</t>
  </si>
  <si>
    <t>Kamenivo drcené štěrk frakce 31,5/63 třídy BI</t>
  </si>
  <si>
    <t>1989603396</t>
  </si>
  <si>
    <t>9902100300</t>
  </si>
  <si>
    <t>Doprava dodávek zhotovitele, dodávek objednatele nebo výzisku mechanizací přes 3,5 t sypanin  do 30 km</t>
  </si>
  <si>
    <t>-251290919</t>
  </si>
  <si>
    <t>5909031020</t>
  </si>
  <si>
    <t>Úprava GPK koleje směrové a výškové uspořádání pražce betonové</t>
  </si>
  <si>
    <t>-246946114</t>
  </si>
  <si>
    <t>5907015040</t>
  </si>
  <si>
    <t>Ojedinělá výměna kolejnic stávající upevnění tv. S49 rozdělení "d"</t>
  </si>
  <si>
    <t>-1194735950</t>
  </si>
  <si>
    <t>5910020030</t>
  </si>
  <si>
    <t>Svařování kolejnic termitem plný předehřev standardní spára svar sériový tv. S49</t>
  </si>
  <si>
    <t>svar</t>
  </si>
  <si>
    <t>-193908207</t>
  </si>
  <si>
    <t>5910035030</t>
  </si>
  <si>
    <t>Dosažení dovolené upínací teploty v BK prodloužením kolejnicového pásu v koleji tv. S49</t>
  </si>
  <si>
    <t>1888617347</t>
  </si>
  <si>
    <t>5910040320</t>
  </si>
  <si>
    <t>Umožnění volné dilatace kolejnice demontáž upevňovadel s osazením kluzných podložek rozdělení pražců "d"</t>
  </si>
  <si>
    <t>1361737019</t>
  </si>
  <si>
    <t>5910040420</t>
  </si>
  <si>
    <t>Umožnění volné dilatace kolejnice montáž upevňovadel s odstraněním kluzných podložek rozdělení pražců "d"</t>
  </si>
  <si>
    <t>220261291</t>
  </si>
  <si>
    <t>5913040220</t>
  </si>
  <si>
    <t>Montáž celopryžové přejezdové konstrukce silně zatížené v koleji část vnitřní</t>
  </si>
  <si>
    <t>790133278</t>
  </si>
  <si>
    <t>5963101035</t>
  </si>
  <si>
    <t>Přejezd celopryžový Strail panel vnitřní</t>
  </si>
  <si>
    <t>1328865596</t>
  </si>
  <si>
    <t>5963101045</t>
  </si>
  <si>
    <t>Přejezd celopryžový Strail kolejová opěrka</t>
  </si>
  <si>
    <t>-2002545794</t>
  </si>
  <si>
    <t>5963101050</t>
  </si>
  <si>
    <t>Přejezd celopryžový Strail spínací táhlo střední 1200 mm</t>
  </si>
  <si>
    <t>-1950010526</t>
  </si>
  <si>
    <t>5963101085</t>
  </si>
  <si>
    <t>Přejezd celopryžový Strail spínací táhlo 1200 mm</t>
  </si>
  <si>
    <t>-1044985316</t>
  </si>
  <si>
    <t>5963101135</t>
  </si>
  <si>
    <t>Přejezd celopryžový Strail pojistka protu posuvu</t>
  </si>
  <si>
    <t>1784432670</t>
  </si>
  <si>
    <t>5963101055</t>
  </si>
  <si>
    <t>Přejezd celopryžový Strail náběhový klín pero</t>
  </si>
  <si>
    <t>611091405</t>
  </si>
  <si>
    <t>5963101060</t>
  </si>
  <si>
    <t>Přejezd celopryžový Strail náběhový klín drážka</t>
  </si>
  <si>
    <t>1758204909</t>
  </si>
  <si>
    <t>9902201200</t>
  </si>
  <si>
    <t>Doprava dodávek zhotovitele, dodávek objednatele nebo výzisku mechanizací přes 3,5 t objemnějšího kusového materiálu do 350 km</t>
  </si>
  <si>
    <t>-1055727842</t>
  </si>
  <si>
    <t>9902209100</t>
  </si>
  <si>
    <t>Doprava dodávek zhotovitele, dodávek objednatele nebo výzisku mechanizací přes 3,5 t objemnějšího kusového materiálu příplatek za každý další 1 km</t>
  </si>
  <si>
    <t>1149702798</t>
  </si>
  <si>
    <t>5913255040</t>
  </si>
  <si>
    <t>Zřízení konstrukce vozovky asfaltobetonové s vrstvami 20 cm</t>
  </si>
  <si>
    <t>-1630635657</t>
  </si>
  <si>
    <t>919112223</t>
  </si>
  <si>
    <t>Řezání spár pro vytvoření komůrky š 15 mm hl 30 mm pro těsnící zálivku v živičném krytu</t>
  </si>
  <si>
    <t>-258438173</t>
  </si>
  <si>
    <t>919121122</t>
  </si>
  <si>
    <t>Těsnění spár zálivkou za studena pro komůrky š 15 mm hl 30 mm s těsnicím profilem</t>
  </si>
  <si>
    <t>1764910237</t>
  </si>
  <si>
    <t>5963146010</t>
  </si>
  <si>
    <t>Asfaltový beton ACL 16S 50/70 hrubozrnný-ložní vrstva</t>
  </si>
  <si>
    <t>2008552148</t>
  </si>
  <si>
    <t>5963146000</t>
  </si>
  <si>
    <t>Asfaltový beton ACO 11S 50/70 střednězrnný-obrusná vrstva</t>
  </si>
  <si>
    <t>824849209</t>
  </si>
  <si>
    <t>195188879</t>
  </si>
  <si>
    <t>9903100100</t>
  </si>
  <si>
    <t>Přeprava mechanizace na místo prováděných prací o hmotnosti do 12 t přes 50 do 100 km</t>
  </si>
  <si>
    <t>2071018082</t>
  </si>
  <si>
    <t>9903200100</t>
  </si>
  <si>
    <t>Přeprava mechanizace na místo prováděných prací o hmotnosti přes 12 t přes 50 do 100 km</t>
  </si>
  <si>
    <t>-1839424276</t>
  </si>
  <si>
    <t>9903200200</t>
  </si>
  <si>
    <t>Přeprava mechanizace na místo prováděných prací o hmotnosti přes 12 t do 200 km</t>
  </si>
  <si>
    <t>1112745955</t>
  </si>
  <si>
    <t>03000-1000</t>
  </si>
  <si>
    <t>Zařízení a vybavení staveniště při velikosti nákladů - přes 1 do 3 mil. Kč</t>
  </si>
  <si>
    <t>kpl.</t>
  </si>
  <si>
    <t>-1003379530</t>
  </si>
  <si>
    <t>04000-1000</t>
  </si>
  <si>
    <t>Inženýrská činnost - koordinační a kompletační činnost</t>
  </si>
  <si>
    <t>759831670</t>
  </si>
  <si>
    <t>07000-1000</t>
  </si>
  <si>
    <t>Výluka silničního provozu se zajištěním objížďky</t>
  </si>
  <si>
    <t>-2045650435</t>
  </si>
  <si>
    <t>SO 02 - Výhybky</t>
  </si>
  <si>
    <t>5906010030</t>
  </si>
  <si>
    <t>Ruční výměna pražce v KL zapuštěném pražec dřevěný výhybkový délky do 3 m</t>
  </si>
  <si>
    <t>-1169425841</t>
  </si>
  <si>
    <t>5906010040</t>
  </si>
  <si>
    <t>Ruční výměna pražce v KL zapuštěném pražec dřevěný výhybkový délky přes 3 do 4 m</t>
  </si>
  <si>
    <t>1790876209</t>
  </si>
  <si>
    <t>5906010050</t>
  </si>
  <si>
    <t>Ruční výměna pražce v KL zapuštěném pražec dřevěný výhybkový délky přes 4 do 5 m</t>
  </si>
  <si>
    <t>-82110625</t>
  </si>
  <si>
    <t>-382702865</t>
  </si>
  <si>
    <t>5907055030</t>
  </si>
  <si>
    <t>Vrtání kolejnic otvor o průměru přes 23 mm</t>
  </si>
  <si>
    <t>1127287126</t>
  </si>
  <si>
    <t>5908050010</t>
  </si>
  <si>
    <t>Výměna upevnění podkladnicového komplety</t>
  </si>
  <si>
    <t>úl.pl.</t>
  </si>
  <si>
    <t>-963343502</t>
  </si>
  <si>
    <t>5908052010</t>
  </si>
  <si>
    <t>Výměna podložky pryžové pod patu kolejnice</t>
  </si>
  <si>
    <t>507869088</t>
  </si>
  <si>
    <t>5908053150</t>
  </si>
  <si>
    <t>Výměna drobného kolejiva šroub svěrkový tv. T</t>
  </si>
  <si>
    <t>-723484264</t>
  </si>
  <si>
    <t>5908053270</t>
  </si>
  <si>
    <t>Výměna drobného kolejiva vložka "M"</t>
  </si>
  <si>
    <t>-1666994056</t>
  </si>
  <si>
    <t>5908060020</t>
  </si>
  <si>
    <t>Oprava rozchodu koleje přebitím podkladnice 4 vrtule</t>
  </si>
  <si>
    <t>-224576119</t>
  </si>
  <si>
    <t>5908063020</t>
  </si>
  <si>
    <t>Oprava rozchodu koleje otočením nebo záměnou rozponových svěrek</t>
  </si>
  <si>
    <t>1579798491</t>
  </si>
  <si>
    <t>890951188</t>
  </si>
  <si>
    <t>5910035130</t>
  </si>
  <si>
    <t>Dosažení dovolené upínací teploty v BK prodloužením kolejnicového pásu ve výhybce tv. S49</t>
  </si>
  <si>
    <t>-831456789</t>
  </si>
  <si>
    <t>5910050010</t>
  </si>
  <si>
    <t>Umožnění volné dilatace dílů výhybek demontáž upevňovadel výhybka I. generace</t>
  </si>
  <si>
    <t>-1028733012</t>
  </si>
  <si>
    <t>5910050110</t>
  </si>
  <si>
    <t>Umožnění volné dilatace dílů výhybek montáž upevňovadel výhybka I. generace</t>
  </si>
  <si>
    <t>-348993103</t>
  </si>
  <si>
    <t>5910040310</t>
  </si>
  <si>
    <t>Umožnění volné dilatace kolejnice demontáž upevňovadel s osazením kluzných podložek rozdělení pražců "c"</t>
  </si>
  <si>
    <t>13151750</t>
  </si>
  <si>
    <t>5910040410</t>
  </si>
  <si>
    <t>Umožnění volné dilatace kolejnice montáž upevňovadel s odstraněním kluzných podložek rozdělení pražců "c"</t>
  </si>
  <si>
    <t>1299393657</t>
  </si>
  <si>
    <t>5909041010</t>
  </si>
  <si>
    <t>Úprava GPK výhybky směrové a výškové uspořádání pražce dřevěné nebo ocelové</t>
  </si>
  <si>
    <t>620593113</t>
  </si>
  <si>
    <t>5909031010</t>
  </si>
  <si>
    <t>Úprava GPK koleje směrové a výškové uspořádání pražce dřevěné nebo ocelové</t>
  </si>
  <si>
    <t>-1667235189</t>
  </si>
  <si>
    <t>409709143</t>
  </si>
  <si>
    <t>5905105040</t>
  </si>
  <si>
    <t>Doplnění KL kamenivem souvisle strojně ve výhybce</t>
  </si>
  <si>
    <t>648306757</t>
  </si>
  <si>
    <t>5905110020</t>
  </si>
  <si>
    <t>Snížení KL pod patou kolejnice ve výhybce</t>
  </si>
  <si>
    <t>1289070777</t>
  </si>
  <si>
    <t>5911305020</t>
  </si>
  <si>
    <t>Oprava a seřízení výměnové části výhybky jednoduché s hákovým závěrem pérové jazyky jednozávěrové soustavy S49 + T</t>
  </si>
  <si>
    <t>1708372175</t>
  </si>
  <si>
    <t>-568695236</t>
  </si>
  <si>
    <t>-465119135</t>
  </si>
  <si>
    <t>-2057978548</t>
  </si>
  <si>
    <t>697840104</t>
  </si>
  <si>
    <t>-479884317</t>
  </si>
  <si>
    <t>-1480263094</t>
  </si>
  <si>
    <t>920264781</t>
  </si>
  <si>
    <t>140007151</t>
  </si>
  <si>
    <t>01200-2000</t>
  </si>
  <si>
    <t>Geodetické práce - před opravou</t>
  </si>
  <si>
    <t>-1115499226</t>
  </si>
  <si>
    <t>01200-2000.1</t>
  </si>
  <si>
    <t>Geodetické práce - v průběhu opravy</t>
  </si>
  <si>
    <t>l.</t>
  </si>
  <si>
    <t>-1534236815</t>
  </si>
  <si>
    <t>SO 03 - Demontáž v.č. 7,8</t>
  </si>
  <si>
    <t>5999010010</t>
  </si>
  <si>
    <t>Vyjmutí a snesení konstrukcí nebo dílů hmotnosti do 10 t</t>
  </si>
  <si>
    <t>2056115939</t>
  </si>
  <si>
    <t>5911655050</t>
  </si>
  <si>
    <t>Demontáž jednoduché výhybky na úložišti dřevěné pražce soustavy T</t>
  </si>
  <si>
    <t>-524446041</t>
  </si>
  <si>
    <t>5906140235</t>
  </si>
  <si>
    <t>Demontáž kolejového roštu koleje v ose koleje pražce betonové tv. T rozdělení "c"</t>
  </si>
  <si>
    <t>1826282972</t>
  </si>
  <si>
    <t>5915025010</t>
  </si>
  <si>
    <t>Úprava vrstvy KL po snesení kolejového roštu koleje nebo výhybky</t>
  </si>
  <si>
    <t>727596549</t>
  </si>
  <si>
    <t>5905055020</t>
  </si>
  <si>
    <t>Odstranění stávajícího kolejového lože odtěžením ve výhybce</t>
  </si>
  <si>
    <t>861896146</t>
  </si>
  <si>
    <t>5906130070</t>
  </si>
  <si>
    <t>Montáž kolejového roštu v ose koleje pražce dřevěné nevystrojené tv. S49 rozdělení "c"</t>
  </si>
  <si>
    <t>1003159168</t>
  </si>
  <si>
    <t>5906130380</t>
  </si>
  <si>
    <t>Montáž kolejového roštu v ose koleje pražce betonové vystrojené tv. S49 rozdělení "c"</t>
  </si>
  <si>
    <t>-944143648</t>
  </si>
  <si>
    <t>5905060010</t>
  </si>
  <si>
    <t>Zřízení nového kolejového lože v koleji</t>
  </si>
  <si>
    <t>-1145007660</t>
  </si>
  <si>
    <t>-1368602773</t>
  </si>
  <si>
    <t>-1499000380</t>
  </si>
  <si>
    <t>1642705365</t>
  </si>
  <si>
    <t>-1224918987</t>
  </si>
  <si>
    <t>2030498351</t>
  </si>
  <si>
    <t>5914120010</t>
  </si>
  <si>
    <t>Demontáž nástupiště úrovňového sypaného v celé šíři</t>
  </si>
  <si>
    <t>-556340057</t>
  </si>
  <si>
    <t>5914110050</t>
  </si>
  <si>
    <t>Oprava nástupiště sypaného z kameniva úprava v celém profilu</t>
  </si>
  <si>
    <t>-2009120225</t>
  </si>
  <si>
    <t>645086155</t>
  </si>
  <si>
    <t>-1821265482</t>
  </si>
  <si>
    <t>-2015467948</t>
  </si>
  <si>
    <t>1975440165</t>
  </si>
  <si>
    <t>-1708937104</t>
  </si>
  <si>
    <t>1990161111</t>
  </si>
  <si>
    <t>Zařízení a vybavení staveniště při velikosti nákladů - do 1 mil. Kč</t>
  </si>
  <si>
    <t>585530034</t>
  </si>
  <si>
    <t>-1694945042</t>
  </si>
  <si>
    <t>-100379301</t>
  </si>
  <si>
    <t>-1272813675</t>
  </si>
  <si>
    <t>SO 04 - Materiál obj.- Nevyplňovat</t>
  </si>
  <si>
    <t>D1 - SO 01</t>
  </si>
  <si>
    <t>D2 - SO 02</t>
  </si>
  <si>
    <t>D3 - SO 03</t>
  </si>
  <si>
    <t>Pol1</t>
  </si>
  <si>
    <t>Pražec betonový SB 8 vystrojený užitý</t>
  </si>
  <si>
    <t>-1738656117</t>
  </si>
  <si>
    <t>Pol2</t>
  </si>
  <si>
    <t>Kolejnice S 49 užitá</t>
  </si>
  <si>
    <t>1738011415</t>
  </si>
  <si>
    <t>Pol3</t>
  </si>
  <si>
    <t>Pražce dřevěné výhybkové dub skupina 4 150x260</t>
  </si>
  <si>
    <t>638804447</t>
  </si>
  <si>
    <t>Pol4</t>
  </si>
  <si>
    <t>Kolejnice S49 užité</t>
  </si>
  <si>
    <t>-1447851656</t>
  </si>
  <si>
    <t>D3</t>
  </si>
  <si>
    <t>1990977374</t>
  </si>
  <si>
    <t>-1721567546</t>
  </si>
  <si>
    <t>Pol5</t>
  </si>
  <si>
    <t>Pražec betonový SB 5 vystrojený užitý</t>
  </si>
  <si>
    <t>205370707</t>
  </si>
  <si>
    <t>99 - VON</t>
  </si>
  <si>
    <t>VRN - Vedlejší rozpočtové náklady</t>
  </si>
  <si>
    <t xml:space="preserve">    VRN4 - Inženýrská činnost</t>
  </si>
  <si>
    <t xml:space="preserve">    VRN7 - Provozní vlivy</t>
  </si>
  <si>
    <t>VRN</t>
  </si>
  <si>
    <t>Vedlejší rozpočtové náklady</t>
  </si>
  <si>
    <t>022121001</t>
  </si>
  <si>
    <t>Geodetické práce Diagnostika technické infrastruktury Vytýčení trasy inženýrských sítí</t>
  </si>
  <si>
    <t>%</t>
  </si>
  <si>
    <t>-1389022260</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</si>
  <si>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</si>
  <si>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023122001</t>
  </si>
  <si>
    <t>Projektové práce Projektová dokumentace - přípravné práce Projekt opravy zabezpečovacích, sdělovacích, elektrických zařízení</t>
  </si>
  <si>
    <t>-1013138380</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</si>
  <si>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</si>
  <si>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</si>
  <si>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</si>
  <si>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1806607742</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</si>
  <si>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</si>
  <si>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024101301</t>
  </si>
  <si>
    <t>Inženýrská činnost posudky (např. statické aj.) a dozory</t>
  </si>
  <si>
    <t>-1984215561</t>
  </si>
  <si>
    <t>030003003</t>
  </si>
  <si>
    <t>Zařízení a vybavení staveniště při velikosti nákladů přes 5 do 20 mil. Kč</t>
  </si>
  <si>
    <t>-694622686</t>
  </si>
  <si>
    <t>Podrobné členěnění VRN Zařízení a vybavení staveniště vyjma dále jmenované práce včetně opatření na ochranu sousedních pozemků, včetně opatření na ochranu sousedních pozemků, informační tabule, dopravního značení na staveništi aj. při velikosti nákladů přes 5 do 20 mil. Kč</t>
  </si>
  <si>
    <t>033121001</t>
  </si>
  <si>
    <t>Provozní vlivy Rušení prací železničním provozem širá trať nebo dopravny s kolejovým rozvětvením s počtem vlaků za směnu 8,5 hod. do 25</t>
  </si>
  <si>
    <t>571653920</t>
  </si>
  <si>
    <t>045002000</t>
  </si>
  <si>
    <t>Kompletační a koordinační činnost</t>
  </si>
  <si>
    <t>-121766734</t>
  </si>
  <si>
    <t>VRN4</t>
  </si>
  <si>
    <t>Inženýrská činnost</t>
  </si>
  <si>
    <t>041103000</t>
  </si>
  <si>
    <t>Autorský dozor projektanta</t>
  </si>
  <si>
    <t>…</t>
  </si>
  <si>
    <t>-620667480</t>
  </si>
  <si>
    <t>049103000</t>
  </si>
  <si>
    <t>Náklady vzniklé v souvislosti s realizací stavby</t>
  </si>
  <si>
    <t>460593337</t>
  </si>
  <si>
    <t>VRN7</t>
  </si>
  <si>
    <t>Provozní vlivy</t>
  </si>
  <si>
    <t>074002000</t>
  </si>
  <si>
    <t>Železniční a městský kolejový provoz</t>
  </si>
  <si>
    <t>632121017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</si>
</sst>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2" fillId="0" borderId="14" xfId="0" applyNumberFormat="1" applyFont="1" applyBorder="1" applyAlignment="1" applyProtection="1">
      <alignment horizontal="right" vertical="center"/>
    </xf>
    <xf numFmtId="4" fontId="12" fillId="0" borderId="0" xfId="0" applyNumberFormat="1" applyFont="1" applyBorder="1" applyAlignment="1" applyProtection="1">
      <alignment horizontal="righ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horizontal="right" vertical="center"/>
    </xf>
    <xf numFmtId="4" fontId="25" fillId="0" borderId="0" xfId="0" applyNumberFormat="1" applyFont="1" applyBorder="1" applyAlignment="1" applyProtection="1">
      <alignment horizontal="righ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8"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5" fillId="0" borderId="14" xfId="0" applyNumberFormat="1" applyFont="1" applyBorder="1" applyAlignment="1" applyProtection="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4" fontId="30" fillId="0" borderId="12" xfId="0" applyNumberFormat="1" applyFont="1" applyBorder="1" applyAlignment="1" applyProtection="1"/>
    <xf numFmtId="166" fontId="30" fillId="0" borderId="12" xfId="0" applyNumberFormat="1" applyFont="1" applyBorder="1" applyAlignment="1" applyProtection="1"/>
    <xf numFmtId="4" fontId="31" fillId="0" borderId="0" xfId="0" applyNumberFormat="1" applyFont="1" applyAlignment="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2" borderId="22" xfId="0" applyNumberFormat="1" applyFont="1" applyFill="1" applyBorder="1" applyAlignment="1" applyProtection="1">
      <alignment vertical="center"/>
      <protection locked="0"/>
    </xf>
    <xf numFmtId="0" fontId="33" fillId="0" borderId="22" xfId="0" applyFont="1" applyBorder="1" applyAlignment="1" applyProtection="1">
      <alignment vertical="center"/>
    </xf>
    <xf numFmtId="4" fontId="32" fillId="0" borderId="22" xfId="0" applyNumberFormat="1" applyFont="1" applyBorder="1" applyAlignment="1" applyProtection="1">
      <alignment vertical="center"/>
    </xf>
    <xf numFmtId="0" fontId="33" fillId="0" borderId="3" xfId="0" applyFont="1" applyBorder="1" applyAlignment="1">
      <alignment vertical="center"/>
    </xf>
    <xf numFmtId="0" fontId="32"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0" fontId="20" fillId="0" borderId="15" xfId="0" applyFont="1" applyBorder="1" applyAlignment="1" applyProtection="1">
      <alignment horizontal="left" vertical="center"/>
    </xf>
    <xf numFmtId="0" fontId="19"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4" fontId="7" fillId="0" borderId="0" xfId="0" applyNumberFormat="1" applyFont="1" applyBorder="1" applyAlignment="1" applyProtection="1"/>
    <xf numFmtId="166" fontId="7" fillId="0" borderId="0" xfId="0" applyNumberFormat="1" applyFont="1" applyBorder="1" applyAlignment="1" applyProtection="1"/>
    <xf numFmtId="0" fontId="7" fillId="0" borderId="15" xfId="0"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167" fontId="19" fillId="2" borderId="22" xfId="0" applyNumberFormat="1" applyFont="1" applyFill="1" applyBorder="1" applyAlignment="1" applyProtection="1">
      <alignment vertical="center"/>
      <protection locked="0"/>
    </xf>
    <xf numFmtId="0" fontId="23"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4" fillId="0" borderId="0" xfId="0" applyNumberFormat="1" applyFont="1" applyAlignment="1" applyProtection="1">
      <alignmen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8" fillId="0" borderId="0" xfId="0" applyNumberFormat="1" applyFont="1" applyAlignment="1" applyProtection="1">
      <alignment vertical="center"/>
    </xf>
    <xf numFmtId="0" fontId="8"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19" fillId="4" borderId="8" xfId="0" applyFont="1" applyFill="1" applyBorder="1" applyAlignment="1" applyProtection="1">
      <alignment horizontal="left" vertical="center"/>
    </xf>
    <xf numFmtId="0" fontId="19" fillId="4" borderId="7" xfId="0" applyFont="1" applyFill="1" applyBorder="1" applyAlignment="1" applyProtection="1">
      <alignment horizontal="righ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5"/>
  <sheetViews>
    <sheetView showGridLines="0" workbookViewId="0"/>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11.25">
      <c r="A1" s="13" t="s">
        <v>0</v>
      </c>
      <c r="AZ1" s="13" t="s">
        <v>1</v>
      </c>
      <c r="BA1" s="13" t="s">
        <v>2</v>
      </c>
      <c r="BB1" s="13" t="s">
        <v>3</v>
      </c>
      <c r="BT1" s="13" t="s">
        <v>4</v>
      </c>
      <c r="BU1" s="13" t="s">
        <v>5</v>
      </c>
      <c r="BV1" s="13" t="s">
        <v>6</v>
      </c>
    </row>
    <row r="2" spans="1:74" s="1" customFormat="1" ht="36.950000000000003" customHeight="1">
      <c r="AR2" s="271"/>
      <c r="AS2" s="271"/>
      <c r="AT2" s="271"/>
      <c r="AU2" s="271"/>
      <c r="AV2" s="271"/>
      <c r="AW2" s="271"/>
      <c r="AX2" s="271"/>
      <c r="AY2" s="271"/>
      <c r="AZ2" s="271"/>
      <c r="BA2" s="271"/>
      <c r="BB2" s="271"/>
      <c r="BC2" s="271"/>
      <c r="BD2" s="271"/>
      <c r="BE2" s="271"/>
      <c r="BF2" s="271"/>
      <c r="BG2" s="271"/>
      <c r="BS2" s="14" t="s">
        <v>7</v>
      </c>
      <c r="BT2" s="14" t="s">
        <v>8</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s="1" customFormat="1" ht="24.95" customHeight="1">
      <c r="B4" s="18"/>
      <c r="C4" s="19"/>
      <c r="D4" s="20" t="s">
        <v>10</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11</v>
      </c>
      <c r="BG4" s="22" t="s">
        <v>12</v>
      </c>
      <c r="BS4" s="14" t="s">
        <v>13</v>
      </c>
    </row>
    <row r="5" spans="1:74" s="1" customFormat="1" ht="12" customHeight="1">
      <c r="B5" s="18"/>
      <c r="C5" s="19"/>
      <c r="D5" s="23" t="s">
        <v>14</v>
      </c>
      <c r="E5" s="19"/>
      <c r="F5" s="19"/>
      <c r="G5" s="19"/>
      <c r="H5" s="19"/>
      <c r="I5" s="19"/>
      <c r="J5" s="19"/>
      <c r="K5" s="255" t="s">
        <v>15</v>
      </c>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19"/>
      <c r="AQ5" s="19"/>
      <c r="AR5" s="17"/>
      <c r="BG5" s="252" t="s">
        <v>16</v>
      </c>
      <c r="BS5" s="14" t="s">
        <v>7</v>
      </c>
    </row>
    <row r="6" spans="1:74" s="1" customFormat="1" ht="36.950000000000003" customHeight="1">
      <c r="B6" s="18"/>
      <c r="C6" s="19"/>
      <c r="D6" s="25" t="s">
        <v>17</v>
      </c>
      <c r="E6" s="19"/>
      <c r="F6" s="19"/>
      <c r="G6" s="19"/>
      <c r="H6" s="19"/>
      <c r="I6" s="19"/>
      <c r="J6" s="19"/>
      <c r="K6" s="257" t="s">
        <v>18</v>
      </c>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19"/>
      <c r="AQ6" s="19"/>
      <c r="AR6" s="17"/>
      <c r="BG6" s="253"/>
      <c r="BS6" s="14" t="s">
        <v>7</v>
      </c>
    </row>
    <row r="7" spans="1:74" s="1" customFormat="1" ht="12" customHeight="1">
      <c r="B7" s="18"/>
      <c r="C7" s="19"/>
      <c r="D7" s="26" t="s">
        <v>19</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20</v>
      </c>
      <c r="AL7" s="19"/>
      <c r="AM7" s="19"/>
      <c r="AN7" s="24" t="s">
        <v>1</v>
      </c>
      <c r="AO7" s="19"/>
      <c r="AP7" s="19"/>
      <c r="AQ7" s="19"/>
      <c r="AR7" s="17"/>
      <c r="BG7" s="253"/>
      <c r="BS7" s="14" t="s">
        <v>7</v>
      </c>
    </row>
    <row r="8" spans="1:74" s="1" customFormat="1" ht="12" customHeight="1">
      <c r="B8" s="18"/>
      <c r="C8" s="19"/>
      <c r="D8" s="26" t="s">
        <v>21</v>
      </c>
      <c r="E8" s="19"/>
      <c r="F8" s="19"/>
      <c r="G8" s="19"/>
      <c r="H8" s="19"/>
      <c r="I8" s="19"/>
      <c r="J8" s="19"/>
      <c r="K8" s="24" t="s">
        <v>22</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23</v>
      </c>
      <c r="AL8" s="19"/>
      <c r="AM8" s="19"/>
      <c r="AN8" s="27" t="s">
        <v>24</v>
      </c>
      <c r="AO8" s="19"/>
      <c r="AP8" s="19"/>
      <c r="AQ8" s="19"/>
      <c r="AR8" s="17"/>
      <c r="BG8" s="253"/>
      <c r="BS8" s="14" t="s">
        <v>7</v>
      </c>
    </row>
    <row r="9" spans="1:74" s="1" customFormat="1"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G9" s="253"/>
      <c r="BS9" s="14" t="s">
        <v>7</v>
      </c>
    </row>
    <row r="10" spans="1:74" s="1" customFormat="1" ht="12" customHeight="1">
      <c r="B10" s="18"/>
      <c r="C10" s="19"/>
      <c r="D10" s="26" t="s">
        <v>25</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26</v>
      </c>
      <c r="AL10" s="19"/>
      <c r="AM10" s="19"/>
      <c r="AN10" s="24" t="s">
        <v>1</v>
      </c>
      <c r="AO10" s="19"/>
      <c r="AP10" s="19"/>
      <c r="AQ10" s="19"/>
      <c r="AR10" s="17"/>
      <c r="BG10" s="253"/>
      <c r="BS10" s="14" t="s">
        <v>7</v>
      </c>
    </row>
    <row r="11" spans="1:74" s="1" customFormat="1" ht="18.399999999999999" customHeight="1">
      <c r="B11" s="18"/>
      <c r="C11" s="19"/>
      <c r="D11" s="19"/>
      <c r="E11" s="24" t="s">
        <v>22</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27</v>
      </c>
      <c r="AL11" s="19"/>
      <c r="AM11" s="19"/>
      <c r="AN11" s="24" t="s">
        <v>1</v>
      </c>
      <c r="AO11" s="19"/>
      <c r="AP11" s="19"/>
      <c r="AQ11" s="19"/>
      <c r="AR11" s="17"/>
      <c r="BG11" s="253"/>
      <c r="BS11" s="14" t="s">
        <v>7</v>
      </c>
    </row>
    <row r="12" spans="1:74" s="1" customFormat="1"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G12" s="253"/>
      <c r="BS12" s="14" t="s">
        <v>7</v>
      </c>
    </row>
    <row r="13" spans="1:74" s="1" customFormat="1" ht="12" customHeight="1">
      <c r="B13" s="18"/>
      <c r="C13" s="19"/>
      <c r="D13" s="26" t="s">
        <v>28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26</v>
      </c>
      <c r="AL13" s="19"/>
      <c r="AM13" s="19"/>
      <c r="AN13" s="28" t="s">
        <v>29</v>
      </c>
      <c r="AO13" s="19"/>
      <c r="AP13" s="19"/>
      <c r="AQ13" s="19"/>
      <c r="AR13" s="17"/>
      <c r="BG13" s="253"/>
      <c r="BS13" s="14" t="s">
        <v>7</v>
      </c>
    </row>
    <row r="14" spans="1:74">
      <c r="B14" s="18"/>
      <c r="C14" s="19"/>
      <c r="D14" s="19"/>
      <c r="E14" s="258" t="s">
        <v>29</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6" t="s">
        <v>27</v>
      </c>
      <c r="AL14" s="19"/>
      <c r="AM14" s="19"/>
      <c r="AN14" s="28" t="s">
        <v>29</v>
      </c>
      <c r="AO14" s="19"/>
      <c r="AP14" s="19"/>
      <c r="AQ14" s="19"/>
      <c r="AR14" s="17"/>
      <c r="BG14" s="253"/>
      <c r="BS14" s="14" t="s">
        <v>7</v>
      </c>
    </row>
    <row r="15" spans="1:74" s="1" customFormat="1"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G15" s="253"/>
      <c r="BS15" s="14" t="s">
        <v>4</v>
      </c>
    </row>
    <row r="16" spans="1:74" s="1" customFormat="1" ht="12" customHeight="1">
      <c r="B16" s="18"/>
      <c r="C16" s="19"/>
      <c r="D16" s="26" t="s">
        <v>30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26</v>
      </c>
      <c r="AL16" s="19"/>
      <c r="AM16" s="19"/>
      <c r="AN16" s="24" t="s">
        <v>1</v>
      </c>
      <c r="AO16" s="19"/>
      <c r="AP16" s="19"/>
      <c r="AQ16" s="19"/>
      <c r="AR16" s="17"/>
      <c r="BG16" s="253"/>
      <c r="BS16" s="14" t="s">
        <v>4</v>
      </c>
    </row>
    <row r="17" spans="1:71" s="1" customFormat="1" ht="18.399999999999999" customHeight="1">
      <c r="B17" s="18"/>
      <c r="C17" s="19"/>
      <c r="D17" s="19"/>
      <c r="E17" s="24" t="s">
        <v>22</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27</v>
      </c>
      <c r="AL17" s="19"/>
      <c r="AM17" s="19"/>
      <c r="AN17" s="24" t="s">
        <v>1</v>
      </c>
      <c r="AO17" s="19"/>
      <c r="AP17" s="19"/>
      <c r="AQ17" s="19"/>
      <c r="AR17" s="17"/>
      <c r="BG17" s="253"/>
      <c r="BS17" s="14" t="s">
        <v>5</v>
      </c>
    </row>
    <row r="18" spans="1:71" s="1" customFormat="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G18" s="253"/>
      <c r="BS18" s="14" t="s">
        <v>7</v>
      </c>
    </row>
    <row r="19" spans="1:71" s="1" customFormat="1" ht="12" customHeight="1">
      <c r="B19" s="18"/>
      <c r="C19" s="19"/>
      <c r="D19" s="26"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26</v>
      </c>
      <c r="AL19" s="19"/>
      <c r="AM19" s="19"/>
      <c r="AN19" s="24" t="s">
        <v>1</v>
      </c>
      <c r="AO19" s="19"/>
      <c r="AP19" s="19"/>
      <c r="AQ19" s="19"/>
      <c r="AR19" s="17"/>
      <c r="BG19" s="253"/>
      <c r="BS19" s="14" t="s">
        <v>7</v>
      </c>
    </row>
    <row r="20" spans="1:71" s="1" customFormat="1" ht="18.399999999999999" customHeight="1">
      <c r="B20" s="18"/>
      <c r="C20" s="19"/>
      <c r="D20" s="19"/>
      <c r="E20" s="24" t="s">
        <v>32</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27</v>
      </c>
      <c r="AL20" s="19"/>
      <c r="AM20" s="19"/>
      <c r="AN20" s="24" t="s">
        <v>1</v>
      </c>
      <c r="AO20" s="19"/>
      <c r="AP20" s="19"/>
      <c r="AQ20" s="19"/>
      <c r="AR20" s="17"/>
      <c r="BG20" s="253"/>
      <c r="BS20" s="14" t="s">
        <v>5</v>
      </c>
    </row>
    <row r="21" spans="1:71" s="1" customFormat="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G21" s="253"/>
    </row>
    <row r="22" spans="1:71" s="1" customFormat="1" ht="12" customHeight="1">
      <c r="B22" s="18"/>
      <c r="C22" s="19"/>
      <c r="D22" s="26" t="s">
        <v>33</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G22" s="253"/>
    </row>
    <row r="23" spans="1:71" s="1" customFormat="1" ht="16.5" customHeight="1">
      <c r="B23" s="18"/>
      <c r="C23" s="19"/>
      <c r="D23" s="19"/>
      <c r="E23" s="260" t="s">
        <v>1</v>
      </c>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19"/>
      <c r="AP23" s="19"/>
      <c r="AQ23" s="19"/>
      <c r="AR23" s="17"/>
      <c r="BG23" s="253"/>
    </row>
    <row r="24" spans="1:71" s="1" customFormat="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G24" s="253"/>
    </row>
    <row r="25" spans="1:71" s="1" customFormat="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G25" s="253"/>
    </row>
    <row r="26" spans="1:71" s="2" customFormat="1" ht="25.9" customHeight="1">
      <c r="A26" s="31"/>
      <c r="B26" s="32"/>
      <c r="C26" s="33"/>
      <c r="D26" s="34" t="s">
        <v>34</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61">
        <f>ROUND(AG94,2)</f>
        <v>0</v>
      </c>
      <c r="AL26" s="262"/>
      <c r="AM26" s="262"/>
      <c r="AN26" s="262"/>
      <c r="AO26" s="262"/>
      <c r="AP26" s="33"/>
      <c r="AQ26" s="33"/>
      <c r="AR26" s="36"/>
      <c r="BG26" s="253"/>
    </row>
    <row r="27" spans="1:71" s="2" customFormat="1" ht="6.95"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G27" s="253"/>
    </row>
    <row r="28" spans="1:71" s="2" customFormat="1">
      <c r="A28" s="31"/>
      <c r="B28" s="32"/>
      <c r="C28" s="33"/>
      <c r="D28" s="33"/>
      <c r="E28" s="33"/>
      <c r="F28" s="33"/>
      <c r="G28" s="33"/>
      <c r="H28" s="33"/>
      <c r="I28" s="33"/>
      <c r="J28" s="33"/>
      <c r="K28" s="33"/>
      <c r="L28" s="263" t="s">
        <v>35</v>
      </c>
      <c r="M28" s="263"/>
      <c r="N28" s="263"/>
      <c r="O28" s="263"/>
      <c r="P28" s="263"/>
      <c r="Q28" s="33"/>
      <c r="R28" s="33"/>
      <c r="S28" s="33"/>
      <c r="T28" s="33"/>
      <c r="U28" s="33"/>
      <c r="V28" s="33"/>
      <c r="W28" s="263" t="s">
        <v>36</v>
      </c>
      <c r="X28" s="263"/>
      <c r="Y28" s="263"/>
      <c r="Z28" s="263"/>
      <c r="AA28" s="263"/>
      <c r="AB28" s="263"/>
      <c r="AC28" s="263"/>
      <c r="AD28" s="263"/>
      <c r="AE28" s="263"/>
      <c r="AF28" s="33"/>
      <c r="AG28" s="33"/>
      <c r="AH28" s="33"/>
      <c r="AI28" s="33"/>
      <c r="AJ28" s="33"/>
      <c r="AK28" s="263" t="s">
        <v>37</v>
      </c>
      <c r="AL28" s="263"/>
      <c r="AM28" s="263"/>
      <c r="AN28" s="263"/>
      <c r="AO28" s="263"/>
      <c r="AP28" s="33"/>
      <c r="AQ28" s="33"/>
      <c r="AR28" s="36"/>
      <c r="BG28" s="253"/>
    </row>
    <row r="29" spans="1:71" s="3" customFormat="1" ht="14.45" customHeight="1">
      <c r="B29" s="37"/>
      <c r="C29" s="38"/>
      <c r="D29" s="26" t="s">
        <v>38</v>
      </c>
      <c r="E29" s="38"/>
      <c r="F29" s="26" t="s">
        <v>39</v>
      </c>
      <c r="G29" s="38"/>
      <c r="H29" s="38"/>
      <c r="I29" s="38"/>
      <c r="J29" s="38"/>
      <c r="K29" s="38"/>
      <c r="L29" s="266">
        <v>0.21</v>
      </c>
      <c r="M29" s="265"/>
      <c r="N29" s="265"/>
      <c r="O29" s="265"/>
      <c r="P29" s="265"/>
      <c r="Q29" s="38"/>
      <c r="R29" s="38"/>
      <c r="S29" s="38"/>
      <c r="T29" s="38"/>
      <c r="U29" s="38"/>
      <c r="V29" s="38"/>
      <c r="W29" s="264">
        <f>ROUND(BB94, 2)</f>
        <v>0</v>
      </c>
      <c r="X29" s="265"/>
      <c r="Y29" s="265"/>
      <c r="Z29" s="265"/>
      <c r="AA29" s="265"/>
      <c r="AB29" s="265"/>
      <c r="AC29" s="265"/>
      <c r="AD29" s="265"/>
      <c r="AE29" s="265"/>
      <c r="AF29" s="38"/>
      <c r="AG29" s="38"/>
      <c r="AH29" s="38"/>
      <c r="AI29" s="38"/>
      <c r="AJ29" s="38"/>
      <c r="AK29" s="264">
        <f>ROUND(AX94, 2)</f>
        <v>0</v>
      </c>
      <c r="AL29" s="265"/>
      <c r="AM29" s="265"/>
      <c r="AN29" s="265"/>
      <c r="AO29" s="265"/>
      <c r="AP29" s="38"/>
      <c r="AQ29" s="38"/>
      <c r="AR29" s="39"/>
      <c r="BG29" s="254"/>
    </row>
    <row r="30" spans="1:71" s="3" customFormat="1" ht="14.45" customHeight="1">
      <c r="B30" s="37"/>
      <c r="C30" s="38"/>
      <c r="D30" s="38"/>
      <c r="E30" s="38"/>
      <c r="F30" s="26" t="s">
        <v>40</v>
      </c>
      <c r="G30" s="38"/>
      <c r="H30" s="38"/>
      <c r="I30" s="38"/>
      <c r="J30" s="38"/>
      <c r="K30" s="38"/>
      <c r="L30" s="266">
        <v>0.15</v>
      </c>
      <c r="M30" s="265"/>
      <c r="N30" s="265"/>
      <c r="O30" s="265"/>
      <c r="P30" s="265"/>
      <c r="Q30" s="38"/>
      <c r="R30" s="38"/>
      <c r="S30" s="38"/>
      <c r="T30" s="38"/>
      <c r="U30" s="38"/>
      <c r="V30" s="38"/>
      <c r="W30" s="264">
        <f>ROUND(BC94, 2)</f>
        <v>0</v>
      </c>
      <c r="X30" s="265"/>
      <c r="Y30" s="265"/>
      <c r="Z30" s="265"/>
      <c r="AA30" s="265"/>
      <c r="AB30" s="265"/>
      <c r="AC30" s="265"/>
      <c r="AD30" s="265"/>
      <c r="AE30" s="265"/>
      <c r="AF30" s="38"/>
      <c r="AG30" s="38"/>
      <c r="AH30" s="38"/>
      <c r="AI30" s="38"/>
      <c r="AJ30" s="38"/>
      <c r="AK30" s="264">
        <f>ROUND(AY94, 2)</f>
        <v>0</v>
      </c>
      <c r="AL30" s="265"/>
      <c r="AM30" s="265"/>
      <c r="AN30" s="265"/>
      <c r="AO30" s="265"/>
      <c r="AP30" s="38"/>
      <c r="AQ30" s="38"/>
      <c r="AR30" s="39"/>
      <c r="BG30" s="254"/>
    </row>
    <row r="31" spans="1:71" s="3" customFormat="1" ht="14.45" hidden="1" customHeight="1">
      <c r="B31" s="37"/>
      <c r="C31" s="38"/>
      <c r="D31" s="38"/>
      <c r="E31" s="38"/>
      <c r="F31" s="26" t="s">
        <v>41</v>
      </c>
      <c r="G31" s="38"/>
      <c r="H31" s="38"/>
      <c r="I31" s="38"/>
      <c r="J31" s="38"/>
      <c r="K31" s="38"/>
      <c r="L31" s="266">
        <v>0.21</v>
      </c>
      <c r="M31" s="265"/>
      <c r="N31" s="265"/>
      <c r="O31" s="265"/>
      <c r="P31" s="265"/>
      <c r="Q31" s="38"/>
      <c r="R31" s="38"/>
      <c r="S31" s="38"/>
      <c r="T31" s="38"/>
      <c r="U31" s="38"/>
      <c r="V31" s="38"/>
      <c r="W31" s="264">
        <f>ROUND(BD94, 2)</f>
        <v>0</v>
      </c>
      <c r="X31" s="265"/>
      <c r="Y31" s="265"/>
      <c r="Z31" s="265"/>
      <c r="AA31" s="265"/>
      <c r="AB31" s="265"/>
      <c r="AC31" s="265"/>
      <c r="AD31" s="265"/>
      <c r="AE31" s="265"/>
      <c r="AF31" s="38"/>
      <c r="AG31" s="38"/>
      <c r="AH31" s="38"/>
      <c r="AI31" s="38"/>
      <c r="AJ31" s="38"/>
      <c r="AK31" s="264">
        <v>0</v>
      </c>
      <c r="AL31" s="265"/>
      <c r="AM31" s="265"/>
      <c r="AN31" s="265"/>
      <c r="AO31" s="265"/>
      <c r="AP31" s="38"/>
      <c r="AQ31" s="38"/>
      <c r="AR31" s="39"/>
      <c r="BG31" s="254"/>
    </row>
    <row r="32" spans="1:71" s="3" customFormat="1" ht="14.45" hidden="1" customHeight="1">
      <c r="B32" s="37"/>
      <c r="C32" s="38"/>
      <c r="D32" s="38"/>
      <c r="E32" s="38"/>
      <c r="F32" s="26" t="s">
        <v>42</v>
      </c>
      <c r="G32" s="38"/>
      <c r="H32" s="38"/>
      <c r="I32" s="38"/>
      <c r="J32" s="38"/>
      <c r="K32" s="38"/>
      <c r="L32" s="266">
        <v>0.15</v>
      </c>
      <c r="M32" s="265"/>
      <c r="N32" s="265"/>
      <c r="O32" s="265"/>
      <c r="P32" s="265"/>
      <c r="Q32" s="38"/>
      <c r="R32" s="38"/>
      <c r="S32" s="38"/>
      <c r="T32" s="38"/>
      <c r="U32" s="38"/>
      <c r="V32" s="38"/>
      <c r="W32" s="264">
        <f>ROUND(BE94, 2)</f>
        <v>0</v>
      </c>
      <c r="X32" s="265"/>
      <c r="Y32" s="265"/>
      <c r="Z32" s="265"/>
      <c r="AA32" s="265"/>
      <c r="AB32" s="265"/>
      <c r="AC32" s="265"/>
      <c r="AD32" s="265"/>
      <c r="AE32" s="265"/>
      <c r="AF32" s="38"/>
      <c r="AG32" s="38"/>
      <c r="AH32" s="38"/>
      <c r="AI32" s="38"/>
      <c r="AJ32" s="38"/>
      <c r="AK32" s="264">
        <v>0</v>
      </c>
      <c r="AL32" s="265"/>
      <c r="AM32" s="265"/>
      <c r="AN32" s="265"/>
      <c r="AO32" s="265"/>
      <c r="AP32" s="38"/>
      <c r="AQ32" s="38"/>
      <c r="AR32" s="39"/>
      <c r="BG32" s="254"/>
    </row>
    <row r="33" spans="1:59" s="3" customFormat="1" ht="14.45" hidden="1" customHeight="1">
      <c r="B33" s="37"/>
      <c r="C33" s="38"/>
      <c r="D33" s="38"/>
      <c r="E33" s="38"/>
      <c r="F33" s="26" t="s">
        <v>43</v>
      </c>
      <c r="G33" s="38"/>
      <c r="H33" s="38"/>
      <c r="I33" s="38"/>
      <c r="J33" s="38"/>
      <c r="K33" s="38"/>
      <c r="L33" s="266">
        <v>0</v>
      </c>
      <c r="M33" s="265"/>
      <c r="N33" s="265"/>
      <c r="O33" s="265"/>
      <c r="P33" s="265"/>
      <c r="Q33" s="38"/>
      <c r="R33" s="38"/>
      <c r="S33" s="38"/>
      <c r="T33" s="38"/>
      <c r="U33" s="38"/>
      <c r="V33" s="38"/>
      <c r="W33" s="264">
        <f>ROUND(BF94, 2)</f>
        <v>0</v>
      </c>
      <c r="X33" s="265"/>
      <c r="Y33" s="265"/>
      <c r="Z33" s="265"/>
      <c r="AA33" s="265"/>
      <c r="AB33" s="265"/>
      <c r="AC33" s="265"/>
      <c r="AD33" s="265"/>
      <c r="AE33" s="265"/>
      <c r="AF33" s="38"/>
      <c r="AG33" s="38"/>
      <c r="AH33" s="38"/>
      <c r="AI33" s="38"/>
      <c r="AJ33" s="38"/>
      <c r="AK33" s="264">
        <v>0</v>
      </c>
      <c r="AL33" s="265"/>
      <c r="AM33" s="265"/>
      <c r="AN33" s="265"/>
      <c r="AO33" s="265"/>
      <c r="AP33" s="38"/>
      <c r="AQ33" s="38"/>
      <c r="AR33" s="39"/>
      <c r="BG33" s="254"/>
    </row>
    <row r="34" spans="1:59" s="2" customFormat="1" ht="6.95"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G34" s="253"/>
    </row>
    <row r="35" spans="1:59" s="2" customFormat="1" ht="25.9" customHeight="1">
      <c r="A35" s="31"/>
      <c r="B35" s="32"/>
      <c r="C35" s="40"/>
      <c r="D35" s="41" t="s">
        <v>44</v>
      </c>
      <c r="E35" s="42"/>
      <c r="F35" s="42"/>
      <c r="G35" s="42"/>
      <c r="H35" s="42"/>
      <c r="I35" s="42"/>
      <c r="J35" s="42"/>
      <c r="K35" s="42"/>
      <c r="L35" s="42"/>
      <c r="M35" s="42"/>
      <c r="N35" s="42"/>
      <c r="O35" s="42"/>
      <c r="P35" s="42"/>
      <c r="Q35" s="42"/>
      <c r="R35" s="42"/>
      <c r="S35" s="42"/>
      <c r="T35" s="43" t="s">
        <v>45</v>
      </c>
      <c r="U35" s="42"/>
      <c r="V35" s="42"/>
      <c r="W35" s="42"/>
      <c r="X35" s="270" t="s">
        <v>46</v>
      </c>
      <c r="Y35" s="268"/>
      <c r="Z35" s="268"/>
      <c r="AA35" s="268"/>
      <c r="AB35" s="268"/>
      <c r="AC35" s="42"/>
      <c r="AD35" s="42"/>
      <c r="AE35" s="42"/>
      <c r="AF35" s="42"/>
      <c r="AG35" s="42"/>
      <c r="AH35" s="42"/>
      <c r="AI35" s="42"/>
      <c r="AJ35" s="42"/>
      <c r="AK35" s="267">
        <f>SUM(AK26:AK33)</f>
        <v>0</v>
      </c>
      <c r="AL35" s="268"/>
      <c r="AM35" s="268"/>
      <c r="AN35" s="268"/>
      <c r="AO35" s="269"/>
      <c r="AP35" s="40"/>
      <c r="AQ35" s="40"/>
      <c r="AR35" s="36"/>
      <c r="BG35" s="31"/>
    </row>
    <row r="36" spans="1:59" s="2" customFormat="1" ht="6.95"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G36" s="31"/>
    </row>
    <row r="37" spans="1:59" s="2" customFormat="1" ht="14.45" customHeight="1">
      <c r="A37" s="3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6"/>
      <c r="BG37" s="31"/>
    </row>
    <row r="38" spans="1:59" s="1" customFormat="1" ht="14.45"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pans="1:59" s="1" customFormat="1" ht="14.45"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pans="1:59" s="1" customFormat="1" ht="14.45"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pans="1:59" s="1" customFormat="1" ht="14.45"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pans="1:59" s="1" customFormat="1" ht="14.45"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pans="1:59" s="1" customFormat="1" ht="14.45"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pans="1:59" s="1" customFormat="1" ht="14.45"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pans="1:59" s="1" customFormat="1" ht="14.45"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pans="1:59" s="1" customFormat="1" ht="14.45"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pans="1:59" s="1" customFormat="1" ht="14.45"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pans="1:59" s="1" customFormat="1" ht="14.45"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pans="1:59" s="2" customFormat="1" ht="14.45" customHeight="1">
      <c r="B49" s="44"/>
      <c r="C49" s="45"/>
      <c r="D49" s="46" t="s">
        <v>47</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48</v>
      </c>
      <c r="AI49" s="47"/>
      <c r="AJ49" s="47"/>
      <c r="AK49" s="47"/>
      <c r="AL49" s="47"/>
      <c r="AM49" s="47"/>
      <c r="AN49" s="47"/>
      <c r="AO49" s="47"/>
      <c r="AP49" s="45"/>
      <c r="AQ49" s="45"/>
      <c r="AR49" s="48"/>
    </row>
    <row r="50" spans="1:59" ht="11.25">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spans="1:59" ht="11.25">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spans="1:59" ht="11.25">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spans="1:59" ht="11.25">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spans="1:59" ht="11.25">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spans="1:59" ht="11.2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spans="1:59" ht="11.25">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spans="1:59" ht="11.25">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spans="1:59" ht="11.25">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spans="1:59" ht="11.25">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pans="1:59" s="2" customFormat="1">
      <c r="A60" s="31"/>
      <c r="B60" s="32"/>
      <c r="C60" s="33"/>
      <c r="D60" s="49" t="s">
        <v>49</v>
      </c>
      <c r="E60" s="35"/>
      <c r="F60" s="35"/>
      <c r="G60" s="35"/>
      <c r="H60" s="35"/>
      <c r="I60" s="35"/>
      <c r="J60" s="35"/>
      <c r="K60" s="35"/>
      <c r="L60" s="35"/>
      <c r="M60" s="35"/>
      <c r="N60" s="35"/>
      <c r="O60" s="35"/>
      <c r="P60" s="35"/>
      <c r="Q60" s="35"/>
      <c r="R60" s="35"/>
      <c r="S60" s="35"/>
      <c r="T60" s="35"/>
      <c r="U60" s="35"/>
      <c r="V60" s="49" t="s">
        <v>50</v>
      </c>
      <c r="W60" s="35"/>
      <c r="X60" s="35"/>
      <c r="Y60" s="35"/>
      <c r="Z60" s="35"/>
      <c r="AA60" s="35"/>
      <c r="AB60" s="35"/>
      <c r="AC60" s="35"/>
      <c r="AD60" s="35"/>
      <c r="AE60" s="35"/>
      <c r="AF60" s="35"/>
      <c r="AG60" s="35"/>
      <c r="AH60" s="49" t="s">
        <v>49</v>
      </c>
      <c r="AI60" s="35"/>
      <c r="AJ60" s="35"/>
      <c r="AK60" s="35"/>
      <c r="AL60" s="35"/>
      <c r="AM60" s="49" t="s">
        <v>50</v>
      </c>
      <c r="AN60" s="35"/>
      <c r="AO60" s="35"/>
      <c r="AP60" s="33"/>
      <c r="AQ60" s="33"/>
      <c r="AR60" s="36"/>
      <c r="BG60" s="31"/>
    </row>
    <row r="61" spans="1:59" ht="11.25">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spans="1:59" ht="11.25">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spans="1:59" ht="11.25">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pans="1:59" s="2" customFormat="1">
      <c r="A64" s="31"/>
      <c r="B64" s="32"/>
      <c r="C64" s="33"/>
      <c r="D64" s="46" t="s">
        <v>51</v>
      </c>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46" t="s">
        <v>52</v>
      </c>
      <c r="AI64" s="50"/>
      <c r="AJ64" s="50"/>
      <c r="AK64" s="50"/>
      <c r="AL64" s="50"/>
      <c r="AM64" s="50"/>
      <c r="AN64" s="50"/>
      <c r="AO64" s="50"/>
      <c r="AP64" s="33"/>
      <c r="AQ64" s="33"/>
      <c r="AR64" s="36"/>
      <c r="BG64" s="31"/>
    </row>
    <row r="65" spans="1:59" ht="11.2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spans="1:59" ht="11.25">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spans="1:59" ht="11.25">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spans="1:59" ht="11.25">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spans="1:59" ht="11.25">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spans="1:59" ht="11.25">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spans="1:59" ht="11.25">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spans="1:59" ht="11.25">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spans="1:59" ht="11.25">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spans="1:59" ht="11.25">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pans="1:59" s="2" customFormat="1">
      <c r="A75" s="31"/>
      <c r="B75" s="32"/>
      <c r="C75" s="33"/>
      <c r="D75" s="49" t="s">
        <v>49</v>
      </c>
      <c r="E75" s="35"/>
      <c r="F75" s="35"/>
      <c r="G75" s="35"/>
      <c r="H75" s="35"/>
      <c r="I75" s="35"/>
      <c r="J75" s="35"/>
      <c r="K75" s="35"/>
      <c r="L75" s="35"/>
      <c r="M75" s="35"/>
      <c r="N75" s="35"/>
      <c r="O75" s="35"/>
      <c r="P75" s="35"/>
      <c r="Q75" s="35"/>
      <c r="R75" s="35"/>
      <c r="S75" s="35"/>
      <c r="T75" s="35"/>
      <c r="U75" s="35"/>
      <c r="V75" s="49" t="s">
        <v>50</v>
      </c>
      <c r="W75" s="35"/>
      <c r="X75" s="35"/>
      <c r="Y75" s="35"/>
      <c r="Z75" s="35"/>
      <c r="AA75" s="35"/>
      <c r="AB75" s="35"/>
      <c r="AC75" s="35"/>
      <c r="AD75" s="35"/>
      <c r="AE75" s="35"/>
      <c r="AF75" s="35"/>
      <c r="AG75" s="35"/>
      <c r="AH75" s="49" t="s">
        <v>49</v>
      </c>
      <c r="AI75" s="35"/>
      <c r="AJ75" s="35"/>
      <c r="AK75" s="35"/>
      <c r="AL75" s="35"/>
      <c r="AM75" s="49" t="s">
        <v>50</v>
      </c>
      <c r="AN75" s="35"/>
      <c r="AO75" s="35"/>
      <c r="AP75" s="33"/>
      <c r="AQ75" s="33"/>
      <c r="AR75" s="36"/>
      <c r="BG75" s="31"/>
    </row>
    <row r="76" spans="1:59" s="2" customFormat="1" ht="11.25">
      <c r="A76" s="3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6"/>
      <c r="BG76" s="31"/>
    </row>
    <row r="77" spans="1:59" s="2" customFormat="1" ht="6.95" customHeight="1">
      <c r="A77" s="31"/>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36"/>
      <c r="BG77" s="31"/>
    </row>
    <row r="81" spans="1:91" s="2" customFormat="1" ht="6.95" customHeight="1">
      <c r="A81" s="31"/>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36"/>
      <c r="BG81" s="31"/>
    </row>
    <row r="82" spans="1:91" s="2" customFormat="1" ht="24.95" customHeight="1">
      <c r="A82" s="31"/>
      <c r="B82" s="32"/>
      <c r="C82" s="20" t="s">
        <v>53</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6"/>
      <c r="BG82" s="31"/>
    </row>
    <row r="83" spans="1:91" s="2" customFormat="1" ht="6.95" customHeight="1">
      <c r="A83" s="31"/>
      <c r="B83" s="3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6"/>
      <c r="BG83" s="31"/>
    </row>
    <row r="84" spans="1:91" s="4" customFormat="1" ht="12" customHeight="1">
      <c r="B84" s="55"/>
      <c r="C84" s="26" t="s">
        <v>14</v>
      </c>
      <c r="D84" s="56"/>
      <c r="E84" s="56"/>
      <c r="F84" s="56"/>
      <c r="G84" s="56"/>
      <c r="H84" s="56"/>
      <c r="I84" s="56"/>
      <c r="J84" s="56"/>
      <c r="K84" s="56"/>
      <c r="L84" s="56" t="str">
        <f>K5</f>
        <v>64020xxxx</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7"/>
    </row>
    <row r="85" spans="1:91" s="5" customFormat="1" ht="36.950000000000003" customHeight="1">
      <c r="B85" s="58"/>
      <c r="C85" s="59" t="s">
        <v>17</v>
      </c>
      <c r="D85" s="60"/>
      <c r="E85" s="60"/>
      <c r="F85" s="60"/>
      <c r="G85" s="60"/>
      <c r="H85" s="60"/>
      <c r="I85" s="60"/>
      <c r="J85" s="60"/>
      <c r="K85" s="60"/>
      <c r="L85" s="234" t="str">
        <f>K6</f>
        <v>Oprava zabezpečovacího zařízení v žst. Dolní Lipka</v>
      </c>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60"/>
      <c r="AQ85" s="60"/>
      <c r="AR85" s="61"/>
    </row>
    <row r="86" spans="1:91" s="2" customFormat="1" ht="6.95" customHeight="1">
      <c r="A86" s="3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6"/>
      <c r="BG86" s="31"/>
    </row>
    <row r="87" spans="1:91" s="2" customFormat="1" ht="12" customHeight="1">
      <c r="A87" s="31"/>
      <c r="B87" s="32"/>
      <c r="C87" s="26" t="s">
        <v>21</v>
      </c>
      <c r="D87" s="33"/>
      <c r="E87" s="33"/>
      <c r="F87" s="33"/>
      <c r="G87" s="33"/>
      <c r="H87" s="33"/>
      <c r="I87" s="33"/>
      <c r="J87" s="33"/>
      <c r="K87" s="33"/>
      <c r="L87" s="62"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6" t="s">
        <v>23</v>
      </c>
      <c r="AJ87" s="33"/>
      <c r="AK87" s="33"/>
      <c r="AL87" s="33"/>
      <c r="AM87" s="239" t="str">
        <f>IF(AN8= "","",AN8)</f>
        <v>14. 1. 2020</v>
      </c>
      <c r="AN87" s="239"/>
      <c r="AO87" s="33"/>
      <c r="AP87" s="33"/>
      <c r="AQ87" s="33"/>
      <c r="AR87" s="36"/>
      <c r="BG87" s="31"/>
    </row>
    <row r="88" spans="1:91" s="2" customFormat="1" ht="6.95" customHeight="1">
      <c r="A88" s="3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6"/>
      <c r="BG88" s="31"/>
    </row>
    <row r="89" spans="1:91" s="2" customFormat="1" ht="15.2" customHeight="1">
      <c r="A89" s="31"/>
      <c r="B89" s="32"/>
      <c r="C89" s="26" t="s">
        <v>25</v>
      </c>
      <c r="D89" s="33"/>
      <c r="E89" s="33"/>
      <c r="F89" s="33"/>
      <c r="G89" s="33"/>
      <c r="H89" s="33"/>
      <c r="I89" s="33"/>
      <c r="J89" s="33"/>
      <c r="K89" s="33"/>
      <c r="L89" s="56"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6" t="s">
        <v>30</v>
      </c>
      <c r="AJ89" s="33"/>
      <c r="AK89" s="33"/>
      <c r="AL89" s="33"/>
      <c r="AM89" s="240" t="str">
        <f>IF(E17="","",E17)</f>
        <v xml:space="preserve"> </v>
      </c>
      <c r="AN89" s="241"/>
      <c r="AO89" s="241"/>
      <c r="AP89" s="241"/>
      <c r="AQ89" s="33"/>
      <c r="AR89" s="36"/>
      <c r="AS89" s="242" t="s">
        <v>54</v>
      </c>
      <c r="AT89" s="243"/>
      <c r="AU89" s="64"/>
      <c r="AV89" s="64"/>
      <c r="AW89" s="64"/>
      <c r="AX89" s="64"/>
      <c r="AY89" s="64"/>
      <c r="AZ89" s="64"/>
      <c r="BA89" s="64"/>
      <c r="BB89" s="64"/>
      <c r="BC89" s="64"/>
      <c r="BD89" s="64"/>
      <c r="BE89" s="64"/>
      <c r="BF89" s="65"/>
      <c r="BG89" s="31"/>
    </row>
    <row r="90" spans="1:91" s="2" customFormat="1" ht="15.2" customHeight="1">
      <c r="A90" s="31"/>
      <c r="B90" s="32"/>
      <c r="C90" s="26" t="s">
        <v>28</v>
      </c>
      <c r="D90" s="33"/>
      <c r="E90" s="33"/>
      <c r="F90" s="33"/>
      <c r="G90" s="33"/>
      <c r="H90" s="33"/>
      <c r="I90" s="33"/>
      <c r="J90" s="33"/>
      <c r="K90" s="33"/>
      <c r="L90" s="56"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6" t="s">
        <v>31</v>
      </c>
      <c r="AJ90" s="33"/>
      <c r="AK90" s="33"/>
      <c r="AL90" s="33"/>
      <c r="AM90" s="240" t="str">
        <f>IF(E20="","",E20)</f>
        <v>Pavel Pospíšil, DiS.</v>
      </c>
      <c r="AN90" s="241"/>
      <c r="AO90" s="241"/>
      <c r="AP90" s="241"/>
      <c r="AQ90" s="33"/>
      <c r="AR90" s="36"/>
      <c r="AS90" s="244"/>
      <c r="AT90" s="245"/>
      <c r="AU90" s="66"/>
      <c r="AV90" s="66"/>
      <c r="AW90" s="66"/>
      <c r="AX90" s="66"/>
      <c r="AY90" s="66"/>
      <c r="AZ90" s="66"/>
      <c r="BA90" s="66"/>
      <c r="BB90" s="66"/>
      <c r="BC90" s="66"/>
      <c r="BD90" s="66"/>
      <c r="BE90" s="66"/>
      <c r="BF90" s="67"/>
      <c r="BG90" s="31"/>
    </row>
    <row r="91" spans="1:91" s="2" customFormat="1" ht="10.9" customHeight="1">
      <c r="A91" s="3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6"/>
      <c r="AS91" s="246"/>
      <c r="AT91" s="247"/>
      <c r="AU91" s="68"/>
      <c r="AV91" s="68"/>
      <c r="AW91" s="68"/>
      <c r="AX91" s="68"/>
      <c r="AY91" s="68"/>
      <c r="AZ91" s="68"/>
      <c r="BA91" s="68"/>
      <c r="BB91" s="68"/>
      <c r="BC91" s="68"/>
      <c r="BD91" s="68"/>
      <c r="BE91" s="68"/>
      <c r="BF91" s="69"/>
      <c r="BG91" s="31"/>
    </row>
    <row r="92" spans="1:91" s="2" customFormat="1" ht="29.25" customHeight="1">
      <c r="A92" s="31"/>
      <c r="B92" s="32"/>
      <c r="C92" s="238" t="s">
        <v>55</v>
      </c>
      <c r="D92" s="237"/>
      <c r="E92" s="237"/>
      <c r="F92" s="237"/>
      <c r="G92" s="237"/>
      <c r="H92" s="70"/>
      <c r="I92" s="236" t="s">
        <v>56</v>
      </c>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49" t="s">
        <v>57</v>
      </c>
      <c r="AH92" s="237"/>
      <c r="AI92" s="237"/>
      <c r="AJ92" s="237"/>
      <c r="AK92" s="237"/>
      <c r="AL92" s="237"/>
      <c r="AM92" s="237"/>
      <c r="AN92" s="236" t="s">
        <v>58</v>
      </c>
      <c r="AO92" s="237"/>
      <c r="AP92" s="248"/>
      <c r="AQ92" s="71" t="s">
        <v>59</v>
      </c>
      <c r="AR92" s="36"/>
      <c r="AS92" s="72" t="s">
        <v>60</v>
      </c>
      <c r="AT92" s="73" t="s">
        <v>61</v>
      </c>
      <c r="AU92" s="73" t="s">
        <v>62</v>
      </c>
      <c r="AV92" s="73" t="s">
        <v>63</v>
      </c>
      <c r="AW92" s="73" t="s">
        <v>64</v>
      </c>
      <c r="AX92" s="73" t="s">
        <v>65</v>
      </c>
      <c r="AY92" s="73" t="s">
        <v>66</v>
      </c>
      <c r="AZ92" s="73" t="s">
        <v>67</v>
      </c>
      <c r="BA92" s="73" t="s">
        <v>68</v>
      </c>
      <c r="BB92" s="73" t="s">
        <v>69</v>
      </c>
      <c r="BC92" s="73" t="s">
        <v>70</v>
      </c>
      <c r="BD92" s="73" t="s">
        <v>71</v>
      </c>
      <c r="BE92" s="73" t="s">
        <v>72</v>
      </c>
      <c r="BF92" s="74" t="s">
        <v>73</v>
      </c>
      <c r="BG92" s="31"/>
    </row>
    <row r="93" spans="1:91" s="2" customFormat="1" ht="10.9" customHeight="1">
      <c r="A93" s="3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6"/>
      <c r="AS93" s="75"/>
      <c r="AT93" s="76"/>
      <c r="AU93" s="76"/>
      <c r="AV93" s="76"/>
      <c r="AW93" s="76"/>
      <c r="AX93" s="76"/>
      <c r="AY93" s="76"/>
      <c r="AZ93" s="76"/>
      <c r="BA93" s="76"/>
      <c r="BB93" s="76"/>
      <c r="BC93" s="76"/>
      <c r="BD93" s="76"/>
      <c r="BE93" s="76"/>
      <c r="BF93" s="77"/>
      <c r="BG93" s="31"/>
    </row>
    <row r="94" spans="1:91" s="6" customFormat="1" ht="32.450000000000003" customHeight="1">
      <c r="B94" s="78"/>
      <c r="C94" s="79" t="s">
        <v>74</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250">
        <f>ROUND(AG95+SUM(AG99:AG105)+AG108+AG110+AG113+AG116+SUM(AG119:AG123),2)</f>
        <v>0</v>
      </c>
      <c r="AH94" s="250"/>
      <c r="AI94" s="250"/>
      <c r="AJ94" s="250"/>
      <c r="AK94" s="250"/>
      <c r="AL94" s="250"/>
      <c r="AM94" s="250"/>
      <c r="AN94" s="251">
        <f t="shared" ref="AN94:AN123" si="0">SUM(AG94,AV94)</f>
        <v>0</v>
      </c>
      <c r="AO94" s="251"/>
      <c r="AP94" s="251"/>
      <c r="AQ94" s="82" t="s">
        <v>1</v>
      </c>
      <c r="AR94" s="83"/>
      <c r="AS94" s="84">
        <f>ROUND(AS95+SUM(AS99:AS105)+AS108+AS110+AS113+AS116+SUM(AS119:AS123),2)</f>
        <v>0</v>
      </c>
      <c r="AT94" s="85">
        <f>ROUND(AT95+SUM(AT99:AT105)+AT108+AT110+AT113+AT116+SUM(AT119:AT123),2)</f>
        <v>0</v>
      </c>
      <c r="AU94" s="86">
        <f>ROUND(AU95+SUM(AU99:AU105)+AU108+AU110+AU113+AU116+SUM(AU119:AU123),2)</f>
        <v>0</v>
      </c>
      <c r="AV94" s="86">
        <f t="shared" ref="AV94:AV123" si="1">ROUND(SUM(AX94:AY94),2)</f>
        <v>0</v>
      </c>
      <c r="AW94" s="87">
        <f>ROUND(AW95+SUM(AW99:AW105)+AW108+AW110+AW113+AW116+SUM(AW119:AW123),5)</f>
        <v>0</v>
      </c>
      <c r="AX94" s="86">
        <f>ROUND(BB94*L29,2)</f>
        <v>0</v>
      </c>
      <c r="AY94" s="86">
        <f>ROUND(BC94*L30,2)</f>
        <v>0</v>
      </c>
      <c r="AZ94" s="86">
        <f>ROUND(BD94*L29,2)</f>
        <v>0</v>
      </c>
      <c r="BA94" s="86">
        <f>ROUND(BE94*L30,2)</f>
        <v>0</v>
      </c>
      <c r="BB94" s="86">
        <f>ROUND(BB95+SUM(BB99:BB105)+BB108+BB110+BB113+BB116+SUM(BB119:BB123),2)</f>
        <v>0</v>
      </c>
      <c r="BC94" s="86">
        <f>ROUND(BC95+SUM(BC99:BC105)+BC108+BC110+BC113+BC116+SUM(BC119:BC123),2)</f>
        <v>0</v>
      </c>
      <c r="BD94" s="86">
        <f>ROUND(BD95+SUM(BD99:BD105)+BD108+BD110+BD113+BD116+SUM(BD119:BD123),2)</f>
        <v>0</v>
      </c>
      <c r="BE94" s="86">
        <f>ROUND(BE95+SUM(BE99:BE105)+BE108+BE110+BE113+BE116+SUM(BE119:BE123),2)</f>
        <v>0</v>
      </c>
      <c r="BF94" s="88">
        <f>ROUND(BF95+SUM(BF99:BF105)+BF108+BF110+BF113+BF116+SUM(BF119:BF123),2)</f>
        <v>0</v>
      </c>
      <c r="BS94" s="89" t="s">
        <v>75</v>
      </c>
      <c r="BT94" s="89" t="s">
        <v>76</v>
      </c>
      <c r="BU94" s="90" t="s">
        <v>77</v>
      </c>
      <c r="BV94" s="89" t="s">
        <v>78</v>
      </c>
      <c r="BW94" s="89" t="s">
        <v>6</v>
      </c>
      <c r="BX94" s="89" t="s">
        <v>79</v>
      </c>
      <c r="CL94" s="89" t="s">
        <v>1</v>
      </c>
    </row>
    <row r="95" spans="1:91" s="7" customFormat="1" ht="24.75" customHeight="1">
      <c r="B95" s="91"/>
      <c r="C95" s="92"/>
      <c r="D95" s="227" t="s">
        <v>80</v>
      </c>
      <c r="E95" s="227"/>
      <c r="F95" s="227"/>
      <c r="G95" s="227"/>
      <c r="H95" s="227"/>
      <c r="I95" s="93"/>
      <c r="J95" s="227" t="s">
        <v>81</v>
      </c>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31">
        <f>ROUND(SUM(AG96:AG98),2)</f>
        <v>0</v>
      </c>
      <c r="AH95" s="230"/>
      <c r="AI95" s="230"/>
      <c r="AJ95" s="230"/>
      <c r="AK95" s="230"/>
      <c r="AL95" s="230"/>
      <c r="AM95" s="230"/>
      <c r="AN95" s="229">
        <f t="shared" si="0"/>
        <v>0</v>
      </c>
      <c r="AO95" s="230"/>
      <c r="AP95" s="230"/>
      <c r="AQ95" s="94" t="s">
        <v>82</v>
      </c>
      <c r="AR95" s="95"/>
      <c r="AS95" s="96">
        <f>ROUND(SUM(AS96:AS98),2)</f>
        <v>0</v>
      </c>
      <c r="AT95" s="97">
        <f>ROUND(SUM(AT96:AT98),2)</f>
        <v>0</v>
      </c>
      <c r="AU95" s="98">
        <f>ROUND(SUM(AU96:AU98),2)</f>
        <v>0</v>
      </c>
      <c r="AV95" s="98">
        <f t="shared" si="1"/>
        <v>0</v>
      </c>
      <c r="AW95" s="99">
        <f>ROUND(SUM(AW96:AW98),5)</f>
        <v>0</v>
      </c>
      <c r="AX95" s="98">
        <f>ROUND(BB95*L29,2)</f>
        <v>0</v>
      </c>
      <c r="AY95" s="98">
        <f>ROUND(BC95*L30,2)</f>
        <v>0</v>
      </c>
      <c r="AZ95" s="98">
        <f>ROUND(BD95*L29,2)</f>
        <v>0</v>
      </c>
      <c r="BA95" s="98">
        <f>ROUND(BE95*L30,2)</f>
        <v>0</v>
      </c>
      <c r="BB95" s="98">
        <f>ROUND(SUM(BB96:BB98),2)</f>
        <v>0</v>
      </c>
      <c r="BC95" s="98">
        <f>ROUND(SUM(BC96:BC98),2)</f>
        <v>0</v>
      </c>
      <c r="BD95" s="98">
        <f>ROUND(SUM(BD96:BD98),2)</f>
        <v>0</v>
      </c>
      <c r="BE95" s="98">
        <f>ROUND(SUM(BE96:BE98),2)</f>
        <v>0</v>
      </c>
      <c r="BF95" s="100">
        <f>ROUND(SUM(BF96:BF98),2)</f>
        <v>0</v>
      </c>
      <c r="BS95" s="101" t="s">
        <v>75</v>
      </c>
      <c r="BT95" s="101" t="s">
        <v>83</v>
      </c>
      <c r="BU95" s="101" t="s">
        <v>77</v>
      </c>
      <c r="BV95" s="101" t="s">
        <v>78</v>
      </c>
      <c r="BW95" s="101" t="s">
        <v>84</v>
      </c>
      <c r="BX95" s="101" t="s">
        <v>6</v>
      </c>
      <c r="CL95" s="101" t="s">
        <v>1</v>
      </c>
      <c r="CM95" s="101" t="s">
        <v>85</v>
      </c>
    </row>
    <row r="96" spans="1:91" s="4" customFormat="1" ht="16.5" customHeight="1">
      <c r="A96" s="102" t="s">
        <v>86</v>
      </c>
      <c r="B96" s="55"/>
      <c r="C96" s="103"/>
      <c r="D96" s="103"/>
      <c r="E96" s="228" t="s">
        <v>87</v>
      </c>
      <c r="F96" s="228"/>
      <c r="G96" s="228"/>
      <c r="H96" s="228"/>
      <c r="I96" s="228"/>
      <c r="J96" s="103"/>
      <c r="K96" s="228" t="s">
        <v>88</v>
      </c>
      <c r="L96" s="228"/>
      <c r="M96" s="228"/>
      <c r="N96" s="228"/>
      <c r="O96" s="228"/>
      <c r="P96" s="228"/>
      <c r="Q96" s="228"/>
      <c r="R96" s="228"/>
      <c r="S96" s="228"/>
      <c r="T96" s="228"/>
      <c r="U96" s="228"/>
      <c r="V96" s="228"/>
      <c r="W96" s="228"/>
      <c r="X96" s="228"/>
      <c r="Y96" s="228"/>
      <c r="Z96" s="228"/>
      <c r="AA96" s="228"/>
      <c r="AB96" s="228"/>
      <c r="AC96" s="228"/>
      <c r="AD96" s="228"/>
      <c r="AE96" s="228"/>
      <c r="AF96" s="228"/>
      <c r="AG96" s="232">
        <f>'01 - Technologie zabezpeč...'!K34</f>
        <v>0</v>
      </c>
      <c r="AH96" s="233"/>
      <c r="AI96" s="233"/>
      <c r="AJ96" s="233"/>
      <c r="AK96" s="233"/>
      <c r="AL96" s="233"/>
      <c r="AM96" s="233"/>
      <c r="AN96" s="232">
        <f t="shared" si="0"/>
        <v>0</v>
      </c>
      <c r="AO96" s="233"/>
      <c r="AP96" s="233"/>
      <c r="AQ96" s="104" t="s">
        <v>89</v>
      </c>
      <c r="AR96" s="57"/>
      <c r="AS96" s="105">
        <f>'01 - Technologie zabezpeč...'!K32</f>
        <v>0</v>
      </c>
      <c r="AT96" s="106">
        <f>'01 - Technologie zabezpeč...'!K33</f>
        <v>0</v>
      </c>
      <c r="AU96" s="106">
        <v>0</v>
      </c>
      <c r="AV96" s="106">
        <f t="shared" si="1"/>
        <v>0</v>
      </c>
      <c r="AW96" s="107">
        <f>'01 - Technologie zabezpeč...'!T121</f>
        <v>0</v>
      </c>
      <c r="AX96" s="106">
        <f>'01 - Technologie zabezpeč...'!K37</f>
        <v>0</v>
      </c>
      <c r="AY96" s="106">
        <f>'01 - Technologie zabezpeč...'!K38</f>
        <v>0</v>
      </c>
      <c r="AZ96" s="106">
        <f>'01 - Technologie zabezpeč...'!K39</f>
        <v>0</v>
      </c>
      <c r="BA96" s="106">
        <f>'01 - Technologie zabezpeč...'!K40</f>
        <v>0</v>
      </c>
      <c r="BB96" s="106">
        <f>'01 - Technologie zabezpeč...'!F37</f>
        <v>0</v>
      </c>
      <c r="BC96" s="106">
        <f>'01 - Technologie zabezpeč...'!F38</f>
        <v>0</v>
      </c>
      <c r="BD96" s="106">
        <f>'01 - Technologie zabezpeč...'!F39</f>
        <v>0</v>
      </c>
      <c r="BE96" s="106">
        <f>'01 - Technologie zabezpeč...'!F40</f>
        <v>0</v>
      </c>
      <c r="BF96" s="108">
        <f>'01 - Technologie zabezpeč...'!F41</f>
        <v>0</v>
      </c>
      <c r="BT96" s="109" t="s">
        <v>85</v>
      </c>
      <c r="BV96" s="109" t="s">
        <v>78</v>
      </c>
      <c r="BW96" s="109" t="s">
        <v>90</v>
      </c>
      <c r="BX96" s="109" t="s">
        <v>84</v>
      </c>
      <c r="CL96" s="109" t="s">
        <v>1</v>
      </c>
    </row>
    <row r="97" spans="1:91" s="4" customFormat="1" ht="16.5" customHeight="1">
      <c r="A97" s="102" t="s">
        <v>86</v>
      </c>
      <c r="B97" s="55"/>
      <c r="C97" s="103"/>
      <c r="D97" s="103"/>
      <c r="E97" s="228" t="s">
        <v>91</v>
      </c>
      <c r="F97" s="228"/>
      <c r="G97" s="228"/>
      <c r="H97" s="228"/>
      <c r="I97" s="228"/>
      <c r="J97" s="103"/>
      <c r="K97" s="228" t="s">
        <v>92</v>
      </c>
      <c r="L97" s="228"/>
      <c r="M97" s="228"/>
      <c r="N97" s="228"/>
      <c r="O97" s="228"/>
      <c r="P97" s="228"/>
      <c r="Q97" s="228"/>
      <c r="R97" s="228"/>
      <c r="S97" s="228"/>
      <c r="T97" s="228"/>
      <c r="U97" s="228"/>
      <c r="V97" s="228"/>
      <c r="W97" s="228"/>
      <c r="X97" s="228"/>
      <c r="Y97" s="228"/>
      <c r="Z97" s="228"/>
      <c r="AA97" s="228"/>
      <c r="AB97" s="228"/>
      <c r="AC97" s="228"/>
      <c r="AD97" s="228"/>
      <c r="AE97" s="228"/>
      <c r="AF97" s="228"/>
      <c r="AG97" s="232">
        <f>'02 - Zemní práce'!K34</f>
        <v>0</v>
      </c>
      <c r="AH97" s="233"/>
      <c r="AI97" s="233"/>
      <c r="AJ97" s="233"/>
      <c r="AK97" s="233"/>
      <c r="AL97" s="233"/>
      <c r="AM97" s="233"/>
      <c r="AN97" s="232">
        <f t="shared" si="0"/>
        <v>0</v>
      </c>
      <c r="AO97" s="233"/>
      <c r="AP97" s="233"/>
      <c r="AQ97" s="104" t="s">
        <v>89</v>
      </c>
      <c r="AR97" s="57"/>
      <c r="AS97" s="105">
        <f>'02 - Zemní práce'!K32</f>
        <v>0</v>
      </c>
      <c r="AT97" s="106">
        <f>'02 - Zemní práce'!K33</f>
        <v>0</v>
      </c>
      <c r="AU97" s="106">
        <v>0</v>
      </c>
      <c r="AV97" s="106">
        <f t="shared" si="1"/>
        <v>0</v>
      </c>
      <c r="AW97" s="107">
        <f>'02 - Zemní práce'!T122</f>
        <v>0</v>
      </c>
      <c r="AX97" s="106">
        <f>'02 - Zemní práce'!K37</f>
        <v>0</v>
      </c>
      <c r="AY97" s="106">
        <f>'02 - Zemní práce'!K38</f>
        <v>0</v>
      </c>
      <c r="AZ97" s="106">
        <f>'02 - Zemní práce'!K39</f>
        <v>0</v>
      </c>
      <c r="BA97" s="106">
        <f>'02 - Zemní práce'!K40</f>
        <v>0</v>
      </c>
      <c r="BB97" s="106">
        <f>'02 - Zemní práce'!F37</f>
        <v>0</v>
      </c>
      <c r="BC97" s="106">
        <f>'02 - Zemní práce'!F38</f>
        <v>0</v>
      </c>
      <c r="BD97" s="106">
        <f>'02 - Zemní práce'!F39</f>
        <v>0</v>
      </c>
      <c r="BE97" s="106">
        <f>'02 - Zemní práce'!F40</f>
        <v>0</v>
      </c>
      <c r="BF97" s="108">
        <f>'02 - Zemní práce'!F41</f>
        <v>0</v>
      </c>
      <c r="BT97" s="109" t="s">
        <v>85</v>
      </c>
      <c r="BV97" s="109" t="s">
        <v>78</v>
      </c>
      <c r="BW97" s="109" t="s">
        <v>93</v>
      </c>
      <c r="BX97" s="109" t="s">
        <v>84</v>
      </c>
      <c r="CL97" s="109" t="s">
        <v>1</v>
      </c>
    </row>
    <row r="98" spans="1:91" s="4" customFormat="1" ht="16.5" customHeight="1">
      <c r="A98" s="102" t="s">
        <v>86</v>
      </c>
      <c r="B98" s="55"/>
      <c r="C98" s="103"/>
      <c r="D98" s="103"/>
      <c r="E98" s="228" t="s">
        <v>94</v>
      </c>
      <c r="F98" s="228"/>
      <c r="G98" s="228"/>
      <c r="H98" s="228"/>
      <c r="I98" s="228"/>
      <c r="J98" s="103"/>
      <c r="K98" s="228" t="s">
        <v>95</v>
      </c>
      <c r="L98" s="228"/>
      <c r="M98" s="228"/>
      <c r="N98" s="228"/>
      <c r="O98" s="228"/>
      <c r="P98" s="228"/>
      <c r="Q98" s="228"/>
      <c r="R98" s="228"/>
      <c r="S98" s="228"/>
      <c r="T98" s="228"/>
      <c r="U98" s="228"/>
      <c r="V98" s="228"/>
      <c r="W98" s="228"/>
      <c r="X98" s="228"/>
      <c r="Y98" s="228"/>
      <c r="Z98" s="228"/>
      <c r="AA98" s="228"/>
      <c r="AB98" s="228"/>
      <c r="AC98" s="228"/>
      <c r="AD98" s="228"/>
      <c r="AE98" s="228"/>
      <c r="AF98" s="228"/>
      <c r="AG98" s="232">
        <f>'03 - Klimatizace'!K34</f>
        <v>0</v>
      </c>
      <c r="AH98" s="233"/>
      <c r="AI98" s="233"/>
      <c r="AJ98" s="233"/>
      <c r="AK98" s="233"/>
      <c r="AL98" s="233"/>
      <c r="AM98" s="233"/>
      <c r="AN98" s="232">
        <f t="shared" si="0"/>
        <v>0</v>
      </c>
      <c r="AO98" s="233"/>
      <c r="AP98" s="233"/>
      <c r="AQ98" s="104" t="s">
        <v>89</v>
      </c>
      <c r="AR98" s="57"/>
      <c r="AS98" s="105">
        <f>'03 - Klimatizace'!K32</f>
        <v>0</v>
      </c>
      <c r="AT98" s="106">
        <f>'03 - Klimatizace'!K33</f>
        <v>0</v>
      </c>
      <c r="AU98" s="106">
        <v>0</v>
      </c>
      <c r="AV98" s="106">
        <f t="shared" si="1"/>
        <v>0</v>
      </c>
      <c r="AW98" s="107">
        <f>'03 - Klimatizace'!T123</f>
        <v>0</v>
      </c>
      <c r="AX98" s="106">
        <f>'03 - Klimatizace'!K37</f>
        <v>0</v>
      </c>
      <c r="AY98" s="106">
        <f>'03 - Klimatizace'!K38</f>
        <v>0</v>
      </c>
      <c r="AZ98" s="106">
        <f>'03 - Klimatizace'!K39</f>
        <v>0</v>
      </c>
      <c r="BA98" s="106">
        <f>'03 - Klimatizace'!K40</f>
        <v>0</v>
      </c>
      <c r="BB98" s="106">
        <f>'03 - Klimatizace'!F37</f>
        <v>0</v>
      </c>
      <c r="BC98" s="106">
        <f>'03 - Klimatizace'!F38</f>
        <v>0</v>
      </c>
      <c r="BD98" s="106">
        <f>'03 - Klimatizace'!F39</f>
        <v>0</v>
      </c>
      <c r="BE98" s="106">
        <f>'03 - Klimatizace'!F40</f>
        <v>0</v>
      </c>
      <c r="BF98" s="108">
        <f>'03 - Klimatizace'!F41</f>
        <v>0</v>
      </c>
      <c r="BT98" s="109" t="s">
        <v>85</v>
      </c>
      <c r="BV98" s="109" t="s">
        <v>78</v>
      </c>
      <c r="BW98" s="109" t="s">
        <v>96</v>
      </c>
      <c r="BX98" s="109" t="s">
        <v>84</v>
      </c>
      <c r="CL98" s="109" t="s">
        <v>1</v>
      </c>
    </row>
    <row r="99" spans="1:91" s="7" customFormat="1" ht="24.75" customHeight="1">
      <c r="A99" s="102" t="s">
        <v>86</v>
      </c>
      <c r="B99" s="91"/>
      <c r="C99" s="92"/>
      <c r="D99" s="227" t="s">
        <v>97</v>
      </c>
      <c r="E99" s="227"/>
      <c r="F99" s="227"/>
      <c r="G99" s="227"/>
      <c r="H99" s="227"/>
      <c r="I99" s="93"/>
      <c r="J99" s="227" t="s">
        <v>98</v>
      </c>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9">
        <f>'PS 02-01 - Sdělovací zaří...'!K32</f>
        <v>0</v>
      </c>
      <c r="AH99" s="230"/>
      <c r="AI99" s="230"/>
      <c r="AJ99" s="230"/>
      <c r="AK99" s="230"/>
      <c r="AL99" s="230"/>
      <c r="AM99" s="230"/>
      <c r="AN99" s="229">
        <f t="shared" si="0"/>
        <v>0</v>
      </c>
      <c r="AO99" s="230"/>
      <c r="AP99" s="230"/>
      <c r="AQ99" s="94" t="s">
        <v>82</v>
      </c>
      <c r="AR99" s="95"/>
      <c r="AS99" s="110">
        <f>'PS 02-01 - Sdělovací zaří...'!K30</f>
        <v>0</v>
      </c>
      <c r="AT99" s="98">
        <f>'PS 02-01 - Sdělovací zaří...'!K31</f>
        <v>0</v>
      </c>
      <c r="AU99" s="98">
        <v>0</v>
      </c>
      <c r="AV99" s="98">
        <f t="shared" si="1"/>
        <v>0</v>
      </c>
      <c r="AW99" s="99">
        <f>'PS 02-01 - Sdělovací zaří...'!T117</f>
        <v>0</v>
      </c>
      <c r="AX99" s="98">
        <f>'PS 02-01 - Sdělovací zaří...'!K35</f>
        <v>0</v>
      </c>
      <c r="AY99" s="98">
        <f>'PS 02-01 - Sdělovací zaří...'!K36</f>
        <v>0</v>
      </c>
      <c r="AZ99" s="98">
        <f>'PS 02-01 - Sdělovací zaří...'!K37</f>
        <v>0</v>
      </c>
      <c r="BA99" s="98">
        <f>'PS 02-01 - Sdělovací zaří...'!K38</f>
        <v>0</v>
      </c>
      <c r="BB99" s="98">
        <f>'PS 02-01 - Sdělovací zaří...'!F35</f>
        <v>0</v>
      </c>
      <c r="BC99" s="98">
        <f>'PS 02-01 - Sdělovací zaří...'!F36</f>
        <v>0</v>
      </c>
      <c r="BD99" s="98">
        <f>'PS 02-01 - Sdělovací zaří...'!F37</f>
        <v>0</v>
      </c>
      <c r="BE99" s="98">
        <f>'PS 02-01 - Sdělovací zaří...'!F38</f>
        <v>0</v>
      </c>
      <c r="BF99" s="100">
        <f>'PS 02-01 - Sdělovací zaří...'!F39</f>
        <v>0</v>
      </c>
      <c r="BT99" s="101" t="s">
        <v>83</v>
      </c>
      <c r="BV99" s="101" t="s">
        <v>78</v>
      </c>
      <c r="BW99" s="101" t="s">
        <v>99</v>
      </c>
      <c r="BX99" s="101" t="s">
        <v>6</v>
      </c>
      <c r="CL99" s="101" t="s">
        <v>1</v>
      </c>
      <c r="CM99" s="101" t="s">
        <v>85</v>
      </c>
    </row>
    <row r="100" spans="1:91" s="7" customFormat="1" ht="24.75" customHeight="1">
      <c r="A100" s="102" t="s">
        <v>86</v>
      </c>
      <c r="B100" s="91"/>
      <c r="C100" s="92"/>
      <c r="D100" s="227" t="s">
        <v>100</v>
      </c>
      <c r="E100" s="227"/>
      <c r="F100" s="227"/>
      <c r="G100" s="227"/>
      <c r="H100" s="227"/>
      <c r="I100" s="93"/>
      <c r="J100" s="227" t="s">
        <v>101</v>
      </c>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9">
        <f>'PS 02-02 - Žst. Dolní Lip...'!K32</f>
        <v>0</v>
      </c>
      <c r="AH100" s="230"/>
      <c r="AI100" s="230"/>
      <c r="AJ100" s="230"/>
      <c r="AK100" s="230"/>
      <c r="AL100" s="230"/>
      <c r="AM100" s="230"/>
      <c r="AN100" s="229">
        <f t="shared" si="0"/>
        <v>0</v>
      </c>
      <c r="AO100" s="230"/>
      <c r="AP100" s="230"/>
      <c r="AQ100" s="94" t="s">
        <v>82</v>
      </c>
      <c r="AR100" s="95"/>
      <c r="AS100" s="110">
        <f>'PS 02-02 - Žst. Dolní Lip...'!K30</f>
        <v>0</v>
      </c>
      <c r="AT100" s="98">
        <f>'PS 02-02 - Žst. Dolní Lip...'!K31</f>
        <v>0</v>
      </c>
      <c r="AU100" s="98">
        <v>0</v>
      </c>
      <c r="AV100" s="98">
        <f t="shared" si="1"/>
        <v>0</v>
      </c>
      <c r="AW100" s="99">
        <f>'PS 02-02 - Žst. Dolní Lip...'!T116</f>
        <v>0</v>
      </c>
      <c r="AX100" s="98">
        <f>'PS 02-02 - Žst. Dolní Lip...'!K35</f>
        <v>0</v>
      </c>
      <c r="AY100" s="98">
        <f>'PS 02-02 - Žst. Dolní Lip...'!K36</f>
        <v>0</v>
      </c>
      <c r="AZ100" s="98">
        <f>'PS 02-02 - Žst. Dolní Lip...'!K37</f>
        <v>0</v>
      </c>
      <c r="BA100" s="98">
        <f>'PS 02-02 - Žst. Dolní Lip...'!K38</f>
        <v>0</v>
      </c>
      <c r="BB100" s="98">
        <f>'PS 02-02 - Žst. Dolní Lip...'!F35</f>
        <v>0</v>
      </c>
      <c r="BC100" s="98">
        <f>'PS 02-02 - Žst. Dolní Lip...'!F36</f>
        <v>0</v>
      </c>
      <c r="BD100" s="98">
        <f>'PS 02-02 - Žst. Dolní Lip...'!F37</f>
        <v>0</v>
      </c>
      <c r="BE100" s="98">
        <f>'PS 02-02 - Žst. Dolní Lip...'!F38</f>
        <v>0</v>
      </c>
      <c r="BF100" s="100">
        <f>'PS 02-02 - Žst. Dolní Lip...'!F39</f>
        <v>0</v>
      </c>
      <c r="BT100" s="101" t="s">
        <v>83</v>
      </c>
      <c r="BV100" s="101" t="s">
        <v>78</v>
      </c>
      <c r="BW100" s="101" t="s">
        <v>102</v>
      </c>
      <c r="BX100" s="101" t="s">
        <v>6</v>
      </c>
      <c r="CL100" s="101" t="s">
        <v>1</v>
      </c>
      <c r="CM100" s="101" t="s">
        <v>85</v>
      </c>
    </row>
    <row r="101" spans="1:91" s="7" customFormat="1" ht="24.75" customHeight="1">
      <c r="A101" s="102" t="s">
        <v>86</v>
      </c>
      <c r="B101" s="91"/>
      <c r="C101" s="92"/>
      <c r="D101" s="227" t="s">
        <v>103</v>
      </c>
      <c r="E101" s="227"/>
      <c r="F101" s="227"/>
      <c r="G101" s="227"/>
      <c r="H101" s="227"/>
      <c r="I101" s="93"/>
      <c r="J101" s="227" t="s">
        <v>104</v>
      </c>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9">
        <f>'PS 02-03 - ED Pardubice, ...'!K32</f>
        <v>0</v>
      </c>
      <c r="AH101" s="230"/>
      <c r="AI101" s="230"/>
      <c r="AJ101" s="230"/>
      <c r="AK101" s="230"/>
      <c r="AL101" s="230"/>
      <c r="AM101" s="230"/>
      <c r="AN101" s="229">
        <f t="shared" si="0"/>
        <v>0</v>
      </c>
      <c r="AO101" s="230"/>
      <c r="AP101" s="230"/>
      <c r="AQ101" s="94" t="s">
        <v>82</v>
      </c>
      <c r="AR101" s="95"/>
      <c r="AS101" s="110">
        <f>'PS 02-03 - ED Pardubice, ...'!K30</f>
        <v>0</v>
      </c>
      <c r="AT101" s="98">
        <f>'PS 02-03 - ED Pardubice, ...'!K31</f>
        <v>0</v>
      </c>
      <c r="AU101" s="98">
        <v>0</v>
      </c>
      <c r="AV101" s="98">
        <f t="shared" si="1"/>
        <v>0</v>
      </c>
      <c r="AW101" s="99">
        <f>'PS 02-03 - ED Pardubice, ...'!T116</f>
        <v>0</v>
      </c>
      <c r="AX101" s="98">
        <f>'PS 02-03 - ED Pardubice, ...'!K35</f>
        <v>0</v>
      </c>
      <c r="AY101" s="98">
        <f>'PS 02-03 - ED Pardubice, ...'!K36</f>
        <v>0</v>
      </c>
      <c r="AZ101" s="98">
        <f>'PS 02-03 - ED Pardubice, ...'!K37</f>
        <v>0</v>
      </c>
      <c r="BA101" s="98">
        <f>'PS 02-03 - ED Pardubice, ...'!K38</f>
        <v>0</v>
      </c>
      <c r="BB101" s="98">
        <f>'PS 02-03 - ED Pardubice, ...'!F35</f>
        <v>0</v>
      </c>
      <c r="BC101" s="98">
        <f>'PS 02-03 - ED Pardubice, ...'!F36</f>
        <v>0</v>
      </c>
      <c r="BD101" s="98">
        <f>'PS 02-03 - ED Pardubice, ...'!F37</f>
        <v>0</v>
      </c>
      <c r="BE101" s="98">
        <f>'PS 02-03 - ED Pardubice, ...'!F38</f>
        <v>0</v>
      </c>
      <c r="BF101" s="100">
        <f>'PS 02-03 - ED Pardubice, ...'!F39</f>
        <v>0</v>
      </c>
      <c r="BT101" s="101" t="s">
        <v>83</v>
      </c>
      <c r="BV101" s="101" t="s">
        <v>78</v>
      </c>
      <c r="BW101" s="101" t="s">
        <v>105</v>
      </c>
      <c r="BX101" s="101" t="s">
        <v>6</v>
      </c>
      <c r="CL101" s="101" t="s">
        <v>1</v>
      </c>
      <c r="CM101" s="101" t="s">
        <v>85</v>
      </c>
    </row>
    <row r="102" spans="1:91" s="7" customFormat="1" ht="24.75" customHeight="1">
      <c r="A102" s="102" t="s">
        <v>86</v>
      </c>
      <c r="B102" s="91"/>
      <c r="C102" s="92"/>
      <c r="D102" s="227" t="s">
        <v>106</v>
      </c>
      <c r="E102" s="227"/>
      <c r="F102" s="227"/>
      <c r="G102" s="227"/>
      <c r="H102" s="227"/>
      <c r="I102" s="93"/>
      <c r="J102" s="227" t="s">
        <v>107</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9">
        <f>'PS 02-04 - Žst. Dolní Lip...'!K32</f>
        <v>0</v>
      </c>
      <c r="AH102" s="230"/>
      <c r="AI102" s="230"/>
      <c r="AJ102" s="230"/>
      <c r="AK102" s="230"/>
      <c r="AL102" s="230"/>
      <c r="AM102" s="230"/>
      <c r="AN102" s="229">
        <f t="shared" si="0"/>
        <v>0</v>
      </c>
      <c r="AO102" s="230"/>
      <c r="AP102" s="230"/>
      <c r="AQ102" s="94" t="s">
        <v>82</v>
      </c>
      <c r="AR102" s="95"/>
      <c r="AS102" s="110">
        <f>'PS 02-04 - Žst. Dolní Lip...'!K30</f>
        <v>0</v>
      </c>
      <c r="AT102" s="98">
        <f>'PS 02-04 - Žst. Dolní Lip...'!K31</f>
        <v>0</v>
      </c>
      <c r="AU102" s="98">
        <v>0</v>
      </c>
      <c r="AV102" s="98">
        <f t="shared" si="1"/>
        <v>0</v>
      </c>
      <c r="AW102" s="99">
        <f>'PS 02-04 - Žst. Dolní Lip...'!T116</f>
        <v>0</v>
      </c>
      <c r="AX102" s="98">
        <f>'PS 02-04 - Žst. Dolní Lip...'!K35</f>
        <v>0</v>
      </c>
      <c r="AY102" s="98">
        <f>'PS 02-04 - Žst. Dolní Lip...'!K36</f>
        <v>0</v>
      </c>
      <c r="AZ102" s="98">
        <f>'PS 02-04 - Žst. Dolní Lip...'!K37</f>
        <v>0</v>
      </c>
      <c r="BA102" s="98">
        <f>'PS 02-04 - Žst. Dolní Lip...'!K38</f>
        <v>0</v>
      </c>
      <c r="BB102" s="98">
        <f>'PS 02-04 - Žst. Dolní Lip...'!F35</f>
        <v>0</v>
      </c>
      <c r="BC102" s="98">
        <f>'PS 02-04 - Žst. Dolní Lip...'!F36</f>
        <v>0</v>
      </c>
      <c r="BD102" s="98">
        <f>'PS 02-04 - Žst. Dolní Lip...'!F37</f>
        <v>0</v>
      </c>
      <c r="BE102" s="98">
        <f>'PS 02-04 - Žst. Dolní Lip...'!F38</f>
        <v>0</v>
      </c>
      <c r="BF102" s="100">
        <f>'PS 02-04 - Žst. Dolní Lip...'!F39</f>
        <v>0</v>
      </c>
      <c r="BT102" s="101" t="s">
        <v>83</v>
      </c>
      <c r="BV102" s="101" t="s">
        <v>78</v>
      </c>
      <c r="BW102" s="101" t="s">
        <v>108</v>
      </c>
      <c r="BX102" s="101" t="s">
        <v>6</v>
      </c>
      <c r="CL102" s="101" t="s">
        <v>1</v>
      </c>
      <c r="CM102" s="101" t="s">
        <v>85</v>
      </c>
    </row>
    <row r="103" spans="1:91" s="7" customFormat="1" ht="24.75" customHeight="1">
      <c r="A103" s="102" t="s">
        <v>86</v>
      </c>
      <c r="B103" s="91"/>
      <c r="C103" s="92"/>
      <c r="D103" s="227" t="s">
        <v>109</v>
      </c>
      <c r="E103" s="227"/>
      <c r="F103" s="227"/>
      <c r="G103" s="227"/>
      <c r="H103" s="227"/>
      <c r="I103" s="93"/>
      <c r="J103" s="227" t="s">
        <v>110</v>
      </c>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9">
        <f>'PS 02-05 - ED Pardubice, ...'!K32</f>
        <v>0</v>
      </c>
      <c r="AH103" s="230"/>
      <c r="AI103" s="230"/>
      <c r="AJ103" s="230"/>
      <c r="AK103" s="230"/>
      <c r="AL103" s="230"/>
      <c r="AM103" s="230"/>
      <c r="AN103" s="229">
        <f t="shared" si="0"/>
        <v>0</v>
      </c>
      <c r="AO103" s="230"/>
      <c r="AP103" s="230"/>
      <c r="AQ103" s="94" t="s">
        <v>82</v>
      </c>
      <c r="AR103" s="95"/>
      <c r="AS103" s="110">
        <f>'PS 02-05 - ED Pardubice, ...'!K30</f>
        <v>0</v>
      </c>
      <c r="AT103" s="98">
        <f>'PS 02-05 - ED Pardubice, ...'!K31</f>
        <v>0</v>
      </c>
      <c r="AU103" s="98">
        <v>0</v>
      </c>
      <c r="AV103" s="98">
        <f t="shared" si="1"/>
        <v>0</v>
      </c>
      <c r="AW103" s="99">
        <f>'PS 02-05 - ED Pardubice, ...'!T116</f>
        <v>0</v>
      </c>
      <c r="AX103" s="98">
        <f>'PS 02-05 - ED Pardubice, ...'!K35</f>
        <v>0</v>
      </c>
      <c r="AY103" s="98">
        <f>'PS 02-05 - ED Pardubice, ...'!K36</f>
        <v>0</v>
      </c>
      <c r="AZ103" s="98">
        <f>'PS 02-05 - ED Pardubice, ...'!K37</f>
        <v>0</v>
      </c>
      <c r="BA103" s="98">
        <f>'PS 02-05 - ED Pardubice, ...'!K38</f>
        <v>0</v>
      </c>
      <c r="BB103" s="98">
        <f>'PS 02-05 - ED Pardubice, ...'!F35</f>
        <v>0</v>
      </c>
      <c r="BC103" s="98">
        <f>'PS 02-05 - ED Pardubice, ...'!F36</f>
        <v>0</v>
      </c>
      <c r="BD103" s="98">
        <f>'PS 02-05 - ED Pardubice, ...'!F37</f>
        <v>0</v>
      </c>
      <c r="BE103" s="98">
        <f>'PS 02-05 - ED Pardubice, ...'!F38</f>
        <v>0</v>
      </c>
      <c r="BF103" s="100">
        <f>'PS 02-05 - ED Pardubice, ...'!F39</f>
        <v>0</v>
      </c>
      <c r="BT103" s="101" t="s">
        <v>83</v>
      </c>
      <c r="BV103" s="101" t="s">
        <v>78</v>
      </c>
      <c r="BW103" s="101" t="s">
        <v>111</v>
      </c>
      <c r="BX103" s="101" t="s">
        <v>6</v>
      </c>
      <c r="CL103" s="101" t="s">
        <v>1</v>
      </c>
      <c r="CM103" s="101" t="s">
        <v>85</v>
      </c>
    </row>
    <row r="104" spans="1:91" s="7" customFormat="1" ht="24.75" customHeight="1">
      <c r="A104" s="102" t="s">
        <v>86</v>
      </c>
      <c r="B104" s="91"/>
      <c r="C104" s="92"/>
      <c r="D104" s="227" t="s">
        <v>112</v>
      </c>
      <c r="E104" s="227"/>
      <c r="F104" s="227"/>
      <c r="G104" s="227"/>
      <c r="H104" s="227"/>
      <c r="I104" s="93"/>
      <c r="J104" s="227" t="s">
        <v>113</v>
      </c>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9">
        <f>'PS 02-06 - žST Dolní Lipk...'!K32</f>
        <v>0</v>
      </c>
      <c r="AH104" s="230"/>
      <c r="AI104" s="230"/>
      <c r="AJ104" s="230"/>
      <c r="AK104" s="230"/>
      <c r="AL104" s="230"/>
      <c r="AM104" s="230"/>
      <c r="AN104" s="229">
        <f t="shared" si="0"/>
        <v>0</v>
      </c>
      <c r="AO104" s="230"/>
      <c r="AP104" s="230"/>
      <c r="AQ104" s="94" t="s">
        <v>82</v>
      </c>
      <c r="AR104" s="95"/>
      <c r="AS104" s="110">
        <f>'PS 02-06 - žST Dolní Lipk...'!K30</f>
        <v>0</v>
      </c>
      <c r="AT104" s="98">
        <f>'PS 02-06 - žST Dolní Lipk...'!K31</f>
        <v>0</v>
      </c>
      <c r="AU104" s="98">
        <v>0</v>
      </c>
      <c r="AV104" s="98">
        <f t="shared" si="1"/>
        <v>0</v>
      </c>
      <c r="AW104" s="99">
        <f>'PS 02-06 - žST Dolní Lipk...'!T117</f>
        <v>0</v>
      </c>
      <c r="AX104" s="98">
        <f>'PS 02-06 - žST Dolní Lipk...'!K35</f>
        <v>0</v>
      </c>
      <c r="AY104" s="98">
        <f>'PS 02-06 - žST Dolní Lipk...'!K36</f>
        <v>0</v>
      </c>
      <c r="AZ104" s="98">
        <f>'PS 02-06 - žST Dolní Lipk...'!K37</f>
        <v>0</v>
      </c>
      <c r="BA104" s="98">
        <f>'PS 02-06 - žST Dolní Lipk...'!K38</f>
        <v>0</v>
      </c>
      <c r="BB104" s="98">
        <f>'PS 02-06 - žST Dolní Lipk...'!F35</f>
        <v>0</v>
      </c>
      <c r="BC104" s="98">
        <f>'PS 02-06 - žST Dolní Lipk...'!F36</f>
        <v>0</v>
      </c>
      <c r="BD104" s="98">
        <f>'PS 02-06 - žST Dolní Lipk...'!F37</f>
        <v>0</v>
      </c>
      <c r="BE104" s="98">
        <f>'PS 02-06 - žST Dolní Lipk...'!F38</f>
        <v>0</v>
      </c>
      <c r="BF104" s="100">
        <f>'PS 02-06 - žST Dolní Lipk...'!F39</f>
        <v>0</v>
      </c>
      <c r="BT104" s="101" t="s">
        <v>83</v>
      </c>
      <c r="BV104" s="101" t="s">
        <v>78</v>
      </c>
      <c r="BW104" s="101" t="s">
        <v>114</v>
      </c>
      <c r="BX104" s="101" t="s">
        <v>6</v>
      </c>
      <c r="CL104" s="101" t="s">
        <v>1</v>
      </c>
      <c r="CM104" s="101" t="s">
        <v>85</v>
      </c>
    </row>
    <row r="105" spans="1:91" s="7" customFormat="1" ht="24.75" customHeight="1">
      <c r="B105" s="91"/>
      <c r="C105" s="92"/>
      <c r="D105" s="227" t="s">
        <v>115</v>
      </c>
      <c r="E105" s="227"/>
      <c r="F105" s="227"/>
      <c r="G105" s="227"/>
      <c r="H105" s="227"/>
      <c r="I105" s="93"/>
      <c r="J105" s="227" t="s">
        <v>116</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31">
        <f>ROUND(SUM(AG106:AG107),2)</f>
        <v>0</v>
      </c>
      <c r="AH105" s="230"/>
      <c r="AI105" s="230"/>
      <c r="AJ105" s="230"/>
      <c r="AK105" s="230"/>
      <c r="AL105" s="230"/>
      <c r="AM105" s="230"/>
      <c r="AN105" s="229">
        <f t="shared" si="0"/>
        <v>0</v>
      </c>
      <c r="AO105" s="230"/>
      <c r="AP105" s="230"/>
      <c r="AQ105" s="94" t="s">
        <v>82</v>
      </c>
      <c r="AR105" s="95"/>
      <c r="AS105" s="96">
        <f>ROUND(SUM(AS106:AS107),2)</f>
        <v>0</v>
      </c>
      <c r="AT105" s="97">
        <f>ROUND(SUM(AT106:AT107),2)</f>
        <v>0</v>
      </c>
      <c r="AU105" s="98">
        <f>ROUND(SUM(AU106:AU107),2)</f>
        <v>0</v>
      </c>
      <c r="AV105" s="98">
        <f t="shared" si="1"/>
        <v>0</v>
      </c>
      <c r="AW105" s="99">
        <f>ROUND(SUM(AW106:AW107),5)</f>
        <v>0</v>
      </c>
      <c r="AX105" s="98">
        <f>ROUND(BB105*L29,2)</f>
        <v>0</v>
      </c>
      <c r="AY105" s="98">
        <f>ROUND(BC105*L30,2)</f>
        <v>0</v>
      </c>
      <c r="AZ105" s="98">
        <f>ROUND(BD105*L29,2)</f>
        <v>0</v>
      </c>
      <c r="BA105" s="98">
        <f>ROUND(BE105*L30,2)</f>
        <v>0</v>
      </c>
      <c r="BB105" s="98">
        <f>ROUND(SUM(BB106:BB107),2)</f>
        <v>0</v>
      </c>
      <c r="BC105" s="98">
        <f>ROUND(SUM(BC106:BC107),2)</f>
        <v>0</v>
      </c>
      <c r="BD105" s="98">
        <f>ROUND(SUM(BD106:BD107),2)</f>
        <v>0</v>
      </c>
      <c r="BE105" s="98">
        <f>ROUND(SUM(BE106:BE107),2)</f>
        <v>0</v>
      </c>
      <c r="BF105" s="100">
        <f>ROUND(SUM(BF106:BF107),2)</f>
        <v>0</v>
      </c>
      <c r="BS105" s="101" t="s">
        <v>75</v>
      </c>
      <c r="BT105" s="101" t="s">
        <v>83</v>
      </c>
      <c r="BU105" s="101" t="s">
        <v>77</v>
      </c>
      <c r="BV105" s="101" t="s">
        <v>78</v>
      </c>
      <c r="BW105" s="101" t="s">
        <v>117</v>
      </c>
      <c r="BX105" s="101" t="s">
        <v>6</v>
      </c>
      <c r="CL105" s="101" t="s">
        <v>1</v>
      </c>
      <c r="CM105" s="101" t="s">
        <v>85</v>
      </c>
    </row>
    <row r="106" spans="1:91" s="4" customFormat="1" ht="47.25" customHeight="1">
      <c r="A106" s="102" t="s">
        <v>86</v>
      </c>
      <c r="B106" s="55"/>
      <c r="C106" s="103"/>
      <c r="D106" s="103"/>
      <c r="E106" s="228" t="s">
        <v>118</v>
      </c>
      <c r="F106" s="228"/>
      <c r="G106" s="228"/>
      <c r="H106" s="228"/>
      <c r="I106" s="228"/>
      <c r="J106" s="103"/>
      <c r="K106" s="228" t="s">
        <v>119</v>
      </c>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32">
        <f>'01-SO512266 - URS - SO 51...'!K34</f>
        <v>0</v>
      </c>
      <c r="AH106" s="233"/>
      <c r="AI106" s="233"/>
      <c r="AJ106" s="233"/>
      <c r="AK106" s="233"/>
      <c r="AL106" s="233"/>
      <c r="AM106" s="233"/>
      <c r="AN106" s="232">
        <f t="shared" si="0"/>
        <v>0</v>
      </c>
      <c r="AO106" s="233"/>
      <c r="AP106" s="233"/>
      <c r="AQ106" s="104" t="s">
        <v>89</v>
      </c>
      <c r="AR106" s="57"/>
      <c r="AS106" s="105">
        <f>'01-SO512266 - URS - SO 51...'!K32</f>
        <v>0</v>
      </c>
      <c r="AT106" s="106">
        <f>'01-SO512266 - URS - SO 51...'!K33</f>
        <v>0</v>
      </c>
      <c r="AU106" s="106">
        <v>0</v>
      </c>
      <c r="AV106" s="106">
        <f t="shared" si="1"/>
        <v>0</v>
      </c>
      <c r="AW106" s="107">
        <f>'01-SO512266 - URS - SO 51...'!T126</f>
        <v>0</v>
      </c>
      <c r="AX106" s="106">
        <f>'01-SO512266 - URS - SO 51...'!K37</f>
        <v>0</v>
      </c>
      <c r="AY106" s="106">
        <f>'01-SO512266 - URS - SO 51...'!K38</f>
        <v>0</v>
      </c>
      <c r="AZ106" s="106">
        <f>'01-SO512266 - URS - SO 51...'!K39</f>
        <v>0</v>
      </c>
      <c r="BA106" s="106">
        <f>'01-SO512266 - URS - SO 51...'!K40</f>
        <v>0</v>
      </c>
      <c r="BB106" s="106">
        <f>'01-SO512266 - URS - SO 51...'!F37</f>
        <v>0</v>
      </c>
      <c r="BC106" s="106">
        <f>'01-SO512266 - URS - SO 51...'!F38</f>
        <v>0</v>
      </c>
      <c r="BD106" s="106">
        <f>'01-SO512266 - URS - SO 51...'!F39</f>
        <v>0</v>
      </c>
      <c r="BE106" s="106">
        <f>'01-SO512266 - URS - SO 51...'!F40</f>
        <v>0</v>
      </c>
      <c r="BF106" s="108">
        <f>'01-SO512266 - URS - SO 51...'!F41</f>
        <v>0</v>
      </c>
      <c r="BT106" s="109" t="s">
        <v>85</v>
      </c>
      <c r="BV106" s="109" t="s">
        <v>78</v>
      </c>
      <c r="BW106" s="109" t="s">
        <v>120</v>
      </c>
      <c r="BX106" s="109" t="s">
        <v>117</v>
      </c>
      <c r="CL106" s="109" t="s">
        <v>1</v>
      </c>
    </row>
    <row r="107" spans="1:91" s="4" customFormat="1" ht="47.25" customHeight="1">
      <c r="A107" s="102" t="s">
        <v>86</v>
      </c>
      <c r="B107" s="55"/>
      <c r="C107" s="103"/>
      <c r="D107" s="103"/>
      <c r="E107" s="228" t="s">
        <v>121</v>
      </c>
      <c r="F107" s="228"/>
      <c r="G107" s="228"/>
      <c r="H107" s="228"/>
      <c r="I107" s="228"/>
      <c r="J107" s="103"/>
      <c r="K107" s="228" t="s">
        <v>122</v>
      </c>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32">
        <f>'02-SO512266 - ÚOŽI - SO 5...'!K34</f>
        <v>0</v>
      </c>
      <c r="AH107" s="233"/>
      <c r="AI107" s="233"/>
      <c r="AJ107" s="233"/>
      <c r="AK107" s="233"/>
      <c r="AL107" s="233"/>
      <c r="AM107" s="233"/>
      <c r="AN107" s="232">
        <f t="shared" si="0"/>
        <v>0</v>
      </c>
      <c r="AO107" s="233"/>
      <c r="AP107" s="233"/>
      <c r="AQ107" s="104" t="s">
        <v>89</v>
      </c>
      <c r="AR107" s="57"/>
      <c r="AS107" s="105">
        <f>'02-SO512266 - ÚOŽI - SO 5...'!K32</f>
        <v>0</v>
      </c>
      <c r="AT107" s="106">
        <f>'02-SO512266 - ÚOŽI - SO 5...'!K33</f>
        <v>0</v>
      </c>
      <c r="AU107" s="106">
        <v>0</v>
      </c>
      <c r="AV107" s="106">
        <f t="shared" si="1"/>
        <v>0</v>
      </c>
      <c r="AW107" s="107">
        <f>'02-SO512266 - ÚOŽI - SO 5...'!T128</f>
        <v>0</v>
      </c>
      <c r="AX107" s="106">
        <f>'02-SO512266 - ÚOŽI - SO 5...'!K37</f>
        <v>0</v>
      </c>
      <c r="AY107" s="106">
        <f>'02-SO512266 - ÚOŽI - SO 5...'!K38</f>
        <v>0</v>
      </c>
      <c r="AZ107" s="106">
        <f>'02-SO512266 - ÚOŽI - SO 5...'!K39</f>
        <v>0</v>
      </c>
      <c r="BA107" s="106">
        <f>'02-SO512266 - ÚOŽI - SO 5...'!K40</f>
        <v>0</v>
      </c>
      <c r="BB107" s="106">
        <f>'02-SO512266 - ÚOŽI - SO 5...'!F37</f>
        <v>0</v>
      </c>
      <c r="BC107" s="106">
        <f>'02-SO512266 - ÚOŽI - SO 5...'!F38</f>
        <v>0</v>
      </c>
      <c r="BD107" s="106">
        <f>'02-SO512266 - ÚOŽI - SO 5...'!F39</f>
        <v>0</v>
      </c>
      <c r="BE107" s="106">
        <f>'02-SO512266 - ÚOŽI - SO 5...'!F40</f>
        <v>0</v>
      </c>
      <c r="BF107" s="108">
        <f>'02-SO512266 - ÚOŽI - SO 5...'!F41</f>
        <v>0</v>
      </c>
      <c r="BT107" s="109" t="s">
        <v>85</v>
      </c>
      <c r="BV107" s="109" t="s">
        <v>78</v>
      </c>
      <c r="BW107" s="109" t="s">
        <v>123</v>
      </c>
      <c r="BX107" s="109" t="s">
        <v>117</v>
      </c>
      <c r="CL107" s="109" t="s">
        <v>1</v>
      </c>
    </row>
    <row r="108" spans="1:91" s="7" customFormat="1" ht="37.5" customHeight="1">
      <c r="B108" s="91"/>
      <c r="C108" s="92"/>
      <c r="D108" s="227" t="s">
        <v>124</v>
      </c>
      <c r="E108" s="227"/>
      <c r="F108" s="227"/>
      <c r="G108" s="227"/>
      <c r="H108" s="227"/>
      <c r="I108" s="93"/>
      <c r="J108" s="227" t="s">
        <v>125</v>
      </c>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31">
        <f>ROUND(AG109,2)</f>
        <v>0</v>
      </c>
      <c r="AH108" s="230"/>
      <c r="AI108" s="230"/>
      <c r="AJ108" s="230"/>
      <c r="AK108" s="230"/>
      <c r="AL108" s="230"/>
      <c r="AM108" s="230"/>
      <c r="AN108" s="229">
        <f t="shared" si="0"/>
        <v>0</v>
      </c>
      <c r="AO108" s="230"/>
      <c r="AP108" s="230"/>
      <c r="AQ108" s="94" t="s">
        <v>82</v>
      </c>
      <c r="AR108" s="95"/>
      <c r="AS108" s="96">
        <f>ROUND(AS109,2)</f>
        <v>0</v>
      </c>
      <c r="AT108" s="97">
        <f>ROUND(AT109,2)</f>
        <v>0</v>
      </c>
      <c r="AU108" s="98">
        <f>ROUND(AU109,2)</f>
        <v>0</v>
      </c>
      <c r="AV108" s="98">
        <f t="shared" si="1"/>
        <v>0</v>
      </c>
      <c r="AW108" s="99">
        <f>ROUND(AW109,5)</f>
        <v>0</v>
      </c>
      <c r="AX108" s="98">
        <f>ROUND(BB108*L29,2)</f>
        <v>0</v>
      </c>
      <c r="AY108" s="98">
        <f>ROUND(BC108*L30,2)</f>
        <v>0</v>
      </c>
      <c r="AZ108" s="98">
        <f>ROUND(BD108*L29,2)</f>
        <v>0</v>
      </c>
      <c r="BA108" s="98">
        <f>ROUND(BE108*L30,2)</f>
        <v>0</v>
      </c>
      <c r="BB108" s="98">
        <f>ROUND(BB109,2)</f>
        <v>0</v>
      </c>
      <c r="BC108" s="98">
        <f>ROUND(BC109,2)</f>
        <v>0</v>
      </c>
      <c r="BD108" s="98">
        <f>ROUND(BD109,2)</f>
        <v>0</v>
      </c>
      <c r="BE108" s="98">
        <f>ROUND(BE109,2)</f>
        <v>0</v>
      </c>
      <c r="BF108" s="100">
        <f>ROUND(BF109,2)</f>
        <v>0</v>
      </c>
      <c r="BS108" s="101" t="s">
        <v>75</v>
      </c>
      <c r="BT108" s="101" t="s">
        <v>83</v>
      </c>
      <c r="BU108" s="101" t="s">
        <v>77</v>
      </c>
      <c r="BV108" s="101" t="s">
        <v>78</v>
      </c>
      <c r="BW108" s="101" t="s">
        <v>126</v>
      </c>
      <c r="BX108" s="101" t="s">
        <v>6</v>
      </c>
      <c r="CL108" s="101" t="s">
        <v>1</v>
      </c>
      <c r="CM108" s="101" t="s">
        <v>85</v>
      </c>
    </row>
    <row r="109" spans="1:91" s="4" customFormat="1" ht="47.25" customHeight="1">
      <c r="A109" s="102" t="s">
        <v>86</v>
      </c>
      <c r="B109" s="55"/>
      <c r="C109" s="103"/>
      <c r="D109" s="103"/>
      <c r="E109" s="228" t="s">
        <v>127</v>
      </c>
      <c r="F109" s="228"/>
      <c r="G109" s="228"/>
      <c r="H109" s="228"/>
      <c r="I109" s="228"/>
      <c r="J109" s="103"/>
      <c r="K109" s="228" t="s">
        <v>125</v>
      </c>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32">
        <f>'02-SO512266.1 - ÚOŽI - žs...'!K34</f>
        <v>0</v>
      </c>
      <c r="AH109" s="233"/>
      <c r="AI109" s="233"/>
      <c r="AJ109" s="233"/>
      <c r="AK109" s="233"/>
      <c r="AL109" s="233"/>
      <c r="AM109" s="233"/>
      <c r="AN109" s="232">
        <f t="shared" si="0"/>
        <v>0</v>
      </c>
      <c r="AO109" s="233"/>
      <c r="AP109" s="233"/>
      <c r="AQ109" s="104" t="s">
        <v>89</v>
      </c>
      <c r="AR109" s="57"/>
      <c r="AS109" s="105">
        <f>'02-SO512266.1 - ÚOŽI - žs...'!K32</f>
        <v>0</v>
      </c>
      <c r="AT109" s="106">
        <f>'02-SO512266.1 - ÚOŽI - žs...'!K33</f>
        <v>0</v>
      </c>
      <c r="AU109" s="106">
        <v>0</v>
      </c>
      <c r="AV109" s="106">
        <f t="shared" si="1"/>
        <v>0</v>
      </c>
      <c r="AW109" s="107">
        <f>'02-SO512266.1 - ÚOŽI - žs...'!T123</f>
        <v>0</v>
      </c>
      <c r="AX109" s="106">
        <f>'02-SO512266.1 - ÚOŽI - žs...'!K37</f>
        <v>0</v>
      </c>
      <c r="AY109" s="106">
        <f>'02-SO512266.1 - ÚOŽI - žs...'!K38</f>
        <v>0</v>
      </c>
      <c r="AZ109" s="106">
        <f>'02-SO512266.1 - ÚOŽI - žs...'!K39</f>
        <v>0</v>
      </c>
      <c r="BA109" s="106">
        <f>'02-SO512266.1 - ÚOŽI - žs...'!K40</f>
        <v>0</v>
      </c>
      <c r="BB109" s="106">
        <f>'02-SO512266.1 - ÚOŽI - žs...'!F37</f>
        <v>0</v>
      </c>
      <c r="BC109" s="106">
        <f>'02-SO512266.1 - ÚOŽI - žs...'!F38</f>
        <v>0</v>
      </c>
      <c r="BD109" s="106">
        <f>'02-SO512266.1 - ÚOŽI - žs...'!F39</f>
        <v>0</v>
      </c>
      <c r="BE109" s="106">
        <f>'02-SO512266.1 - ÚOŽI - žs...'!F40</f>
        <v>0</v>
      </c>
      <c r="BF109" s="108">
        <f>'02-SO512266.1 - ÚOŽI - žs...'!F41</f>
        <v>0</v>
      </c>
      <c r="BT109" s="109" t="s">
        <v>85</v>
      </c>
      <c r="BV109" s="109" t="s">
        <v>78</v>
      </c>
      <c r="BW109" s="109" t="s">
        <v>128</v>
      </c>
      <c r="BX109" s="109" t="s">
        <v>126</v>
      </c>
      <c r="CL109" s="109" t="s">
        <v>1</v>
      </c>
    </row>
    <row r="110" spans="1:91" s="7" customFormat="1" ht="24.75" customHeight="1">
      <c r="B110" s="91"/>
      <c r="C110" s="92"/>
      <c r="D110" s="227" t="s">
        <v>129</v>
      </c>
      <c r="E110" s="227"/>
      <c r="F110" s="227"/>
      <c r="G110" s="227"/>
      <c r="H110" s="227"/>
      <c r="I110" s="93"/>
      <c r="J110" s="227" t="s">
        <v>130</v>
      </c>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31">
        <f>ROUND(SUM(AG111:AG112),2)</f>
        <v>0</v>
      </c>
      <c r="AH110" s="230"/>
      <c r="AI110" s="230"/>
      <c r="AJ110" s="230"/>
      <c r="AK110" s="230"/>
      <c r="AL110" s="230"/>
      <c r="AM110" s="230"/>
      <c r="AN110" s="229">
        <f t="shared" si="0"/>
        <v>0</v>
      </c>
      <c r="AO110" s="230"/>
      <c r="AP110" s="230"/>
      <c r="AQ110" s="94" t="s">
        <v>82</v>
      </c>
      <c r="AR110" s="95"/>
      <c r="AS110" s="96">
        <f>ROUND(SUM(AS111:AS112),2)</f>
        <v>0</v>
      </c>
      <c r="AT110" s="97">
        <f>ROUND(SUM(AT111:AT112),2)</f>
        <v>0</v>
      </c>
      <c r="AU110" s="98">
        <f>ROUND(SUM(AU111:AU112),2)</f>
        <v>0</v>
      </c>
      <c r="AV110" s="98">
        <f t="shared" si="1"/>
        <v>0</v>
      </c>
      <c r="AW110" s="99">
        <f>ROUND(SUM(AW111:AW112),5)</f>
        <v>0</v>
      </c>
      <c r="AX110" s="98">
        <f>ROUND(BB110*L29,2)</f>
        <v>0</v>
      </c>
      <c r="AY110" s="98">
        <f>ROUND(BC110*L30,2)</f>
        <v>0</v>
      </c>
      <c r="AZ110" s="98">
        <f>ROUND(BD110*L29,2)</f>
        <v>0</v>
      </c>
      <c r="BA110" s="98">
        <f>ROUND(BE110*L30,2)</f>
        <v>0</v>
      </c>
      <c r="BB110" s="98">
        <f>ROUND(SUM(BB111:BB112),2)</f>
        <v>0</v>
      </c>
      <c r="BC110" s="98">
        <f>ROUND(SUM(BC111:BC112),2)</f>
        <v>0</v>
      </c>
      <c r="BD110" s="98">
        <f>ROUND(SUM(BD111:BD112),2)</f>
        <v>0</v>
      </c>
      <c r="BE110" s="98">
        <f>ROUND(SUM(BE111:BE112),2)</f>
        <v>0</v>
      </c>
      <c r="BF110" s="100">
        <f>ROUND(SUM(BF111:BF112),2)</f>
        <v>0</v>
      </c>
      <c r="BS110" s="101" t="s">
        <v>75</v>
      </c>
      <c r="BT110" s="101" t="s">
        <v>83</v>
      </c>
      <c r="BU110" s="101" t="s">
        <v>77</v>
      </c>
      <c r="BV110" s="101" t="s">
        <v>78</v>
      </c>
      <c r="BW110" s="101" t="s">
        <v>131</v>
      </c>
      <c r="BX110" s="101" t="s">
        <v>6</v>
      </c>
      <c r="CL110" s="101" t="s">
        <v>1</v>
      </c>
      <c r="CM110" s="101" t="s">
        <v>85</v>
      </c>
    </row>
    <row r="111" spans="1:91" s="4" customFormat="1" ht="47.25" customHeight="1">
      <c r="A111" s="102" t="s">
        <v>86</v>
      </c>
      <c r="B111" s="55"/>
      <c r="C111" s="103"/>
      <c r="D111" s="103"/>
      <c r="E111" s="228" t="s">
        <v>132</v>
      </c>
      <c r="F111" s="228"/>
      <c r="G111" s="228"/>
      <c r="H111" s="228"/>
      <c r="I111" s="228"/>
      <c r="J111" s="103"/>
      <c r="K111" s="228" t="s">
        <v>133</v>
      </c>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32">
        <f>'01-PS512267 - URS - PS 51...'!K34</f>
        <v>0</v>
      </c>
      <c r="AH111" s="233"/>
      <c r="AI111" s="233"/>
      <c r="AJ111" s="233"/>
      <c r="AK111" s="233"/>
      <c r="AL111" s="233"/>
      <c r="AM111" s="233"/>
      <c r="AN111" s="232">
        <f t="shared" si="0"/>
        <v>0</v>
      </c>
      <c r="AO111" s="233"/>
      <c r="AP111" s="233"/>
      <c r="AQ111" s="104" t="s">
        <v>89</v>
      </c>
      <c r="AR111" s="57"/>
      <c r="AS111" s="105">
        <f>'01-PS512267 - URS - PS 51...'!K32</f>
        <v>0</v>
      </c>
      <c r="AT111" s="106">
        <f>'01-PS512267 - URS - PS 51...'!K33</f>
        <v>0</v>
      </c>
      <c r="AU111" s="106">
        <v>0</v>
      </c>
      <c r="AV111" s="106">
        <f t="shared" si="1"/>
        <v>0</v>
      </c>
      <c r="AW111" s="107">
        <f>'01-PS512267 - URS - PS 51...'!T125</f>
        <v>0</v>
      </c>
      <c r="AX111" s="106">
        <f>'01-PS512267 - URS - PS 51...'!K37</f>
        <v>0</v>
      </c>
      <c r="AY111" s="106">
        <f>'01-PS512267 - URS - PS 51...'!K38</f>
        <v>0</v>
      </c>
      <c r="AZ111" s="106">
        <f>'01-PS512267 - URS - PS 51...'!K39</f>
        <v>0</v>
      </c>
      <c r="BA111" s="106">
        <f>'01-PS512267 - URS - PS 51...'!K40</f>
        <v>0</v>
      </c>
      <c r="BB111" s="106">
        <f>'01-PS512267 - URS - PS 51...'!F37</f>
        <v>0</v>
      </c>
      <c r="BC111" s="106">
        <f>'01-PS512267 - URS - PS 51...'!F38</f>
        <v>0</v>
      </c>
      <c r="BD111" s="106">
        <f>'01-PS512267 - URS - PS 51...'!F39</f>
        <v>0</v>
      </c>
      <c r="BE111" s="106">
        <f>'01-PS512267 - URS - PS 51...'!F40</f>
        <v>0</v>
      </c>
      <c r="BF111" s="108">
        <f>'01-PS512267 - URS - PS 51...'!F41</f>
        <v>0</v>
      </c>
      <c r="BT111" s="109" t="s">
        <v>85</v>
      </c>
      <c r="BV111" s="109" t="s">
        <v>78</v>
      </c>
      <c r="BW111" s="109" t="s">
        <v>134</v>
      </c>
      <c r="BX111" s="109" t="s">
        <v>131</v>
      </c>
      <c r="CL111" s="109" t="s">
        <v>1</v>
      </c>
    </row>
    <row r="112" spans="1:91" s="4" customFormat="1" ht="47.25" customHeight="1">
      <c r="A112" s="102" t="s">
        <v>86</v>
      </c>
      <c r="B112" s="55"/>
      <c r="C112" s="103"/>
      <c r="D112" s="103"/>
      <c r="E112" s="228" t="s">
        <v>135</v>
      </c>
      <c r="F112" s="228"/>
      <c r="G112" s="228"/>
      <c r="H112" s="228"/>
      <c r="I112" s="228"/>
      <c r="J112" s="103"/>
      <c r="K112" s="228" t="s">
        <v>133</v>
      </c>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32">
        <f>'02-PS512267 - ÚOŽI - PS 5...'!K34</f>
        <v>0</v>
      </c>
      <c r="AH112" s="233"/>
      <c r="AI112" s="233"/>
      <c r="AJ112" s="233"/>
      <c r="AK112" s="233"/>
      <c r="AL112" s="233"/>
      <c r="AM112" s="233"/>
      <c r="AN112" s="232">
        <f t="shared" si="0"/>
        <v>0</v>
      </c>
      <c r="AO112" s="233"/>
      <c r="AP112" s="233"/>
      <c r="AQ112" s="104" t="s">
        <v>89</v>
      </c>
      <c r="AR112" s="57"/>
      <c r="AS112" s="105">
        <f>'02-PS512267 - ÚOŽI - PS 5...'!K32</f>
        <v>0</v>
      </c>
      <c r="AT112" s="106">
        <f>'02-PS512267 - ÚOŽI - PS 5...'!K33</f>
        <v>0</v>
      </c>
      <c r="AU112" s="106">
        <v>0</v>
      </c>
      <c r="AV112" s="106">
        <f t="shared" si="1"/>
        <v>0</v>
      </c>
      <c r="AW112" s="107">
        <f>'02-PS512267 - ÚOŽI - PS 5...'!T124</f>
        <v>0</v>
      </c>
      <c r="AX112" s="106">
        <f>'02-PS512267 - ÚOŽI - PS 5...'!K37</f>
        <v>0</v>
      </c>
      <c r="AY112" s="106">
        <f>'02-PS512267 - ÚOŽI - PS 5...'!K38</f>
        <v>0</v>
      </c>
      <c r="AZ112" s="106">
        <f>'02-PS512267 - ÚOŽI - PS 5...'!K39</f>
        <v>0</v>
      </c>
      <c r="BA112" s="106">
        <f>'02-PS512267 - ÚOŽI - PS 5...'!K40</f>
        <v>0</v>
      </c>
      <c r="BB112" s="106">
        <f>'02-PS512267 - ÚOŽI - PS 5...'!F37</f>
        <v>0</v>
      </c>
      <c r="BC112" s="106">
        <f>'02-PS512267 - ÚOŽI - PS 5...'!F38</f>
        <v>0</v>
      </c>
      <c r="BD112" s="106">
        <f>'02-PS512267 - ÚOŽI - PS 5...'!F39</f>
        <v>0</v>
      </c>
      <c r="BE112" s="106">
        <f>'02-PS512267 - ÚOŽI - PS 5...'!F40</f>
        <v>0</v>
      </c>
      <c r="BF112" s="108">
        <f>'02-PS512267 - ÚOŽI - PS 5...'!F41</f>
        <v>0</v>
      </c>
      <c r="BT112" s="109" t="s">
        <v>85</v>
      </c>
      <c r="BV112" s="109" t="s">
        <v>78</v>
      </c>
      <c r="BW112" s="109" t="s">
        <v>136</v>
      </c>
      <c r="BX112" s="109" t="s">
        <v>131</v>
      </c>
      <c r="CL112" s="109" t="s">
        <v>1</v>
      </c>
    </row>
    <row r="113" spans="1:91" s="7" customFormat="1" ht="24.75" customHeight="1">
      <c r="B113" s="91"/>
      <c r="C113" s="92"/>
      <c r="D113" s="227" t="s">
        <v>137</v>
      </c>
      <c r="E113" s="227"/>
      <c r="F113" s="227"/>
      <c r="G113" s="227"/>
      <c r="H113" s="227"/>
      <c r="I113" s="93"/>
      <c r="J113" s="227" t="s">
        <v>138</v>
      </c>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31">
        <f>ROUND(SUM(AG114:AG115),2)</f>
        <v>0</v>
      </c>
      <c r="AH113" s="230"/>
      <c r="AI113" s="230"/>
      <c r="AJ113" s="230"/>
      <c r="AK113" s="230"/>
      <c r="AL113" s="230"/>
      <c r="AM113" s="230"/>
      <c r="AN113" s="229">
        <f t="shared" si="0"/>
        <v>0</v>
      </c>
      <c r="AO113" s="230"/>
      <c r="AP113" s="230"/>
      <c r="AQ113" s="94" t="s">
        <v>82</v>
      </c>
      <c r="AR113" s="95"/>
      <c r="AS113" s="96">
        <f>ROUND(SUM(AS114:AS115),2)</f>
        <v>0</v>
      </c>
      <c r="AT113" s="97">
        <f>ROUND(SUM(AT114:AT115),2)</f>
        <v>0</v>
      </c>
      <c r="AU113" s="98">
        <f>ROUND(SUM(AU114:AU115),2)</f>
        <v>0</v>
      </c>
      <c r="AV113" s="98">
        <f t="shared" si="1"/>
        <v>0</v>
      </c>
      <c r="AW113" s="99">
        <f>ROUND(SUM(AW114:AW115),5)</f>
        <v>0</v>
      </c>
      <c r="AX113" s="98">
        <f>ROUND(BB113*L29,2)</f>
        <v>0</v>
      </c>
      <c r="AY113" s="98">
        <f>ROUND(BC113*L30,2)</f>
        <v>0</v>
      </c>
      <c r="AZ113" s="98">
        <f>ROUND(BD113*L29,2)</f>
        <v>0</v>
      </c>
      <c r="BA113" s="98">
        <f>ROUND(BE113*L30,2)</f>
        <v>0</v>
      </c>
      <c r="BB113" s="98">
        <f>ROUND(SUM(BB114:BB115),2)</f>
        <v>0</v>
      </c>
      <c r="BC113" s="98">
        <f>ROUND(SUM(BC114:BC115),2)</f>
        <v>0</v>
      </c>
      <c r="BD113" s="98">
        <f>ROUND(SUM(BD114:BD115),2)</f>
        <v>0</v>
      </c>
      <c r="BE113" s="98">
        <f>ROUND(SUM(BE114:BE115),2)</f>
        <v>0</v>
      </c>
      <c r="BF113" s="100">
        <f>ROUND(SUM(BF114:BF115),2)</f>
        <v>0</v>
      </c>
      <c r="BS113" s="101" t="s">
        <v>75</v>
      </c>
      <c r="BT113" s="101" t="s">
        <v>83</v>
      </c>
      <c r="BU113" s="101" t="s">
        <v>77</v>
      </c>
      <c r="BV113" s="101" t="s">
        <v>78</v>
      </c>
      <c r="BW113" s="101" t="s">
        <v>139</v>
      </c>
      <c r="BX113" s="101" t="s">
        <v>6</v>
      </c>
      <c r="CL113" s="101" t="s">
        <v>1</v>
      </c>
      <c r="CM113" s="101" t="s">
        <v>85</v>
      </c>
    </row>
    <row r="114" spans="1:91" s="4" customFormat="1" ht="47.25" customHeight="1">
      <c r="A114" s="102" t="s">
        <v>86</v>
      </c>
      <c r="B114" s="55"/>
      <c r="C114" s="103"/>
      <c r="D114" s="103"/>
      <c r="E114" s="228" t="s">
        <v>140</v>
      </c>
      <c r="F114" s="228"/>
      <c r="G114" s="228"/>
      <c r="H114" s="228"/>
      <c r="I114" s="228"/>
      <c r="J114" s="103"/>
      <c r="K114" s="228" t="s">
        <v>141</v>
      </c>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32">
        <f>'01-PS512268 - URS - PS 51...'!K34</f>
        <v>0</v>
      </c>
      <c r="AH114" s="233"/>
      <c r="AI114" s="233"/>
      <c r="AJ114" s="233"/>
      <c r="AK114" s="233"/>
      <c r="AL114" s="233"/>
      <c r="AM114" s="233"/>
      <c r="AN114" s="232">
        <f t="shared" si="0"/>
        <v>0</v>
      </c>
      <c r="AO114" s="233"/>
      <c r="AP114" s="233"/>
      <c r="AQ114" s="104" t="s">
        <v>89</v>
      </c>
      <c r="AR114" s="57"/>
      <c r="AS114" s="105">
        <f>'01-PS512268 - URS - PS 51...'!K32</f>
        <v>0</v>
      </c>
      <c r="AT114" s="106">
        <f>'01-PS512268 - URS - PS 51...'!K33</f>
        <v>0</v>
      </c>
      <c r="AU114" s="106">
        <v>0</v>
      </c>
      <c r="AV114" s="106">
        <f t="shared" si="1"/>
        <v>0</v>
      </c>
      <c r="AW114" s="107">
        <f>'01-PS512268 - URS - PS 51...'!T129</f>
        <v>0</v>
      </c>
      <c r="AX114" s="106">
        <f>'01-PS512268 - URS - PS 51...'!K37</f>
        <v>0</v>
      </c>
      <c r="AY114" s="106">
        <f>'01-PS512268 - URS - PS 51...'!K38</f>
        <v>0</v>
      </c>
      <c r="AZ114" s="106">
        <f>'01-PS512268 - URS - PS 51...'!K39</f>
        <v>0</v>
      </c>
      <c r="BA114" s="106">
        <f>'01-PS512268 - URS - PS 51...'!K40</f>
        <v>0</v>
      </c>
      <c r="BB114" s="106">
        <f>'01-PS512268 - URS - PS 51...'!F37</f>
        <v>0</v>
      </c>
      <c r="BC114" s="106">
        <f>'01-PS512268 - URS - PS 51...'!F38</f>
        <v>0</v>
      </c>
      <c r="BD114" s="106">
        <f>'01-PS512268 - URS - PS 51...'!F39</f>
        <v>0</v>
      </c>
      <c r="BE114" s="106">
        <f>'01-PS512268 - URS - PS 51...'!F40</f>
        <v>0</v>
      </c>
      <c r="BF114" s="108">
        <f>'01-PS512268 - URS - PS 51...'!F41</f>
        <v>0</v>
      </c>
      <c r="BT114" s="109" t="s">
        <v>85</v>
      </c>
      <c r="BV114" s="109" t="s">
        <v>78</v>
      </c>
      <c r="BW114" s="109" t="s">
        <v>142</v>
      </c>
      <c r="BX114" s="109" t="s">
        <v>139</v>
      </c>
      <c r="CL114" s="109" t="s">
        <v>1</v>
      </c>
    </row>
    <row r="115" spans="1:91" s="4" customFormat="1" ht="47.25" customHeight="1">
      <c r="A115" s="102" t="s">
        <v>86</v>
      </c>
      <c r="B115" s="55"/>
      <c r="C115" s="103"/>
      <c r="D115" s="103"/>
      <c r="E115" s="228" t="s">
        <v>143</v>
      </c>
      <c r="F115" s="228"/>
      <c r="G115" s="228"/>
      <c r="H115" s="228"/>
      <c r="I115" s="228"/>
      <c r="J115" s="103"/>
      <c r="K115" s="228" t="s">
        <v>141</v>
      </c>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32">
        <f>'02-PS512268 - ÚOŽI - PS 5...'!K34</f>
        <v>0</v>
      </c>
      <c r="AH115" s="233"/>
      <c r="AI115" s="233"/>
      <c r="AJ115" s="233"/>
      <c r="AK115" s="233"/>
      <c r="AL115" s="233"/>
      <c r="AM115" s="233"/>
      <c r="AN115" s="232">
        <f t="shared" si="0"/>
        <v>0</v>
      </c>
      <c r="AO115" s="233"/>
      <c r="AP115" s="233"/>
      <c r="AQ115" s="104" t="s">
        <v>89</v>
      </c>
      <c r="AR115" s="57"/>
      <c r="AS115" s="105">
        <f>'02-PS512268 - ÚOŽI - PS 5...'!K32</f>
        <v>0</v>
      </c>
      <c r="AT115" s="106">
        <f>'02-PS512268 - ÚOŽI - PS 5...'!K33</f>
        <v>0</v>
      </c>
      <c r="AU115" s="106">
        <v>0</v>
      </c>
      <c r="AV115" s="106">
        <f t="shared" si="1"/>
        <v>0</v>
      </c>
      <c r="AW115" s="107">
        <f>'02-PS512268 - ÚOŽI - PS 5...'!T121</f>
        <v>0</v>
      </c>
      <c r="AX115" s="106">
        <f>'02-PS512268 - ÚOŽI - PS 5...'!K37</f>
        <v>0</v>
      </c>
      <c r="AY115" s="106">
        <f>'02-PS512268 - ÚOŽI - PS 5...'!K38</f>
        <v>0</v>
      </c>
      <c r="AZ115" s="106">
        <f>'02-PS512268 - ÚOŽI - PS 5...'!K39</f>
        <v>0</v>
      </c>
      <c r="BA115" s="106">
        <f>'02-PS512268 - ÚOŽI - PS 5...'!K40</f>
        <v>0</v>
      </c>
      <c r="BB115" s="106">
        <f>'02-PS512268 - ÚOŽI - PS 5...'!F37</f>
        <v>0</v>
      </c>
      <c r="BC115" s="106">
        <f>'02-PS512268 - ÚOŽI - PS 5...'!F38</f>
        <v>0</v>
      </c>
      <c r="BD115" s="106">
        <f>'02-PS512268 - ÚOŽI - PS 5...'!F39</f>
        <v>0</v>
      </c>
      <c r="BE115" s="106">
        <f>'02-PS512268 - ÚOŽI - PS 5...'!F40</f>
        <v>0</v>
      </c>
      <c r="BF115" s="108">
        <f>'02-PS512268 - ÚOŽI - PS 5...'!F41</f>
        <v>0</v>
      </c>
      <c r="BT115" s="109" t="s">
        <v>85</v>
      </c>
      <c r="BV115" s="109" t="s">
        <v>78</v>
      </c>
      <c r="BW115" s="109" t="s">
        <v>144</v>
      </c>
      <c r="BX115" s="109" t="s">
        <v>139</v>
      </c>
      <c r="CL115" s="109" t="s">
        <v>1</v>
      </c>
    </row>
    <row r="116" spans="1:91" s="7" customFormat="1" ht="24.75" customHeight="1">
      <c r="B116" s="91"/>
      <c r="C116" s="92"/>
      <c r="D116" s="227" t="s">
        <v>145</v>
      </c>
      <c r="E116" s="227"/>
      <c r="F116" s="227"/>
      <c r="G116" s="227"/>
      <c r="H116" s="227"/>
      <c r="I116" s="93"/>
      <c r="J116" s="227" t="s">
        <v>146</v>
      </c>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31">
        <f>ROUND(SUM(AG117:AG118),2)</f>
        <v>0</v>
      </c>
      <c r="AH116" s="230"/>
      <c r="AI116" s="230"/>
      <c r="AJ116" s="230"/>
      <c r="AK116" s="230"/>
      <c r="AL116" s="230"/>
      <c r="AM116" s="230"/>
      <c r="AN116" s="229">
        <f t="shared" si="0"/>
        <v>0</v>
      </c>
      <c r="AO116" s="230"/>
      <c r="AP116" s="230"/>
      <c r="AQ116" s="94" t="s">
        <v>82</v>
      </c>
      <c r="AR116" s="95"/>
      <c r="AS116" s="96">
        <f>ROUND(SUM(AS117:AS118),2)</f>
        <v>0</v>
      </c>
      <c r="AT116" s="97">
        <f>ROUND(SUM(AT117:AT118),2)</f>
        <v>0</v>
      </c>
      <c r="AU116" s="98">
        <f>ROUND(SUM(AU117:AU118),2)</f>
        <v>0</v>
      </c>
      <c r="AV116" s="98">
        <f t="shared" si="1"/>
        <v>0</v>
      </c>
      <c r="AW116" s="99">
        <f>ROUND(SUM(AW117:AW118),5)</f>
        <v>0</v>
      </c>
      <c r="AX116" s="98">
        <f>ROUND(BB116*L29,2)</f>
        <v>0</v>
      </c>
      <c r="AY116" s="98">
        <f>ROUND(BC116*L30,2)</f>
        <v>0</v>
      </c>
      <c r="AZ116" s="98">
        <f>ROUND(BD116*L29,2)</f>
        <v>0</v>
      </c>
      <c r="BA116" s="98">
        <f>ROUND(BE116*L30,2)</f>
        <v>0</v>
      </c>
      <c r="BB116" s="98">
        <f>ROUND(SUM(BB117:BB118),2)</f>
        <v>0</v>
      </c>
      <c r="BC116" s="98">
        <f>ROUND(SUM(BC117:BC118),2)</f>
        <v>0</v>
      </c>
      <c r="BD116" s="98">
        <f>ROUND(SUM(BD117:BD118),2)</f>
        <v>0</v>
      </c>
      <c r="BE116" s="98">
        <f>ROUND(SUM(BE117:BE118),2)</f>
        <v>0</v>
      </c>
      <c r="BF116" s="100">
        <f>ROUND(SUM(BF117:BF118),2)</f>
        <v>0</v>
      </c>
      <c r="BS116" s="101" t="s">
        <v>75</v>
      </c>
      <c r="BT116" s="101" t="s">
        <v>83</v>
      </c>
      <c r="BU116" s="101" t="s">
        <v>77</v>
      </c>
      <c r="BV116" s="101" t="s">
        <v>78</v>
      </c>
      <c r="BW116" s="101" t="s">
        <v>147</v>
      </c>
      <c r="BX116" s="101" t="s">
        <v>6</v>
      </c>
      <c r="CL116" s="101" t="s">
        <v>1</v>
      </c>
      <c r="CM116" s="101" t="s">
        <v>85</v>
      </c>
    </row>
    <row r="117" spans="1:91" s="4" customFormat="1" ht="47.25" customHeight="1">
      <c r="A117" s="102" t="s">
        <v>86</v>
      </c>
      <c r="B117" s="55"/>
      <c r="C117" s="103"/>
      <c r="D117" s="103"/>
      <c r="E117" s="228" t="s">
        <v>148</v>
      </c>
      <c r="F117" s="228"/>
      <c r="G117" s="228"/>
      <c r="H117" s="228"/>
      <c r="I117" s="228"/>
      <c r="J117" s="103"/>
      <c r="K117" s="228" t="s">
        <v>149</v>
      </c>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32">
        <f>'01-PS512269 - URS - PS 51...'!K34</f>
        <v>0</v>
      </c>
      <c r="AH117" s="233"/>
      <c r="AI117" s="233"/>
      <c r="AJ117" s="233"/>
      <c r="AK117" s="233"/>
      <c r="AL117" s="233"/>
      <c r="AM117" s="233"/>
      <c r="AN117" s="232">
        <f t="shared" si="0"/>
        <v>0</v>
      </c>
      <c r="AO117" s="233"/>
      <c r="AP117" s="233"/>
      <c r="AQ117" s="104" t="s">
        <v>89</v>
      </c>
      <c r="AR117" s="57"/>
      <c r="AS117" s="105">
        <f>'01-PS512269 - URS - PS 51...'!K32</f>
        <v>0</v>
      </c>
      <c r="AT117" s="106">
        <f>'01-PS512269 - URS - PS 51...'!K33</f>
        <v>0</v>
      </c>
      <c r="AU117" s="106">
        <v>0</v>
      </c>
      <c r="AV117" s="106">
        <f t="shared" si="1"/>
        <v>0</v>
      </c>
      <c r="AW117" s="107">
        <f>'01-PS512269 - URS - PS 51...'!T125</f>
        <v>0</v>
      </c>
      <c r="AX117" s="106">
        <f>'01-PS512269 - URS - PS 51...'!K37</f>
        <v>0</v>
      </c>
      <c r="AY117" s="106">
        <f>'01-PS512269 - URS - PS 51...'!K38</f>
        <v>0</v>
      </c>
      <c r="AZ117" s="106">
        <f>'01-PS512269 - URS - PS 51...'!K39</f>
        <v>0</v>
      </c>
      <c r="BA117" s="106">
        <f>'01-PS512269 - URS - PS 51...'!K40</f>
        <v>0</v>
      </c>
      <c r="BB117" s="106">
        <f>'01-PS512269 - URS - PS 51...'!F37</f>
        <v>0</v>
      </c>
      <c r="BC117" s="106">
        <f>'01-PS512269 - URS - PS 51...'!F38</f>
        <v>0</v>
      </c>
      <c r="BD117" s="106">
        <f>'01-PS512269 - URS - PS 51...'!F39</f>
        <v>0</v>
      </c>
      <c r="BE117" s="106">
        <f>'01-PS512269 - URS - PS 51...'!F40</f>
        <v>0</v>
      </c>
      <c r="BF117" s="108">
        <f>'01-PS512269 - URS - PS 51...'!F41</f>
        <v>0</v>
      </c>
      <c r="BT117" s="109" t="s">
        <v>85</v>
      </c>
      <c r="BV117" s="109" t="s">
        <v>78</v>
      </c>
      <c r="BW117" s="109" t="s">
        <v>150</v>
      </c>
      <c r="BX117" s="109" t="s">
        <v>147</v>
      </c>
      <c r="CL117" s="109" t="s">
        <v>1</v>
      </c>
    </row>
    <row r="118" spans="1:91" s="4" customFormat="1" ht="47.25" customHeight="1">
      <c r="A118" s="102" t="s">
        <v>86</v>
      </c>
      <c r="B118" s="55"/>
      <c r="C118" s="103"/>
      <c r="D118" s="103"/>
      <c r="E118" s="228" t="s">
        <v>151</v>
      </c>
      <c r="F118" s="228"/>
      <c r="G118" s="228"/>
      <c r="H118" s="228"/>
      <c r="I118" s="228"/>
      <c r="J118" s="103"/>
      <c r="K118" s="228" t="s">
        <v>149</v>
      </c>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32">
        <f>'02-PS512269 - ÚOŽI - PS 5...'!K34</f>
        <v>0</v>
      </c>
      <c r="AH118" s="233"/>
      <c r="AI118" s="233"/>
      <c r="AJ118" s="233"/>
      <c r="AK118" s="233"/>
      <c r="AL118" s="233"/>
      <c r="AM118" s="233"/>
      <c r="AN118" s="232">
        <f t="shared" si="0"/>
        <v>0</v>
      </c>
      <c r="AO118" s="233"/>
      <c r="AP118" s="233"/>
      <c r="AQ118" s="104" t="s">
        <v>89</v>
      </c>
      <c r="AR118" s="57"/>
      <c r="AS118" s="105">
        <f>'02-PS512269 - ÚOŽI - PS 5...'!K32</f>
        <v>0</v>
      </c>
      <c r="AT118" s="106">
        <f>'02-PS512269 - ÚOŽI - PS 5...'!K33</f>
        <v>0</v>
      </c>
      <c r="AU118" s="106">
        <v>0</v>
      </c>
      <c r="AV118" s="106">
        <f t="shared" si="1"/>
        <v>0</v>
      </c>
      <c r="AW118" s="107">
        <f>'02-PS512269 - ÚOŽI - PS 5...'!T121</f>
        <v>0</v>
      </c>
      <c r="AX118" s="106">
        <f>'02-PS512269 - ÚOŽI - PS 5...'!K37</f>
        <v>0</v>
      </c>
      <c r="AY118" s="106">
        <f>'02-PS512269 - ÚOŽI - PS 5...'!K38</f>
        <v>0</v>
      </c>
      <c r="AZ118" s="106">
        <f>'02-PS512269 - ÚOŽI - PS 5...'!K39</f>
        <v>0</v>
      </c>
      <c r="BA118" s="106">
        <f>'02-PS512269 - ÚOŽI - PS 5...'!K40</f>
        <v>0</v>
      </c>
      <c r="BB118" s="106">
        <f>'02-PS512269 - ÚOŽI - PS 5...'!F37</f>
        <v>0</v>
      </c>
      <c r="BC118" s="106">
        <f>'02-PS512269 - ÚOŽI - PS 5...'!F38</f>
        <v>0</v>
      </c>
      <c r="BD118" s="106">
        <f>'02-PS512269 - ÚOŽI - PS 5...'!F39</f>
        <v>0</v>
      </c>
      <c r="BE118" s="106">
        <f>'02-PS512269 - ÚOŽI - PS 5...'!F40</f>
        <v>0</v>
      </c>
      <c r="BF118" s="108">
        <f>'02-PS512269 - ÚOŽI - PS 5...'!F41</f>
        <v>0</v>
      </c>
      <c r="BT118" s="109" t="s">
        <v>85</v>
      </c>
      <c r="BV118" s="109" t="s">
        <v>78</v>
      </c>
      <c r="BW118" s="109" t="s">
        <v>152</v>
      </c>
      <c r="BX118" s="109" t="s">
        <v>147</v>
      </c>
      <c r="CL118" s="109" t="s">
        <v>1</v>
      </c>
    </row>
    <row r="119" spans="1:91" s="7" customFormat="1" ht="16.5" customHeight="1">
      <c r="A119" s="102" t="s">
        <v>86</v>
      </c>
      <c r="B119" s="91"/>
      <c r="C119" s="92"/>
      <c r="D119" s="227" t="s">
        <v>153</v>
      </c>
      <c r="E119" s="227"/>
      <c r="F119" s="227"/>
      <c r="G119" s="227"/>
      <c r="H119" s="227"/>
      <c r="I119" s="93"/>
      <c r="J119" s="227" t="s">
        <v>154</v>
      </c>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9">
        <f>'SO 01 - Přejezd'!K32</f>
        <v>0</v>
      </c>
      <c r="AH119" s="230"/>
      <c r="AI119" s="230"/>
      <c r="AJ119" s="230"/>
      <c r="AK119" s="230"/>
      <c r="AL119" s="230"/>
      <c r="AM119" s="230"/>
      <c r="AN119" s="229">
        <f t="shared" si="0"/>
        <v>0</v>
      </c>
      <c r="AO119" s="230"/>
      <c r="AP119" s="230"/>
      <c r="AQ119" s="94" t="s">
        <v>82</v>
      </c>
      <c r="AR119" s="95"/>
      <c r="AS119" s="110">
        <f>'SO 01 - Přejezd'!K30</f>
        <v>0</v>
      </c>
      <c r="AT119" s="98">
        <f>'SO 01 - Přejezd'!K31</f>
        <v>0</v>
      </c>
      <c r="AU119" s="98">
        <v>0</v>
      </c>
      <c r="AV119" s="98">
        <f t="shared" si="1"/>
        <v>0</v>
      </c>
      <c r="AW119" s="99">
        <f>'SO 01 - Přejezd'!T116</f>
        <v>0</v>
      </c>
      <c r="AX119" s="98">
        <f>'SO 01 - Přejezd'!K35</f>
        <v>0</v>
      </c>
      <c r="AY119" s="98">
        <f>'SO 01 - Přejezd'!K36</f>
        <v>0</v>
      </c>
      <c r="AZ119" s="98">
        <f>'SO 01 - Přejezd'!K37</f>
        <v>0</v>
      </c>
      <c r="BA119" s="98">
        <f>'SO 01 - Přejezd'!K38</f>
        <v>0</v>
      </c>
      <c r="BB119" s="98">
        <f>'SO 01 - Přejezd'!F35</f>
        <v>0</v>
      </c>
      <c r="BC119" s="98">
        <f>'SO 01 - Přejezd'!F36</f>
        <v>0</v>
      </c>
      <c r="BD119" s="98">
        <f>'SO 01 - Přejezd'!F37</f>
        <v>0</v>
      </c>
      <c r="BE119" s="98">
        <f>'SO 01 - Přejezd'!F38</f>
        <v>0</v>
      </c>
      <c r="BF119" s="100">
        <f>'SO 01 - Přejezd'!F39</f>
        <v>0</v>
      </c>
      <c r="BT119" s="101" t="s">
        <v>83</v>
      </c>
      <c r="BV119" s="101" t="s">
        <v>78</v>
      </c>
      <c r="BW119" s="101" t="s">
        <v>155</v>
      </c>
      <c r="BX119" s="101" t="s">
        <v>6</v>
      </c>
      <c r="CL119" s="101" t="s">
        <v>1</v>
      </c>
      <c r="CM119" s="101" t="s">
        <v>85</v>
      </c>
    </row>
    <row r="120" spans="1:91" s="7" customFormat="1" ht="16.5" customHeight="1">
      <c r="A120" s="102" t="s">
        <v>86</v>
      </c>
      <c r="B120" s="91"/>
      <c r="C120" s="92"/>
      <c r="D120" s="227" t="s">
        <v>156</v>
      </c>
      <c r="E120" s="227"/>
      <c r="F120" s="227"/>
      <c r="G120" s="227"/>
      <c r="H120" s="227"/>
      <c r="I120" s="93"/>
      <c r="J120" s="227" t="s">
        <v>157</v>
      </c>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9">
        <f>'SO 02 - Výhybky'!K32</f>
        <v>0</v>
      </c>
      <c r="AH120" s="230"/>
      <c r="AI120" s="230"/>
      <c r="AJ120" s="230"/>
      <c r="AK120" s="230"/>
      <c r="AL120" s="230"/>
      <c r="AM120" s="230"/>
      <c r="AN120" s="229">
        <f t="shared" si="0"/>
        <v>0</v>
      </c>
      <c r="AO120" s="230"/>
      <c r="AP120" s="230"/>
      <c r="AQ120" s="94" t="s">
        <v>82</v>
      </c>
      <c r="AR120" s="95"/>
      <c r="AS120" s="110">
        <f>'SO 02 - Výhybky'!K30</f>
        <v>0</v>
      </c>
      <c r="AT120" s="98">
        <f>'SO 02 - Výhybky'!K31</f>
        <v>0</v>
      </c>
      <c r="AU120" s="98">
        <v>0</v>
      </c>
      <c r="AV120" s="98">
        <f t="shared" si="1"/>
        <v>0</v>
      </c>
      <c r="AW120" s="99">
        <f>'SO 02 - Výhybky'!T116</f>
        <v>0</v>
      </c>
      <c r="AX120" s="98">
        <f>'SO 02 - Výhybky'!K35</f>
        <v>0</v>
      </c>
      <c r="AY120" s="98">
        <f>'SO 02 - Výhybky'!K36</f>
        <v>0</v>
      </c>
      <c r="AZ120" s="98">
        <f>'SO 02 - Výhybky'!K37</f>
        <v>0</v>
      </c>
      <c r="BA120" s="98">
        <f>'SO 02 - Výhybky'!K38</f>
        <v>0</v>
      </c>
      <c r="BB120" s="98">
        <f>'SO 02 - Výhybky'!F35</f>
        <v>0</v>
      </c>
      <c r="BC120" s="98">
        <f>'SO 02 - Výhybky'!F36</f>
        <v>0</v>
      </c>
      <c r="BD120" s="98">
        <f>'SO 02 - Výhybky'!F37</f>
        <v>0</v>
      </c>
      <c r="BE120" s="98">
        <f>'SO 02 - Výhybky'!F38</f>
        <v>0</v>
      </c>
      <c r="BF120" s="100">
        <f>'SO 02 - Výhybky'!F39</f>
        <v>0</v>
      </c>
      <c r="BT120" s="101" t="s">
        <v>83</v>
      </c>
      <c r="BV120" s="101" t="s">
        <v>78</v>
      </c>
      <c r="BW120" s="101" t="s">
        <v>158</v>
      </c>
      <c r="BX120" s="101" t="s">
        <v>6</v>
      </c>
      <c r="CL120" s="101" t="s">
        <v>1</v>
      </c>
      <c r="CM120" s="101" t="s">
        <v>85</v>
      </c>
    </row>
    <row r="121" spans="1:91" s="7" customFormat="1" ht="16.5" customHeight="1">
      <c r="A121" s="102" t="s">
        <v>86</v>
      </c>
      <c r="B121" s="91"/>
      <c r="C121" s="92"/>
      <c r="D121" s="227" t="s">
        <v>159</v>
      </c>
      <c r="E121" s="227"/>
      <c r="F121" s="227"/>
      <c r="G121" s="227"/>
      <c r="H121" s="227"/>
      <c r="I121" s="93"/>
      <c r="J121" s="227" t="s">
        <v>160</v>
      </c>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9">
        <f>'SO 03 - Demontáž v.č. 7,8'!K32</f>
        <v>0</v>
      </c>
      <c r="AH121" s="230"/>
      <c r="AI121" s="230"/>
      <c r="AJ121" s="230"/>
      <c r="AK121" s="230"/>
      <c r="AL121" s="230"/>
      <c r="AM121" s="230"/>
      <c r="AN121" s="229">
        <f t="shared" si="0"/>
        <v>0</v>
      </c>
      <c r="AO121" s="230"/>
      <c r="AP121" s="230"/>
      <c r="AQ121" s="94" t="s">
        <v>82</v>
      </c>
      <c r="AR121" s="95"/>
      <c r="AS121" s="110">
        <f>'SO 03 - Demontáž v.č. 7,8'!K30</f>
        <v>0</v>
      </c>
      <c r="AT121" s="98">
        <f>'SO 03 - Demontáž v.č. 7,8'!K31</f>
        <v>0</v>
      </c>
      <c r="AU121" s="98">
        <v>0</v>
      </c>
      <c r="AV121" s="98">
        <f t="shared" si="1"/>
        <v>0</v>
      </c>
      <c r="AW121" s="99">
        <f>'SO 03 - Demontáž v.č. 7,8'!T116</f>
        <v>0</v>
      </c>
      <c r="AX121" s="98">
        <f>'SO 03 - Demontáž v.č. 7,8'!K35</f>
        <v>0</v>
      </c>
      <c r="AY121" s="98">
        <f>'SO 03 - Demontáž v.č. 7,8'!K36</f>
        <v>0</v>
      </c>
      <c r="AZ121" s="98">
        <f>'SO 03 - Demontáž v.č. 7,8'!K37</f>
        <v>0</v>
      </c>
      <c r="BA121" s="98">
        <f>'SO 03 - Demontáž v.č. 7,8'!K38</f>
        <v>0</v>
      </c>
      <c r="BB121" s="98">
        <f>'SO 03 - Demontáž v.č. 7,8'!F35</f>
        <v>0</v>
      </c>
      <c r="BC121" s="98">
        <f>'SO 03 - Demontáž v.č. 7,8'!F36</f>
        <v>0</v>
      </c>
      <c r="BD121" s="98">
        <f>'SO 03 - Demontáž v.č. 7,8'!F37</f>
        <v>0</v>
      </c>
      <c r="BE121" s="98">
        <f>'SO 03 - Demontáž v.č. 7,8'!F38</f>
        <v>0</v>
      </c>
      <c r="BF121" s="100">
        <f>'SO 03 - Demontáž v.č. 7,8'!F39</f>
        <v>0</v>
      </c>
      <c r="BT121" s="101" t="s">
        <v>83</v>
      </c>
      <c r="BV121" s="101" t="s">
        <v>78</v>
      </c>
      <c r="BW121" s="101" t="s">
        <v>161</v>
      </c>
      <c r="BX121" s="101" t="s">
        <v>6</v>
      </c>
      <c r="CL121" s="101" t="s">
        <v>1</v>
      </c>
      <c r="CM121" s="101" t="s">
        <v>85</v>
      </c>
    </row>
    <row r="122" spans="1:91" s="7" customFormat="1" ht="16.5" customHeight="1">
      <c r="A122" s="102" t="s">
        <v>86</v>
      </c>
      <c r="B122" s="91"/>
      <c r="C122" s="92"/>
      <c r="D122" s="227" t="s">
        <v>162</v>
      </c>
      <c r="E122" s="227"/>
      <c r="F122" s="227"/>
      <c r="G122" s="227"/>
      <c r="H122" s="227"/>
      <c r="I122" s="93"/>
      <c r="J122" s="227" t="s">
        <v>163</v>
      </c>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9">
        <f>'SO 04 - Materiál obj.- Ne...'!K32</f>
        <v>0</v>
      </c>
      <c r="AH122" s="230"/>
      <c r="AI122" s="230"/>
      <c r="AJ122" s="230"/>
      <c r="AK122" s="230"/>
      <c r="AL122" s="230"/>
      <c r="AM122" s="230"/>
      <c r="AN122" s="229">
        <f t="shared" si="0"/>
        <v>0</v>
      </c>
      <c r="AO122" s="230"/>
      <c r="AP122" s="230"/>
      <c r="AQ122" s="94" t="s">
        <v>82</v>
      </c>
      <c r="AR122" s="95"/>
      <c r="AS122" s="110">
        <f>'SO 04 - Materiál obj.- Ne...'!K30</f>
        <v>0</v>
      </c>
      <c r="AT122" s="98">
        <f>'SO 04 - Materiál obj.- Ne...'!K31</f>
        <v>0</v>
      </c>
      <c r="AU122" s="98">
        <v>0</v>
      </c>
      <c r="AV122" s="98">
        <f t="shared" si="1"/>
        <v>0</v>
      </c>
      <c r="AW122" s="99">
        <f>'SO 04 - Materiál obj.- Ne...'!T119</f>
        <v>0</v>
      </c>
      <c r="AX122" s="98">
        <f>'SO 04 - Materiál obj.- Ne...'!K35</f>
        <v>0</v>
      </c>
      <c r="AY122" s="98">
        <f>'SO 04 - Materiál obj.- Ne...'!K36</f>
        <v>0</v>
      </c>
      <c r="AZ122" s="98">
        <f>'SO 04 - Materiál obj.- Ne...'!K37</f>
        <v>0</v>
      </c>
      <c r="BA122" s="98">
        <f>'SO 04 - Materiál obj.- Ne...'!K38</f>
        <v>0</v>
      </c>
      <c r="BB122" s="98">
        <f>'SO 04 - Materiál obj.- Ne...'!F35</f>
        <v>0</v>
      </c>
      <c r="BC122" s="98">
        <f>'SO 04 - Materiál obj.- Ne...'!F36</f>
        <v>0</v>
      </c>
      <c r="BD122" s="98">
        <f>'SO 04 - Materiál obj.- Ne...'!F37</f>
        <v>0</v>
      </c>
      <c r="BE122" s="98">
        <f>'SO 04 - Materiál obj.- Ne...'!F38</f>
        <v>0</v>
      </c>
      <c r="BF122" s="100">
        <f>'SO 04 - Materiál obj.- Ne...'!F39</f>
        <v>0</v>
      </c>
      <c r="BT122" s="101" t="s">
        <v>83</v>
      </c>
      <c r="BV122" s="101" t="s">
        <v>78</v>
      </c>
      <c r="BW122" s="101" t="s">
        <v>164</v>
      </c>
      <c r="BX122" s="101" t="s">
        <v>6</v>
      </c>
      <c r="CL122" s="101" t="s">
        <v>1</v>
      </c>
      <c r="CM122" s="101" t="s">
        <v>85</v>
      </c>
    </row>
    <row r="123" spans="1:91" s="7" customFormat="1" ht="16.5" customHeight="1">
      <c r="A123" s="102" t="s">
        <v>86</v>
      </c>
      <c r="B123" s="91"/>
      <c r="C123" s="92"/>
      <c r="D123" s="227" t="s">
        <v>165</v>
      </c>
      <c r="E123" s="227"/>
      <c r="F123" s="227"/>
      <c r="G123" s="227"/>
      <c r="H123" s="227"/>
      <c r="I123" s="93"/>
      <c r="J123" s="227" t="s">
        <v>166</v>
      </c>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9">
        <f>'99 - VON'!K32</f>
        <v>0</v>
      </c>
      <c r="AH123" s="230"/>
      <c r="AI123" s="230"/>
      <c r="AJ123" s="230"/>
      <c r="AK123" s="230"/>
      <c r="AL123" s="230"/>
      <c r="AM123" s="230"/>
      <c r="AN123" s="229">
        <f t="shared" si="0"/>
        <v>0</v>
      </c>
      <c r="AO123" s="230"/>
      <c r="AP123" s="230"/>
      <c r="AQ123" s="94" t="s">
        <v>82</v>
      </c>
      <c r="AR123" s="95"/>
      <c r="AS123" s="111">
        <f>'99 - VON'!K30</f>
        <v>0</v>
      </c>
      <c r="AT123" s="112">
        <f>'99 - VON'!K31</f>
        <v>0</v>
      </c>
      <c r="AU123" s="112">
        <v>0</v>
      </c>
      <c r="AV123" s="112">
        <f t="shared" si="1"/>
        <v>0</v>
      </c>
      <c r="AW123" s="113">
        <f>'99 - VON'!T119</f>
        <v>0</v>
      </c>
      <c r="AX123" s="112">
        <f>'99 - VON'!K35</f>
        <v>0</v>
      </c>
      <c r="AY123" s="112">
        <f>'99 - VON'!K36</f>
        <v>0</v>
      </c>
      <c r="AZ123" s="112">
        <f>'99 - VON'!K37</f>
        <v>0</v>
      </c>
      <c r="BA123" s="112">
        <f>'99 - VON'!K38</f>
        <v>0</v>
      </c>
      <c r="BB123" s="112">
        <f>'99 - VON'!F35</f>
        <v>0</v>
      </c>
      <c r="BC123" s="112">
        <f>'99 - VON'!F36</f>
        <v>0</v>
      </c>
      <c r="BD123" s="112">
        <f>'99 - VON'!F37</f>
        <v>0</v>
      </c>
      <c r="BE123" s="112">
        <f>'99 - VON'!F38</f>
        <v>0</v>
      </c>
      <c r="BF123" s="114">
        <f>'99 - VON'!F39</f>
        <v>0</v>
      </c>
      <c r="BT123" s="101" t="s">
        <v>83</v>
      </c>
      <c r="BV123" s="101" t="s">
        <v>78</v>
      </c>
      <c r="BW123" s="101" t="s">
        <v>167</v>
      </c>
      <c r="BX123" s="101" t="s">
        <v>6</v>
      </c>
      <c r="CL123" s="101" t="s">
        <v>1</v>
      </c>
      <c r="CM123" s="101" t="s">
        <v>85</v>
      </c>
    </row>
    <row r="124" spans="1:91" s="2" customFormat="1" ht="30" customHeight="1">
      <c r="A124" s="31"/>
      <c r="B124" s="3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6"/>
      <c r="AS124" s="31"/>
      <c r="AT124" s="31"/>
      <c r="AU124" s="31"/>
      <c r="AV124" s="31"/>
      <c r="AW124" s="31"/>
      <c r="AX124" s="31"/>
      <c r="AY124" s="31"/>
      <c r="AZ124" s="31"/>
      <c r="BA124" s="31"/>
      <c r="BB124" s="31"/>
      <c r="BC124" s="31"/>
      <c r="BD124" s="31"/>
      <c r="BE124" s="31"/>
      <c r="BF124" s="31"/>
      <c r="BG124" s="31"/>
    </row>
    <row r="125" spans="1:91" s="2" customFormat="1" ht="6.95" customHeight="1">
      <c r="A125" s="31"/>
      <c r="B125" s="51"/>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36"/>
      <c r="AS125" s="31"/>
      <c r="AT125" s="31"/>
      <c r="AU125" s="31"/>
      <c r="AV125" s="31"/>
      <c r="AW125" s="31"/>
      <c r="AX125" s="31"/>
      <c r="AY125" s="31"/>
      <c r="AZ125" s="31"/>
      <c r="BA125" s="31"/>
      <c r="BB125" s="31"/>
      <c r="BC125" s="31"/>
      <c r="BD125" s="31"/>
      <c r="BE125" s="31"/>
      <c r="BF125" s="31"/>
      <c r="BG125" s="31"/>
    </row>
  </sheetData>
  <sheetProtection algorithmName="SHA-512" hashValue="5twCI2CYdT7eyKTby/1CCS9GzY9q+BgQE0wSlEHq58CxldsdkajV7soSboq/o9FF678p5KWIIdPlZM/KEcm9pQ==" saltValue="in5RTUo0iZwg1l/AIa4zoxkQ8odJCYj8NI3oWFxxr8KVOaXV2Bh40wgZpnYBOWLN8CGNURU4JiKbJPA4JHLhyg==" spinCount="100000" sheet="1" objects="1" scenarios="1" formatColumns="0" formatRows="0"/>
  <mergeCells count="154">
    <mergeCell ref="AK35:AO35"/>
    <mergeCell ref="X35:AB35"/>
    <mergeCell ref="AR2:BG2"/>
    <mergeCell ref="BG5:BG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D102:H102"/>
    <mergeCell ref="J103:AF103"/>
    <mergeCell ref="D103:H103"/>
    <mergeCell ref="AM87:AN87"/>
    <mergeCell ref="AM89:AP89"/>
    <mergeCell ref="AS89:AT91"/>
    <mergeCell ref="AM90:AP90"/>
    <mergeCell ref="AN92:AP92"/>
    <mergeCell ref="AG92:AM92"/>
    <mergeCell ref="AN95:AP95"/>
    <mergeCell ref="AG95:AM95"/>
    <mergeCell ref="AG96:AM96"/>
    <mergeCell ref="AN96:AP96"/>
    <mergeCell ref="AN97:AP97"/>
    <mergeCell ref="AG97:AM97"/>
    <mergeCell ref="AN98:AP98"/>
    <mergeCell ref="AG98:AM98"/>
    <mergeCell ref="AG99:AM99"/>
    <mergeCell ref="AN99:AP99"/>
    <mergeCell ref="AG100:AM100"/>
    <mergeCell ref="AN100:AP100"/>
    <mergeCell ref="AG94:AM94"/>
    <mergeCell ref="AN94:AP94"/>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K97:AF97"/>
    <mergeCell ref="E97:I97"/>
    <mergeCell ref="K98:AF98"/>
    <mergeCell ref="E98:I98"/>
    <mergeCell ref="D99:H99"/>
    <mergeCell ref="J99:AF99"/>
    <mergeCell ref="D100:H100"/>
    <mergeCell ref="J100:AF100"/>
    <mergeCell ref="D101:H101"/>
    <mergeCell ref="J101:AF101"/>
    <mergeCell ref="J102:AF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G101:AM101"/>
    <mergeCell ref="AN101:AP101"/>
    <mergeCell ref="AG102:AM102"/>
    <mergeCell ref="AN102:AP102"/>
    <mergeCell ref="AG103:AM103"/>
    <mergeCell ref="AN103:AP103"/>
    <mergeCell ref="AN104:AP104"/>
    <mergeCell ref="AG104:AM104"/>
    <mergeCell ref="AN105:AP105"/>
    <mergeCell ref="AG105:AM105"/>
    <mergeCell ref="D119:H119"/>
    <mergeCell ref="J119:AF119"/>
    <mergeCell ref="D120:H120"/>
    <mergeCell ref="J120:AF120"/>
    <mergeCell ref="D121:H121"/>
    <mergeCell ref="J121:AF121"/>
    <mergeCell ref="D122:H122"/>
    <mergeCell ref="J122:AF122"/>
    <mergeCell ref="D123:H123"/>
    <mergeCell ref="J123:AF123"/>
    <mergeCell ref="K114:AF114"/>
    <mergeCell ref="E114:I114"/>
    <mergeCell ref="K115:AF115"/>
    <mergeCell ref="E115:I115"/>
    <mergeCell ref="D116:H116"/>
    <mergeCell ref="J116:AF116"/>
    <mergeCell ref="K117:AF117"/>
    <mergeCell ref="E117:I117"/>
    <mergeCell ref="K118:AF118"/>
    <mergeCell ref="E118:I118"/>
    <mergeCell ref="K109:AF109"/>
    <mergeCell ref="E109:I109"/>
    <mergeCell ref="D110:H110"/>
    <mergeCell ref="J110:AF110"/>
    <mergeCell ref="K111:AF111"/>
    <mergeCell ref="E111:I111"/>
    <mergeCell ref="K112:AF112"/>
    <mergeCell ref="E112:I112"/>
    <mergeCell ref="J113:AF113"/>
    <mergeCell ref="D113:H113"/>
    <mergeCell ref="D104:H104"/>
    <mergeCell ref="J104:AF104"/>
    <mergeCell ref="D105:H105"/>
    <mergeCell ref="J105:AF105"/>
    <mergeCell ref="K106:AF106"/>
    <mergeCell ref="E106:I106"/>
    <mergeCell ref="E107:I107"/>
    <mergeCell ref="K107:AF107"/>
    <mergeCell ref="D108:H108"/>
    <mergeCell ref="J108:AF108"/>
  </mergeCells>
  <hyperlinks>
    <hyperlink ref="A96" location="'01 - Technologie zabezpeč...'!C2" display="/" xr:uid="{00000000-0004-0000-0000-000000000000}"/>
    <hyperlink ref="A97" location="'02 - Zemní práce'!C2" display="/" xr:uid="{00000000-0004-0000-0000-000001000000}"/>
    <hyperlink ref="A98" location="'03 - Klimatizace'!C2" display="/" xr:uid="{00000000-0004-0000-0000-000002000000}"/>
    <hyperlink ref="A99" location="'PS 02-01 - Sdělovací zaří...'!C2" display="/" xr:uid="{00000000-0004-0000-0000-000003000000}"/>
    <hyperlink ref="A100" location="'PS 02-02 - Žst. Dolní Lip...'!C2" display="/" xr:uid="{00000000-0004-0000-0000-000004000000}"/>
    <hyperlink ref="A101" location="'PS 02-03 - ED Pardubice, ...'!C2" display="/" xr:uid="{00000000-0004-0000-0000-000005000000}"/>
    <hyperlink ref="A102" location="'PS 02-04 - Žst. Dolní Lip...'!C2" display="/" xr:uid="{00000000-0004-0000-0000-000006000000}"/>
    <hyperlink ref="A103" location="'PS 02-05 - ED Pardubice, ...'!C2" display="/" xr:uid="{00000000-0004-0000-0000-000007000000}"/>
    <hyperlink ref="A104" location="'PS 02-06 - žST Dolní Lipk...'!C2" display="/" xr:uid="{00000000-0004-0000-0000-000008000000}"/>
    <hyperlink ref="A106" location="'01-SO512266 - URS - SO 51...'!C2" display="/" xr:uid="{00000000-0004-0000-0000-000009000000}"/>
    <hyperlink ref="A107" location="'02-SO512266 - ÚOŽI - SO 5...'!C2" display="/" xr:uid="{00000000-0004-0000-0000-00000A000000}"/>
    <hyperlink ref="A109" location="'02-SO512266.1 - ÚOŽI - žs...'!C2" display="/" xr:uid="{00000000-0004-0000-0000-00000B000000}"/>
    <hyperlink ref="A111" location="'01-PS512267 - URS - PS 51...'!C2" display="/" xr:uid="{00000000-0004-0000-0000-00000C000000}"/>
    <hyperlink ref="A112" location="'02-PS512267 - ÚOŽI - PS 5...'!C2" display="/" xr:uid="{00000000-0004-0000-0000-00000D000000}"/>
    <hyperlink ref="A114" location="'01-PS512268 - URS - PS 51...'!C2" display="/" xr:uid="{00000000-0004-0000-0000-00000E000000}"/>
    <hyperlink ref="A115" location="'02-PS512268 - ÚOŽI - PS 5...'!C2" display="/" xr:uid="{00000000-0004-0000-0000-00000F000000}"/>
    <hyperlink ref="A117" location="'01-PS512269 - URS - PS 51...'!C2" display="/" xr:uid="{00000000-0004-0000-0000-000010000000}"/>
    <hyperlink ref="A118" location="'02-PS512269 - ÚOŽI - PS 5...'!C2" display="/" xr:uid="{00000000-0004-0000-0000-000011000000}"/>
    <hyperlink ref="A119" location="'SO 01 - Přejezd'!C2" display="/" xr:uid="{00000000-0004-0000-0000-000012000000}"/>
    <hyperlink ref="A120" location="'SO 02 - Výhybky'!C2" display="/" xr:uid="{00000000-0004-0000-0000-000013000000}"/>
    <hyperlink ref="A121" location="'SO 03 - Demontáž v.č. 7,8'!C2" display="/" xr:uid="{00000000-0004-0000-0000-000014000000}"/>
    <hyperlink ref="A122" location="'SO 04 - Materiál obj.- Ne...'!C2" display="/" xr:uid="{00000000-0004-0000-0000-000015000000}"/>
    <hyperlink ref="A123" location="'99 - VON'!C2" display="/" xr:uid="{00000000-0004-0000-00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5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90</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170</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172</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22</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22</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32</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ROUND(K121,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ROUND((SUM(BE121:BE350)),  2)</f>
        <v>0</v>
      </c>
      <c r="G37" s="31"/>
      <c r="H37" s="31"/>
      <c r="I37" s="130">
        <v>0.21</v>
      </c>
      <c r="J37" s="31"/>
      <c r="K37" s="125">
        <f>ROUND(((SUM(BE121:BE350))*I37),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ROUND((SUM(BF121:BF350)),  2)</f>
        <v>0</v>
      </c>
      <c r="G38" s="31"/>
      <c r="H38" s="31"/>
      <c r="I38" s="130">
        <v>0.15</v>
      </c>
      <c r="J38" s="31"/>
      <c r="K38" s="125">
        <f>ROUND(((SUM(BF121:BF350))*I38),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ROUND((SUM(BG121:BG350)),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ROUND((SUM(BH121:BH350)),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ROUND((SUM(BI121:BI350)),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170</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01 - Technologie zabezpečovacího zařízení</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 xml:space="preserve"> </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 xml:space="preserve"> </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Pavel Pospíšil, DiS.</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Q121</f>
        <v>0</v>
      </c>
      <c r="J98" s="81">
        <f>R121</f>
        <v>0</v>
      </c>
      <c r="K98" s="81">
        <f>K121</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182</v>
      </c>
      <c r="E99" s="156"/>
      <c r="F99" s="156"/>
      <c r="G99" s="156"/>
      <c r="H99" s="156"/>
      <c r="I99" s="157">
        <f>Q227</f>
        <v>0</v>
      </c>
      <c r="J99" s="157">
        <f>R227</f>
        <v>0</v>
      </c>
      <c r="K99" s="157">
        <f>K227</f>
        <v>0</v>
      </c>
      <c r="L99" s="154"/>
      <c r="M99" s="158"/>
    </row>
    <row r="100" spans="1:47" s="2" customFormat="1" ht="21.75" customHeight="1">
      <c r="A100" s="31"/>
      <c r="B100" s="32"/>
      <c r="C100" s="33"/>
      <c r="D100" s="33"/>
      <c r="E100" s="33"/>
      <c r="F100" s="33"/>
      <c r="G100" s="33"/>
      <c r="H100" s="33"/>
      <c r="I100" s="33"/>
      <c r="J100" s="33"/>
      <c r="K100" s="33"/>
      <c r="L100" s="33"/>
      <c r="M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52"/>
      <c r="M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54"/>
      <c r="M105" s="48"/>
      <c r="S105" s="31"/>
      <c r="T105" s="31"/>
      <c r="U105" s="31"/>
      <c r="V105" s="31"/>
      <c r="W105" s="31"/>
      <c r="X105" s="31"/>
      <c r="Y105" s="31"/>
      <c r="Z105" s="31"/>
      <c r="AA105" s="31"/>
      <c r="AB105" s="31"/>
      <c r="AC105" s="31"/>
      <c r="AD105" s="31"/>
      <c r="AE105" s="31"/>
    </row>
    <row r="106" spans="1:47" s="2" customFormat="1" ht="24.95" customHeight="1">
      <c r="A106" s="31"/>
      <c r="B106" s="32"/>
      <c r="C106" s="20" t="s">
        <v>183</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47" s="2" customFormat="1" ht="12" customHeight="1">
      <c r="A108" s="31"/>
      <c r="B108" s="32"/>
      <c r="C108" s="26" t="s">
        <v>17</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9" t="str">
        <f>E7</f>
        <v>Oprava zabezpečovacího zařízení v žst. Dolní Lipka</v>
      </c>
      <c r="F109" s="280"/>
      <c r="G109" s="280"/>
      <c r="H109" s="280"/>
      <c r="I109" s="33"/>
      <c r="J109" s="33"/>
      <c r="K109" s="33"/>
      <c r="L109" s="33"/>
      <c r="M109" s="48"/>
      <c r="S109" s="31"/>
      <c r="T109" s="31"/>
      <c r="U109" s="31"/>
      <c r="V109" s="31"/>
      <c r="W109" s="31"/>
      <c r="X109" s="31"/>
      <c r="Y109" s="31"/>
      <c r="Z109" s="31"/>
      <c r="AA109" s="31"/>
      <c r="AB109" s="31"/>
      <c r="AC109" s="31"/>
      <c r="AD109" s="31"/>
      <c r="AE109" s="31"/>
    </row>
    <row r="110" spans="1:47" s="1" customFormat="1" ht="12" customHeight="1">
      <c r="B110" s="18"/>
      <c r="C110" s="26" t="s">
        <v>169</v>
      </c>
      <c r="D110" s="19"/>
      <c r="E110" s="19"/>
      <c r="F110" s="19"/>
      <c r="G110" s="19"/>
      <c r="H110" s="19"/>
      <c r="I110" s="19"/>
      <c r="J110" s="19"/>
      <c r="K110" s="19"/>
      <c r="L110" s="19"/>
      <c r="M110" s="17"/>
    </row>
    <row r="111" spans="1:47" s="2" customFormat="1" ht="16.5" customHeight="1">
      <c r="A111" s="31"/>
      <c r="B111" s="32"/>
      <c r="C111" s="33"/>
      <c r="D111" s="33"/>
      <c r="E111" s="279" t="s">
        <v>170</v>
      </c>
      <c r="F111" s="281"/>
      <c r="G111" s="281"/>
      <c r="H111" s="281"/>
      <c r="I111" s="33"/>
      <c r="J111" s="33"/>
      <c r="K111" s="33"/>
      <c r="L111" s="33"/>
      <c r="M111" s="48"/>
      <c r="S111" s="31"/>
      <c r="T111" s="31"/>
      <c r="U111" s="31"/>
      <c r="V111" s="31"/>
      <c r="W111" s="31"/>
      <c r="X111" s="31"/>
      <c r="Y111" s="31"/>
      <c r="Z111" s="31"/>
      <c r="AA111" s="31"/>
      <c r="AB111" s="31"/>
      <c r="AC111" s="31"/>
      <c r="AD111" s="31"/>
      <c r="AE111" s="31"/>
    </row>
    <row r="112" spans="1:47" s="2" customFormat="1" ht="12" customHeight="1">
      <c r="A112" s="31"/>
      <c r="B112" s="32"/>
      <c r="C112" s="26" t="s">
        <v>171</v>
      </c>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34" t="str">
        <f>E11</f>
        <v>01 - Technologie zabezpečovacího zařízení</v>
      </c>
      <c r="F113" s="281"/>
      <c r="G113" s="281"/>
      <c r="H113" s="281"/>
      <c r="I113" s="33"/>
      <c r="J113" s="33"/>
      <c r="K113" s="33"/>
      <c r="L113" s="33"/>
      <c r="M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12" customHeight="1">
      <c r="A115" s="31"/>
      <c r="B115" s="32"/>
      <c r="C115" s="26" t="s">
        <v>21</v>
      </c>
      <c r="D115" s="33"/>
      <c r="E115" s="33"/>
      <c r="F115" s="24" t="str">
        <f>F14</f>
        <v xml:space="preserve"> </v>
      </c>
      <c r="G115" s="33"/>
      <c r="H115" s="33"/>
      <c r="I115" s="26" t="s">
        <v>23</v>
      </c>
      <c r="J115" s="63" t="str">
        <f>IF(J14="","",J14)</f>
        <v>14. 1. 2020</v>
      </c>
      <c r="K115" s="33"/>
      <c r="L115" s="33"/>
      <c r="M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5.2" customHeight="1">
      <c r="A117" s="31"/>
      <c r="B117" s="32"/>
      <c r="C117" s="26" t="s">
        <v>25</v>
      </c>
      <c r="D117" s="33"/>
      <c r="E117" s="33"/>
      <c r="F117" s="24" t="str">
        <f>E17</f>
        <v xml:space="preserve"> </v>
      </c>
      <c r="G117" s="33"/>
      <c r="H117" s="33"/>
      <c r="I117" s="26" t="s">
        <v>30</v>
      </c>
      <c r="J117" s="29" t="str">
        <f>E23</f>
        <v xml:space="preserve"> </v>
      </c>
      <c r="K117" s="33"/>
      <c r="L117" s="33"/>
      <c r="M117" s="48"/>
      <c r="S117" s="31"/>
      <c r="T117" s="31"/>
      <c r="U117" s="31"/>
      <c r="V117" s="31"/>
      <c r="W117" s="31"/>
      <c r="X117" s="31"/>
      <c r="Y117" s="31"/>
      <c r="Z117" s="31"/>
      <c r="AA117" s="31"/>
      <c r="AB117" s="31"/>
      <c r="AC117" s="31"/>
      <c r="AD117" s="31"/>
      <c r="AE117" s="31"/>
    </row>
    <row r="118" spans="1:65" s="2" customFormat="1" ht="15.2" customHeight="1">
      <c r="A118" s="31"/>
      <c r="B118" s="32"/>
      <c r="C118" s="26" t="s">
        <v>28</v>
      </c>
      <c r="D118" s="33"/>
      <c r="E118" s="33"/>
      <c r="F118" s="24" t="str">
        <f>IF(E20="","",E20)</f>
        <v>Vyplň údaj</v>
      </c>
      <c r="G118" s="33"/>
      <c r="H118" s="33"/>
      <c r="I118" s="26" t="s">
        <v>31</v>
      </c>
      <c r="J118" s="29" t="str">
        <f>E26</f>
        <v>Pavel Pospíšil, DiS.</v>
      </c>
      <c r="K118" s="33"/>
      <c r="L118" s="33"/>
      <c r="M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33"/>
      <c r="M119" s="48"/>
      <c r="S119" s="31"/>
      <c r="T119" s="31"/>
      <c r="U119" s="31"/>
      <c r="V119" s="31"/>
      <c r="W119" s="31"/>
      <c r="X119" s="31"/>
      <c r="Y119" s="31"/>
      <c r="Z119" s="31"/>
      <c r="AA119" s="31"/>
      <c r="AB119" s="31"/>
      <c r="AC119" s="31"/>
      <c r="AD119" s="31"/>
      <c r="AE119" s="31"/>
    </row>
    <row r="120" spans="1:65" s="10" customFormat="1" ht="29.25" customHeight="1">
      <c r="A120" s="159"/>
      <c r="B120" s="160"/>
      <c r="C120" s="161" t="s">
        <v>184</v>
      </c>
      <c r="D120" s="162" t="s">
        <v>59</v>
      </c>
      <c r="E120" s="162" t="s">
        <v>55</v>
      </c>
      <c r="F120" s="162" t="s">
        <v>56</v>
      </c>
      <c r="G120" s="162" t="s">
        <v>185</v>
      </c>
      <c r="H120" s="162" t="s">
        <v>186</v>
      </c>
      <c r="I120" s="162" t="s">
        <v>187</v>
      </c>
      <c r="J120" s="162" t="s">
        <v>188</v>
      </c>
      <c r="K120" s="162" t="s">
        <v>179</v>
      </c>
      <c r="L120" s="163" t="s">
        <v>189</v>
      </c>
      <c r="M120" s="164"/>
      <c r="N120" s="72" t="s">
        <v>1</v>
      </c>
      <c r="O120" s="73" t="s">
        <v>38</v>
      </c>
      <c r="P120" s="73" t="s">
        <v>190</v>
      </c>
      <c r="Q120" s="73" t="s">
        <v>191</v>
      </c>
      <c r="R120" s="73" t="s">
        <v>192</v>
      </c>
      <c r="S120" s="73" t="s">
        <v>193</v>
      </c>
      <c r="T120" s="73" t="s">
        <v>194</v>
      </c>
      <c r="U120" s="73" t="s">
        <v>195</v>
      </c>
      <c r="V120" s="73" t="s">
        <v>196</v>
      </c>
      <c r="W120" s="73" t="s">
        <v>197</v>
      </c>
      <c r="X120" s="73" t="s">
        <v>198</v>
      </c>
      <c r="Y120" s="74" t="s">
        <v>199</v>
      </c>
      <c r="Z120" s="159"/>
      <c r="AA120" s="159"/>
      <c r="AB120" s="159"/>
      <c r="AC120" s="159"/>
      <c r="AD120" s="159"/>
      <c r="AE120" s="159"/>
    </row>
    <row r="121" spans="1:65" s="2" customFormat="1" ht="22.9" customHeight="1">
      <c r="A121" s="31"/>
      <c r="B121" s="32"/>
      <c r="C121" s="79" t="s">
        <v>200</v>
      </c>
      <c r="D121" s="33"/>
      <c r="E121" s="33"/>
      <c r="F121" s="33"/>
      <c r="G121" s="33"/>
      <c r="H121" s="33"/>
      <c r="I121" s="33"/>
      <c r="J121" s="33"/>
      <c r="K121" s="165">
        <f>BK121</f>
        <v>0</v>
      </c>
      <c r="L121" s="33"/>
      <c r="M121" s="36"/>
      <c r="N121" s="75"/>
      <c r="O121" s="166"/>
      <c r="P121" s="76"/>
      <c r="Q121" s="167">
        <f>Q122+SUM(Q123:Q227)</f>
        <v>0</v>
      </c>
      <c r="R121" s="167">
        <f>R122+SUM(R123:R227)</f>
        <v>0</v>
      </c>
      <c r="S121" s="76"/>
      <c r="T121" s="168">
        <f>T122+SUM(T123:T227)</f>
        <v>0</v>
      </c>
      <c r="U121" s="76"/>
      <c r="V121" s="168">
        <f>V122+SUM(V123:V227)</f>
        <v>0</v>
      </c>
      <c r="W121" s="76"/>
      <c r="X121" s="168">
        <f>X122+SUM(X123:X227)</f>
        <v>0</v>
      </c>
      <c r="Y121" s="77"/>
      <c r="Z121" s="31"/>
      <c r="AA121" s="31"/>
      <c r="AB121" s="31"/>
      <c r="AC121" s="31"/>
      <c r="AD121" s="31"/>
      <c r="AE121" s="31"/>
      <c r="AT121" s="14" t="s">
        <v>75</v>
      </c>
      <c r="AU121" s="14" t="s">
        <v>181</v>
      </c>
      <c r="BK121" s="169">
        <f>BK122+SUM(BK123:BK227)</f>
        <v>0</v>
      </c>
    </row>
    <row r="122" spans="1:65" s="2" customFormat="1" ht="14.45" customHeight="1">
      <c r="A122" s="31"/>
      <c r="B122" s="32"/>
      <c r="C122" s="170" t="s">
        <v>83</v>
      </c>
      <c r="D122" s="170" t="s">
        <v>201</v>
      </c>
      <c r="E122" s="171" t="s">
        <v>202</v>
      </c>
      <c r="F122" s="172" t="s">
        <v>203</v>
      </c>
      <c r="G122" s="173" t="s">
        <v>204</v>
      </c>
      <c r="H122" s="174">
        <v>2160</v>
      </c>
      <c r="I122" s="175"/>
      <c r="J122" s="176"/>
      <c r="K122" s="177">
        <f>ROUND(P122*H122,2)</f>
        <v>0</v>
      </c>
      <c r="L122" s="172" t="s">
        <v>1</v>
      </c>
      <c r="M122" s="178"/>
      <c r="N122" s="179" t="s">
        <v>1</v>
      </c>
      <c r="O122" s="180" t="s">
        <v>39</v>
      </c>
      <c r="P122" s="181">
        <f>I122+J122</f>
        <v>0</v>
      </c>
      <c r="Q122" s="181">
        <f>ROUND(I122*H122,2)</f>
        <v>0</v>
      </c>
      <c r="R122" s="181">
        <f>ROUND(J122*H122,2)</f>
        <v>0</v>
      </c>
      <c r="S122" s="68"/>
      <c r="T122" s="182">
        <f>S122*H122</f>
        <v>0</v>
      </c>
      <c r="U122" s="182">
        <v>0</v>
      </c>
      <c r="V122" s="182">
        <f>U122*H122</f>
        <v>0</v>
      </c>
      <c r="W122" s="182">
        <v>0</v>
      </c>
      <c r="X122" s="182">
        <f>W122*H122</f>
        <v>0</v>
      </c>
      <c r="Y122" s="183" t="s">
        <v>1</v>
      </c>
      <c r="Z122" s="31"/>
      <c r="AA122" s="31"/>
      <c r="AB122" s="31"/>
      <c r="AC122" s="31"/>
      <c r="AD122" s="31"/>
      <c r="AE122" s="31"/>
      <c r="AR122" s="184" t="s">
        <v>85</v>
      </c>
      <c r="AT122" s="184" t="s">
        <v>201</v>
      </c>
      <c r="AU122" s="184" t="s">
        <v>76</v>
      </c>
      <c r="AY122" s="14" t="s">
        <v>205</v>
      </c>
      <c r="BE122" s="185">
        <f>IF(O122="základní",K122,0)</f>
        <v>0</v>
      </c>
      <c r="BF122" s="185">
        <f>IF(O122="snížená",K122,0)</f>
        <v>0</v>
      </c>
      <c r="BG122" s="185">
        <f>IF(O122="zákl. přenesená",K122,0)</f>
        <v>0</v>
      </c>
      <c r="BH122" s="185">
        <f>IF(O122="sníž. přenesená",K122,0)</f>
        <v>0</v>
      </c>
      <c r="BI122" s="185">
        <f>IF(O122="nulová",K122,0)</f>
        <v>0</v>
      </c>
      <c r="BJ122" s="14" t="s">
        <v>83</v>
      </c>
      <c r="BK122" s="185">
        <f>ROUND(P122*H122,2)</f>
        <v>0</v>
      </c>
      <c r="BL122" s="14" t="s">
        <v>83</v>
      </c>
      <c r="BM122" s="184" t="s">
        <v>206</v>
      </c>
    </row>
    <row r="123" spans="1:65" s="2" customFormat="1" ht="39">
      <c r="A123" s="31"/>
      <c r="B123" s="32"/>
      <c r="C123" s="33"/>
      <c r="D123" s="186" t="s">
        <v>207</v>
      </c>
      <c r="E123" s="33"/>
      <c r="F123" s="187" t="s">
        <v>208</v>
      </c>
      <c r="G123" s="33"/>
      <c r="H123" s="33"/>
      <c r="I123" s="188"/>
      <c r="J123" s="188"/>
      <c r="K123" s="33"/>
      <c r="L123" s="33"/>
      <c r="M123" s="36"/>
      <c r="N123" s="189"/>
      <c r="O123" s="190"/>
      <c r="P123" s="68"/>
      <c r="Q123" s="68"/>
      <c r="R123" s="68"/>
      <c r="S123" s="68"/>
      <c r="T123" s="68"/>
      <c r="U123" s="68"/>
      <c r="V123" s="68"/>
      <c r="W123" s="68"/>
      <c r="X123" s="68"/>
      <c r="Y123" s="69"/>
      <c r="Z123" s="31"/>
      <c r="AA123" s="31"/>
      <c r="AB123" s="31"/>
      <c r="AC123" s="31"/>
      <c r="AD123" s="31"/>
      <c r="AE123" s="31"/>
      <c r="AT123" s="14" t="s">
        <v>207</v>
      </c>
      <c r="AU123" s="14" t="s">
        <v>76</v>
      </c>
    </row>
    <row r="124" spans="1:65" s="2" customFormat="1" ht="14.45" customHeight="1">
      <c r="A124" s="31"/>
      <c r="B124" s="32"/>
      <c r="C124" s="170" t="s">
        <v>209</v>
      </c>
      <c r="D124" s="170" t="s">
        <v>201</v>
      </c>
      <c r="E124" s="171" t="s">
        <v>210</v>
      </c>
      <c r="F124" s="172" t="s">
        <v>211</v>
      </c>
      <c r="G124" s="173" t="s">
        <v>212</v>
      </c>
      <c r="H124" s="174">
        <v>2</v>
      </c>
      <c r="I124" s="175"/>
      <c r="J124" s="176"/>
      <c r="K124" s="177">
        <f>ROUND(P124*H124,2)</f>
        <v>0</v>
      </c>
      <c r="L124" s="172" t="s">
        <v>1</v>
      </c>
      <c r="M124" s="178"/>
      <c r="N124" s="179" t="s">
        <v>1</v>
      </c>
      <c r="O124" s="180" t="s">
        <v>39</v>
      </c>
      <c r="P124" s="181">
        <f>I124+J124</f>
        <v>0</v>
      </c>
      <c r="Q124" s="181">
        <f>ROUND(I124*H124,2)</f>
        <v>0</v>
      </c>
      <c r="R124" s="181">
        <f>ROUND(J124*H124,2)</f>
        <v>0</v>
      </c>
      <c r="S124" s="68"/>
      <c r="T124" s="182">
        <f>S124*H124</f>
        <v>0</v>
      </c>
      <c r="U124" s="182">
        <v>0</v>
      </c>
      <c r="V124" s="182">
        <f>U124*H124</f>
        <v>0</v>
      </c>
      <c r="W124" s="182">
        <v>0</v>
      </c>
      <c r="X124" s="182">
        <f>W124*H124</f>
        <v>0</v>
      </c>
      <c r="Y124" s="183" t="s">
        <v>1</v>
      </c>
      <c r="Z124" s="31"/>
      <c r="AA124" s="31"/>
      <c r="AB124" s="31"/>
      <c r="AC124" s="31"/>
      <c r="AD124" s="31"/>
      <c r="AE124" s="31"/>
      <c r="AR124" s="184" t="s">
        <v>213</v>
      </c>
      <c r="AT124" s="184" t="s">
        <v>201</v>
      </c>
      <c r="AU124" s="184" t="s">
        <v>76</v>
      </c>
      <c r="AY124" s="14" t="s">
        <v>205</v>
      </c>
      <c r="BE124" s="185">
        <f>IF(O124="základní",K124,0)</f>
        <v>0</v>
      </c>
      <c r="BF124" s="185">
        <f>IF(O124="snížená",K124,0)</f>
        <v>0</v>
      </c>
      <c r="BG124" s="185">
        <f>IF(O124="zákl. přenesená",K124,0)</f>
        <v>0</v>
      </c>
      <c r="BH124" s="185">
        <f>IF(O124="sníž. přenesená",K124,0)</f>
        <v>0</v>
      </c>
      <c r="BI124" s="185">
        <f>IF(O124="nulová",K124,0)</f>
        <v>0</v>
      </c>
      <c r="BJ124" s="14" t="s">
        <v>83</v>
      </c>
      <c r="BK124" s="185">
        <f>ROUND(P124*H124,2)</f>
        <v>0</v>
      </c>
      <c r="BL124" s="14" t="s">
        <v>214</v>
      </c>
      <c r="BM124" s="184" t="s">
        <v>215</v>
      </c>
    </row>
    <row r="125" spans="1:65" s="2" customFormat="1" ht="11.25">
      <c r="A125" s="31"/>
      <c r="B125" s="32"/>
      <c r="C125" s="33"/>
      <c r="D125" s="186" t="s">
        <v>207</v>
      </c>
      <c r="E125" s="33"/>
      <c r="F125" s="187" t="s">
        <v>211</v>
      </c>
      <c r="G125" s="33"/>
      <c r="H125" s="33"/>
      <c r="I125" s="188"/>
      <c r="J125" s="188"/>
      <c r="K125" s="33"/>
      <c r="L125" s="33"/>
      <c r="M125" s="36"/>
      <c r="N125" s="189"/>
      <c r="O125" s="190"/>
      <c r="P125" s="68"/>
      <c r="Q125" s="68"/>
      <c r="R125" s="68"/>
      <c r="S125" s="68"/>
      <c r="T125" s="68"/>
      <c r="U125" s="68"/>
      <c r="V125" s="68"/>
      <c r="W125" s="68"/>
      <c r="X125" s="68"/>
      <c r="Y125" s="69"/>
      <c r="Z125" s="31"/>
      <c r="AA125" s="31"/>
      <c r="AB125" s="31"/>
      <c r="AC125" s="31"/>
      <c r="AD125" s="31"/>
      <c r="AE125" s="31"/>
      <c r="AT125" s="14" t="s">
        <v>207</v>
      </c>
      <c r="AU125" s="14" t="s">
        <v>76</v>
      </c>
    </row>
    <row r="126" spans="1:65" s="2" customFormat="1" ht="14.45" customHeight="1">
      <c r="A126" s="31"/>
      <c r="B126" s="32"/>
      <c r="C126" s="170" t="s">
        <v>216</v>
      </c>
      <c r="D126" s="170" t="s">
        <v>201</v>
      </c>
      <c r="E126" s="171" t="s">
        <v>217</v>
      </c>
      <c r="F126" s="172" t="s">
        <v>218</v>
      </c>
      <c r="G126" s="173" t="s">
        <v>212</v>
      </c>
      <c r="H126" s="174">
        <v>1</v>
      </c>
      <c r="I126" s="175"/>
      <c r="J126" s="176"/>
      <c r="K126" s="177">
        <f>ROUND(P126*H126,2)</f>
        <v>0</v>
      </c>
      <c r="L126" s="172" t="s">
        <v>1</v>
      </c>
      <c r="M126" s="178"/>
      <c r="N126" s="179" t="s">
        <v>1</v>
      </c>
      <c r="O126" s="180" t="s">
        <v>39</v>
      </c>
      <c r="P126" s="181">
        <f>I126+J126</f>
        <v>0</v>
      </c>
      <c r="Q126" s="181">
        <f>ROUND(I126*H126,2)</f>
        <v>0</v>
      </c>
      <c r="R126" s="181">
        <f>ROUND(J126*H126,2)</f>
        <v>0</v>
      </c>
      <c r="S126" s="68"/>
      <c r="T126" s="182">
        <f>S126*H126</f>
        <v>0</v>
      </c>
      <c r="U126" s="182">
        <v>0</v>
      </c>
      <c r="V126" s="182">
        <f>U126*H126</f>
        <v>0</v>
      </c>
      <c r="W126" s="182">
        <v>0</v>
      </c>
      <c r="X126" s="182">
        <f>W126*H126</f>
        <v>0</v>
      </c>
      <c r="Y126" s="183" t="s">
        <v>1</v>
      </c>
      <c r="Z126" s="31"/>
      <c r="AA126" s="31"/>
      <c r="AB126" s="31"/>
      <c r="AC126" s="31"/>
      <c r="AD126" s="31"/>
      <c r="AE126" s="31"/>
      <c r="AR126" s="184" t="s">
        <v>213</v>
      </c>
      <c r="AT126" s="184" t="s">
        <v>201</v>
      </c>
      <c r="AU126" s="184" t="s">
        <v>76</v>
      </c>
      <c r="AY126" s="14" t="s">
        <v>205</v>
      </c>
      <c r="BE126" s="185">
        <f>IF(O126="základní",K126,0)</f>
        <v>0</v>
      </c>
      <c r="BF126" s="185">
        <f>IF(O126="snížená",K126,0)</f>
        <v>0</v>
      </c>
      <c r="BG126" s="185">
        <f>IF(O126="zákl. přenesená",K126,0)</f>
        <v>0</v>
      </c>
      <c r="BH126" s="185">
        <f>IF(O126="sníž. přenesená",K126,0)</f>
        <v>0</v>
      </c>
      <c r="BI126" s="185">
        <f>IF(O126="nulová",K126,0)</f>
        <v>0</v>
      </c>
      <c r="BJ126" s="14" t="s">
        <v>83</v>
      </c>
      <c r="BK126" s="185">
        <f>ROUND(P126*H126,2)</f>
        <v>0</v>
      </c>
      <c r="BL126" s="14" t="s">
        <v>214</v>
      </c>
      <c r="BM126" s="184" t="s">
        <v>219</v>
      </c>
    </row>
    <row r="127" spans="1:65" s="2" customFormat="1" ht="11.25">
      <c r="A127" s="31"/>
      <c r="B127" s="32"/>
      <c r="C127" s="33"/>
      <c r="D127" s="186" t="s">
        <v>207</v>
      </c>
      <c r="E127" s="33"/>
      <c r="F127" s="187" t="s">
        <v>218</v>
      </c>
      <c r="G127" s="33"/>
      <c r="H127" s="33"/>
      <c r="I127" s="188"/>
      <c r="J127" s="188"/>
      <c r="K127" s="33"/>
      <c r="L127" s="33"/>
      <c r="M127" s="36"/>
      <c r="N127" s="189"/>
      <c r="O127" s="190"/>
      <c r="P127" s="68"/>
      <c r="Q127" s="68"/>
      <c r="R127" s="68"/>
      <c r="S127" s="68"/>
      <c r="T127" s="68"/>
      <c r="U127" s="68"/>
      <c r="V127" s="68"/>
      <c r="W127" s="68"/>
      <c r="X127" s="68"/>
      <c r="Y127" s="69"/>
      <c r="Z127" s="31"/>
      <c r="AA127" s="31"/>
      <c r="AB127" s="31"/>
      <c r="AC127" s="31"/>
      <c r="AD127" s="31"/>
      <c r="AE127" s="31"/>
      <c r="AT127" s="14" t="s">
        <v>207</v>
      </c>
      <c r="AU127" s="14" t="s">
        <v>76</v>
      </c>
    </row>
    <row r="128" spans="1:65" s="2" customFormat="1" ht="14.45" customHeight="1">
      <c r="A128" s="31"/>
      <c r="B128" s="32"/>
      <c r="C128" s="170" t="s">
        <v>220</v>
      </c>
      <c r="D128" s="170" t="s">
        <v>201</v>
      </c>
      <c r="E128" s="171" t="s">
        <v>221</v>
      </c>
      <c r="F128" s="172" t="s">
        <v>222</v>
      </c>
      <c r="G128" s="173" t="s">
        <v>212</v>
      </c>
      <c r="H128" s="174">
        <v>1</v>
      </c>
      <c r="I128" s="175"/>
      <c r="J128" s="176"/>
      <c r="K128" s="177">
        <f>ROUND(P128*H128,2)</f>
        <v>0</v>
      </c>
      <c r="L128" s="172" t="s">
        <v>1</v>
      </c>
      <c r="M128" s="178"/>
      <c r="N128" s="179" t="s">
        <v>1</v>
      </c>
      <c r="O128" s="180" t="s">
        <v>39</v>
      </c>
      <c r="P128" s="181">
        <f>I128+J128</f>
        <v>0</v>
      </c>
      <c r="Q128" s="181">
        <f>ROUND(I128*H128,2)</f>
        <v>0</v>
      </c>
      <c r="R128" s="181">
        <f>ROUND(J128*H128,2)</f>
        <v>0</v>
      </c>
      <c r="S128" s="68"/>
      <c r="T128" s="182">
        <f>S128*H128</f>
        <v>0</v>
      </c>
      <c r="U128" s="182">
        <v>0</v>
      </c>
      <c r="V128" s="182">
        <f>U128*H128</f>
        <v>0</v>
      </c>
      <c r="W128" s="182">
        <v>0</v>
      </c>
      <c r="X128" s="182">
        <f>W128*H128</f>
        <v>0</v>
      </c>
      <c r="Y128" s="183" t="s">
        <v>1</v>
      </c>
      <c r="Z128" s="31"/>
      <c r="AA128" s="31"/>
      <c r="AB128" s="31"/>
      <c r="AC128" s="31"/>
      <c r="AD128" s="31"/>
      <c r="AE128" s="31"/>
      <c r="AR128" s="184" t="s">
        <v>213</v>
      </c>
      <c r="AT128" s="184" t="s">
        <v>201</v>
      </c>
      <c r="AU128" s="184" t="s">
        <v>76</v>
      </c>
      <c r="AY128" s="14" t="s">
        <v>205</v>
      </c>
      <c r="BE128" s="185">
        <f>IF(O128="základní",K128,0)</f>
        <v>0</v>
      </c>
      <c r="BF128" s="185">
        <f>IF(O128="snížená",K128,0)</f>
        <v>0</v>
      </c>
      <c r="BG128" s="185">
        <f>IF(O128="zákl. přenesená",K128,0)</f>
        <v>0</v>
      </c>
      <c r="BH128" s="185">
        <f>IF(O128="sníž. přenesená",K128,0)</f>
        <v>0</v>
      </c>
      <c r="BI128" s="185">
        <f>IF(O128="nulová",K128,0)</f>
        <v>0</v>
      </c>
      <c r="BJ128" s="14" t="s">
        <v>83</v>
      </c>
      <c r="BK128" s="185">
        <f>ROUND(P128*H128,2)</f>
        <v>0</v>
      </c>
      <c r="BL128" s="14" t="s">
        <v>214</v>
      </c>
      <c r="BM128" s="184" t="s">
        <v>223</v>
      </c>
    </row>
    <row r="129" spans="1:65" s="2" customFormat="1" ht="11.25">
      <c r="A129" s="31"/>
      <c r="B129" s="32"/>
      <c r="C129" s="33"/>
      <c r="D129" s="186" t="s">
        <v>207</v>
      </c>
      <c r="E129" s="33"/>
      <c r="F129" s="187" t="s">
        <v>222</v>
      </c>
      <c r="G129" s="33"/>
      <c r="H129" s="33"/>
      <c r="I129" s="188"/>
      <c r="J129" s="188"/>
      <c r="K129" s="33"/>
      <c r="L129" s="33"/>
      <c r="M129" s="36"/>
      <c r="N129" s="189"/>
      <c r="O129" s="190"/>
      <c r="P129" s="68"/>
      <c r="Q129" s="68"/>
      <c r="R129" s="68"/>
      <c r="S129" s="68"/>
      <c r="T129" s="68"/>
      <c r="U129" s="68"/>
      <c r="V129" s="68"/>
      <c r="W129" s="68"/>
      <c r="X129" s="68"/>
      <c r="Y129" s="69"/>
      <c r="Z129" s="31"/>
      <c r="AA129" s="31"/>
      <c r="AB129" s="31"/>
      <c r="AC129" s="31"/>
      <c r="AD129" s="31"/>
      <c r="AE129" s="31"/>
      <c r="AT129" s="14" t="s">
        <v>207</v>
      </c>
      <c r="AU129" s="14" t="s">
        <v>76</v>
      </c>
    </row>
    <row r="130" spans="1:65" s="2" customFormat="1" ht="14.45" customHeight="1">
      <c r="A130" s="31"/>
      <c r="B130" s="32"/>
      <c r="C130" s="170" t="s">
        <v>224</v>
      </c>
      <c r="D130" s="170" t="s">
        <v>201</v>
      </c>
      <c r="E130" s="171" t="s">
        <v>225</v>
      </c>
      <c r="F130" s="172" t="s">
        <v>226</v>
      </c>
      <c r="G130" s="173" t="s">
        <v>212</v>
      </c>
      <c r="H130" s="174">
        <v>1</v>
      </c>
      <c r="I130" s="175"/>
      <c r="J130" s="176"/>
      <c r="K130" s="177">
        <f>ROUND(P130*H130,2)</f>
        <v>0</v>
      </c>
      <c r="L130" s="172" t="s">
        <v>1</v>
      </c>
      <c r="M130" s="178"/>
      <c r="N130" s="179" t="s">
        <v>1</v>
      </c>
      <c r="O130" s="180" t="s">
        <v>39</v>
      </c>
      <c r="P130" s="181">
        <f>I130+J130</f>
        <v>0</v>
      </c>
      <c r="Q130" s="181">
        <f>ROUND(I130*H130,2)</f>
        <v>0</v>
      </c>
      <c r="R130" s="181">
        <f>ROUND(J130*H130,2)</f>
        <v>0</v>
      </c>
      <c r="S130" s="68"/>
      <c r="T130" s="182">
        <f>S130*H130</f>
        <v>0</v>
      </c>
      <c r="U130" s="182">
        <v>0</v>
      </c>
      <c r="V130" s="182">
        <f>U130*H130</f>
        <v>0</v>
      </c>
      <c r="W130" s="182">
        <v>0</v>
      </c>
      <c r="X130" s="182">
        <f>W130*H130</f>
        <v>0</v>
      </c>
      <c r="Y130" s="183" t="s">
        <v>1</v>
      </c>
      <c r="Z130" s="31"/>
      <c r="AA130" s="31"/>
      <c r="AB130" s="31"/>
      <c r="AC130" s="31"/>
      <c r="AD130" s="31"/>
      <c r="AE130" s="31"/>
      <c r="AR130" s="184" t="s">
        <v>213</v>
      </c>
      <c r="AT130" s="184" t="s">
        <v>201</v>
      </c>
      <c r="AU130" s="184" t="s">
        <v>76</v>
      </c>
      <c r="AY130" s="14" t="s">
        <v>205</v>
      </c>
      <c r="BE130" s="185">
        <f>IF(O130="základní",K130,0)</f>
        <v>0</v>
      </c>
      <c r="BF130" s="185">
        <f>IF(O130="snížená",K130,0)</f>
        <v>0</v>
      </c>
      <c r="BG130" s="185">
        <f>IF(O130="zákl. přenesená",K130,0)</f>
        <v>0</v>
      </c>
      <c r="BH130" s="185">
        <f>IF(O130="sníž. přenesená",K130,0)</f>
        <v>0</v>
      </c>
      <c r="BI130" s="185">
        <f>IF(O130="nulová",K130,0)</f>
        <v>0</v>
      </c>
      <c r="BJ130" s="14" t="s">
        <v>83</v>
      </c>
      <c r="BK130" s="185">
        <f>ROUND(P130*H130,2)</f>
        <v>0</v>
      </c>
      <c r="BL130" s="14" t="s">
        <v>214</v>
      </c>
      <c r="BM130" s="184" t="s">
        <v>227</v>
      </c>
    </row>
    <row r="131" spans="1:65" s="2" customFormat="1" ht="11.25">
      <c r="A131" s="31"/>
      <c r="B131" s="32"/>
      <c r="C131" s="33"/>
      <c r="D131" s="186" t="s">
        <v>207</v>
      </c>
      <c r="E131" s="33"/>
      <c r="F131" s="187" t="s">
        <v>226</v>
      </c>
      <c r="G131" s="33"/>
      <c r="H131" s="33"/>
      <c r="I131" s="188"/>
      <c r="J131" s="188"/>
      <c r="K131" s="33"/>
      <c r="L131" s="33"/>
      <c r="M131" s="36"/>
      <c r="N131" s="189"/>
      <c r="O131" s="190"/>
      <c r="P131" s="68"/>
      <c r="Q131" s="68"/>
      <c r="R131" s="68"/>
      <c r="S131" s="68"/>
      <c r="T131" s="68"/>
      <c r="U131" s="68"/>
      <c r="V131" s="68"/>
      <c r="W131" s="68"/>
      <c r="X131" s="68"/>
      <c r="Y131" s="69"/>
      <c r="Z131" s="31"/>
      <c r="AA131" s="31"/>
      <c r="AB131" s="31"/>
      <c r="AC131" s="31"/>
      <c r="AD131" s="31"/>
      <c r="AE131" s="31"/>
      <c r="AT131" s="14" t="s">
        <v>207</v>
      </c>
      <c r="AU131" s="14" t="s">
        <v>76</v>
      </c>
    </row>
    <row r="132" spans="1:65" s="2" customFormat="1" ht="14.45" customHeight="1">
      <c r="A132" s="31"/>
      <c r="B132" s="32"/>
      <c r="C132" s="170" t="s">
        <v>228</v>
      </c>
      <c r="D132" s="170" t="s">
        <v>201</v>
      </c>
      <c r="E132" s="171" t="s">
        <v>229</v>
      </c>
      <c r="F132" s="172" t="s">
        <v>230</v>
      </c>
      <c r="G132" s="173" t="s">
        <v>212</v>
      </c>
      <c r="H132" s="174">
        <v>1</v>
      </c>
      <c r="I132" s="175"/>
      <c r="J132" s="176"/>
      <c r="K132" s="177">
        <f>ROUND(P132*H132,2)</f>
        <v>0</v>
      </c>
      <c r="L132" s="172" t="s">
        <v>1</v>
      </c>
      <c r="M132" s="178"/>
      <c r="N132" s="179"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213</v>
      </c>
      <c r="AT132" s="184" t="s">
        <v>201</v>
      </c>
      <c r="AU132" s="184" t="s">
        <v>76</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214</v>
      </c>
      <c r="BM132" s="184" t="s">
        <v>231</v>
      </c>
    </row>
    <row r="133" spans="1:65" s="2" customFormat="1" ht="11.25">
      <c r="A133" s="31"/>
      <c r="B133" s="32"/>
      <c r="C133" s="33"/>
      <c r="D133" s="186" t="s">
        <v>207</v>
      </c>
      <c r="E133" s="33"/>
      <c r="F133" s="187" t="s">
        <v>230</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76</v>
      </c>
    </row>
    <row r="134" spans="1:65" s="2" customFormat="1" ht="14.45" customHeight="1">
      <c r="A134" s="31"/>
      <c r="B134" s="32"/>
      <c r="C134" s="170" t="s">
        <v>232</v>
      </c>
      <c r="D134" s="170" t="s">
        <v>201</v>
      </c>
      <c r="E134" s="171" t="s">
        <v>233</v>
      </c>
      <c r="F134" s="172" t="s">
        <v>234</v>
      </c>
      <c r="G134" s="173" t="s">
        <v>212</v>
      </c>
      <c r="H134" s="174">
        <v>14</v>
      </c>
      <c r="I134" s="175"/>
      <c r="J134" s="176"/>
      <c r="K134" s="177">
        <f>ROUND(P134*H134,2)</f>
        <v>0</v>
      </c>
      <c r="L134" s="172" t="s">
        <v>1</v>
      </c>
      <c r="M134" s="178"/>
      <c r="N134" s="179" t="s">
        <v>1</v>
      </c>
      <c r="O134" s="180" t="s">
        <v>39</v>
      </c>
      <c r="P134" s="181">
        <f>I134+J134</f>
        <v>0</v>
      </c>
      <c r="Q134" s="181">
        <f>ROUND(I134*H134,2)</f>
        <v>0</v>
      </c>
      <c r="R134" s="181">
        <f>ROUND(J134*H134,2)</f>
        <v>0</v>
      </c>
      <c r="S134" s="68"/>
      <c r="T134" s="182">
        <f>S134*H134</f>
        <v>0</v>
      </c>
      <c r="U134" s="182">
        <v>0</v>
      </c>
      <c r="V134" s="182">
        <f>U134*H134</f>
        <v>0</v>
      </c>
      <c r="W134" s="182">
        <v>0</v>
      </c>
      <c r="X134" s="182">
        <f>W134*H134</f>
        <v>0</v>
      </c>
      <c r="Y134" s="183" t="s">
        <v>1</v>
      </c>
      <c r="Z134" s="31"/>
      <c r="AA134" s="31"/>
      <c r="AB134" s="31"/>
      <c r="AC134" s="31"/>
      <c r="AD134" s="31"/>
      <c r="AE134" s="31"/>
      <c r="AR134" s="184" t="s">
        <v>213</v>
      </c>
      <c r="AT134" s="184" t="s">
        <v>201</v>
      </c>
      <c r="AU134" s="184" t="s">
        <v>76</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214</v>
      </c>
      <c r="BM134" s="184" t="s">
        <v>235</v>
      </c>
    </row>
    <row r="135" spans="1:65" s="2" customFormat="1" ht="11.25">
      <c r="A135" s="31"/>
      <c r="B135" s="32"/>
      <c r="C135" s="33"/>
      <c r="D135" s="186" t="s">
        <v>207</v>
      </c>
      <c r="E135" s="33"/>
      <c r="F135" s="187" t="s">
        <v>234</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76</v>
      </c>
    </row>
    <row r="136" spans="1:65" s="2" customFormat="1" ht="14.45" customHeight="1">
      <c r="A136" s="31"/>
      <c r="B136" s="32"/>
      <c r="C136" s="170" t="s">
        <v>236</v>
      </c>
      <c r="D136" s="170" t="s">
        <v>201</v>
      </c>
      <c r="E136" s="171" t="s">
        <v>237</v>
      </c>
      <c r="F136" s="172" t="s">
        <v>238</v>
      </c>
      <c r="G136" s="173" t="s">
        <v>212</v>
      </c>
      <c r="H136" s="174">
        <v>4</v>
      </c>
      <c r="I136" s="175"/>
      <c r="J136" s="176"/>
      <c r="K136" s="177">
        <f>ROUND(P136*H136,2)</f>
        <v>0</v>
      </c>
      <c r="L136" s="172" t="s">
        <v>1</v>
      </c>
      <c r="M136" s="178"/>
      <c r="N136" s="179" t="s">
        <v>1</v>
      </c>
      <c r="O136" s="180" t="s">
        <v>39</v>
      </c>
      <c r="P136" s="181">
        <f>I136+J136</f>
        <v>0</v>
      </c>
      <c r="Q136" s="181">
        <f>ROUND(I136*H136,2)</f>
        <v>0</v>
      </c>
      <c r="R136" s="181">
        <f>ROUND(J136*H136,2)</f>
        <v>0</v>
      </c>
      <c r="S136" s="68"/>
      <c r="T136" s="182">
        <f>S136*H136</f>
        <v>0</v>
      </c>
      <c r="U136" s="182">
        <v>0</v>
      </c>
      <c r="V136" s="182">
        <f>U136*H136</f>
        <v>0</v>
      </c>
      <c r="W136" s="182">
        <v>0</v>
      </c>
      <c r="X136" s="182">
        <f>W136*H136</f>
        <v>0</v>
      </c>
      <c r="Y136" s="183" t="s">
        <v>1</v>
      </c>
      <c r="Z136" s="31"/>
      <c r="AA136" s="31"/>
      <c r="AB136" s="31"/>
      <c r="AC136" s="31"/>
      <c r="AD136" s="31"/>
      <c r="AE136" s="31"/>
      <c r="AR136" s="184" t="s">
        <v>213</v>
      </c>
      <c r="AT136" s="184" t="s">
        <v>201</v>
      </c>
      <c r="AU136" s="184" t="s">
        <v>76</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214</v>
      </c>
      <c r="BM136" s="184" t="s">
        <v>239</v>
      </c>
    </row>
    <row r="137" spans="1:65" s="2" customFormat="1" ht="11.25">
      <c r="A137" s="31"/>
      <c r="B137" s="32"/>
      <c r="C137" s="33"/>
      <c r="D137" s="186" t="s">
        <v>207</v>
      </c>
      <c r="E137" s="33"/>
      <c r="F137" s="187" t="s">
        <v>238</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76</v>
      </c>
    </row>
    <row r="138" spans="1:65" s="2" customFormat="1" ht="14.45" customHeight="1">
      <c r="A138" s="31"/>
      <c r="B138" s="32"/>
      <c r="C138" s="170" t="s">
        <v>240</v>
      </c>
      <c r="D138" s="170" t="s">
        <v>201</v>
      </c>
      <c r="E138" s="171" t="s">
        <v>241</v>
      </c>
      <c r="F138" s="172" t="s">
        <v>242</v>
      </c>
      <c r="G138" s="173" t="s">
        <v>201</v>
      </c>
      <c r="H138" s="174">
        <v>850</v>
      </c>
      <c r="I138" s="175"/>
      <c r="J138" s="176"/>
      <c r="K138" s="177">
        <f>ROUND(P138*H138,2)</f>
        <v>0</v>
      </c>
      <c r="L138" s="172" t="s">
        <v>1</v>
      </c>
      <c r="M138" s="178"/>
      <c r="N138" s="179" t="s">
        <v>1</v>
      </c>
      <c r="O138" s="180" t="s">
        <v>39</v>
      </c>
      <c r="P138" s="181">
        <f>I138+J138</f>
        <v>0</v>
      </c>
      <c r="Q138" s="181">
        <f>ROUND(I138*H138,2)</f>
        <v>0</v>
      </c>
      <c r="R138" s="181">
        <f>ROUND(J138*H138,2)</f>
        <v>0</v>
      </c>
      <c r="S138" s="68"/>
      <c r="T138" s="182">
        <f>S138*H138</f>
        <v>0</v>
      </c>
      <c r="U138" s="182">
        <v>0</v>
      </c>
      <c r="V138" s="182">
        <f>U138*H138</f>
        <v>0</v>
      </c>
      <c r="W138" s="182">
        <v>0</v>
      </c>
      <c r="X138" s="182">
        <f>W138*H138</f>
        <v>0</v>
      </c>
      <c r="Y138" s="183" t="s">
        <v>1</v>
      </c>
      <c r="Z138" s="31"/>
      <c r="AA138" s="31"/>
      <c r="AB138" s="31"/>
      <c r="AC138" s="31"/>
      <c r="AD138" s="31"/>
      <c r="AE138" s="31"/>
      <c r="AR138" s="184" t="s">
        <v>213</v>
      </c>
      <c r="AT138" s="184" t="s">
        <v>201</v>
      </c>
      <c r="AU138" s="184" t="s">
        <v>76</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214</v>
      </c>
      <c r="BM138" s="184" t="s">
        <v>243</v>
      </c>
    </row>
    <row r="139" spans="1:65" s="2" customFormat="1" ht="11.25">
      <c r="A139" s="31"/>
      <c r="B139" s="32"/>
      <c r="C139" s="33"/>
      <c r="D139" s="186" t="s">
        <v>207</v>
      </c>
      <c r="E139" s="33"/>
      <c r="F139" s="187" t="s">
        <v>242</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76</v>
      </c>
    </row>
    <row r="140" spans="1:65" s="2" customFormat="1" ht="14.45" customHeight="1">
      <c r="A140" s="31"/>
      <c r="B140" s="32"/>
      <c r="C140" s="170" t="s">
        <v>244</v>
      </c>
      <c r="D140" s="170" t="s">
        <v>201</v>
      </c>
      <c r="E140" s="171" t="s">
        <v>245</v>
      </c>
      <c r="F140" s="172" t="s">
        <v>246</v>
      </c>
      <c r="G140" s="173" t="s">
        <v>212</v>
      </c>
      <c r="H140" s="174">
        <v>4</v>
      </c>
      <c r="I140" s="175"/>
      <c r="J140" s="176"/>
      <c r="K140" s="177">
        <f>ROUND(P140*H140,2)</f>
        <v>0</v>
      </c>
      <c r="L140" s="172" t="s">
        <v>1</v>
      </c>
      <c r="M140" s="178"/>
      <c r="N140" s="179" t="s">
        <v>1</v>
      </c>
      <c r="O140" s="180" t="s">
        <v>39</v>
      </c>
      <c r="P140" s="181">
        <f>I140+J140</f>
        <v>0</v>
      </c>
      <c r="Q140" s="181">
        <f>ROUND(I140*H140,2)</f>
        <v>0</v>
      </c>
      <c r="R140" s="181">
        <f>ROUND(J140*H140,2)</f>
        <v>0</v>
      </c>
      <c r="S140" s="68"/>
      <c r="T140" s="182">
        <f>S140*H140</f>
        <v>0</v>
      </c>
      <c r="U140" s="182">
        <v>0</v>
      </c>
      <c r="V140" s="182">
        <f>U140*H140</f>
        <v>0</v>
      </c>
      <c r="W140" s="182">
        <v>0</v>
      </c>
      <c r="X140" s="182">
        <f>W140*H140</f>
        <v>0</v>
      </c>
      <c r="Y140" s="183" t="s">
        <v>1</v>
      </c>
      <c r="Z140" s="31"/>
      <c r="AA140" s="31"/>
      <c r="AB140" s="31"/>
      <c r="AC140" s="31"/>
      <c r="AD140" s="31"/>
      <c r="AE140" s="31"/>
      <c r="AR140" s="184" t="s">
        <v>213</v>
      </c>
      <c r="AT140" s="184" t="s">
        <v>201</v>
      </c>
      <c r="AU140" s="184" t="s">
        <v>76</v>
      </c>
      <c r="AY140" s="14" t="s">
        <v>205</v>
      </c>
      <c r="BE140" s="185">
        <f>IF(O140="základní",K140,0)</f>
        <v>0</v>
      </c>
      <c r="BF140" s="185">
        <f>IF(O140="snížená",K140,0)</f>
        <v>0</v>
      </c>
      <c r="BG140" s="185">
        <f>IF(O140="zákl. přenesená",K140,0)</f>
        <v>0</v>
      </c>
      <c r="BH140" s="185">
        <f>IF(O140="sníž. přenesená",K140,0)</f>
        <v>0</v>
      </c>
      <c r="BI140" s="185">
        <f>IF(O140="nulová",K140,0)</f>
        <v>0</v>
      </c>
      <c r="BJ140" s="14" t="s">
        <v>83</v>
      </c>
      <c r="BK140" s="185">
        <f>ROUND(P140*H140,2)</f>
        <v>0</v>
      </c>
      <c r="BL140" s="14" t="s">
        <v>214</v>
      </c>
      <c r="BM140" s="184" t="s">
        <v>247</v>
      </c>
    </row>
    <row r="141" spans="1:65" s="2" customFormat="1" ht="11.25">
      <c r="A141" s="31"/>
      <c r="B141" s="32"/>
      <c r="C141" s="33"/>
      <c r="D141" s="186" t="s">
        <v>207</v>
      </c>
      <c r="E141" s="33"/>
      <c r="F141" s="187" t="s">
        <v>246</v>
      </c>
      <c r="G141" s="33"/>
      <c r="H141" s="33"/>
      <c r="I141" s="188"/>
      <c r="J141" s="188"/>
      <c r="K141" s="33"/>
      <c r="L141" s="33"/>
      <c r="M141" s="36"/>
      <c r="N141" s="189"/>
      <c r="O141" s="190"/>
      <c r="P141" s="68"/>
      <c r="Q141" s="68"/>
      <c r="R141" s="68"/>
      <c r="S141" s="68"/>
      <c r="T141" s="68"/>
      <c r="U141" s="68"/>
      <c r="V141" s="68"/>
      <c r="W141" s="68"/>
      <c r="X141" s="68"/>
      <c r="Y141" s="69"/>
      <c r="Z141" s="31"/>
      <c r="AA141" s="31"/>
      <c r="AB141" s="31"/>
      <c r="AC141" s="31"/>
      <c r="AD141" s="31"/>
      <c r="AE141" s="31"/>
      <c r="AT141" s="14" t="s">
        <v>207</v>
      </c>
      <c r="AU141" s="14" t="s">
        <v>76</v>
      </c>
    </row>
    <row r="142" spans="1:65" s="2" customFormat="1" ht="14.45" customHeight="1">
      <c r="A142" s="31"/>
      <c r="B142" s="32"/>
      <c r="C142" s="170" t="s">
        <v>248</v>
      </c>
      <c r="D142" s="170" t="s">
        <v>201</v>
      </c>
      <c r="E142" s="171" t="s">
        <v>249</v>
      </c>
      <c r="F142" s="172" t="s">
        <v>250</v>
      </c>
      <c r="G142" s="173" t="s">
        <v>212</v>
      </c>
      <c r="H142" s="174">
        <v>4</v>
      </c>
      <c r="I142" s="175"/>
      <c r="J142" s="176"/>
      <c r="K142" s="177">
        <f>ROUND(P142*H142,2)</f>
        <v>0</v>
      </c>
      <c r="L142" s="172" t="s">
        <v>1</v>
      </c>
      <c r="M142" s="178"/>
      <c r="N142" s="179" t="s">
        <v>1</v>
      </c>
      <c r="O142" s="180" t="s">
        <v>39</v>
      </c>
      <c r="P142" s="181">
        <f>I142+J142</f>
        <v>0</v>
      </c>
      <c r="Q142" s="181">
        <f>ROUND(I142*H142,2)</f>
        <v>0</v>
      </c>
      <c r="R142" s="181">
        <f>ROUND(J142*H142,2)</f>
        <v>0</v>
      </c>
      <c r="S142" s="68"/>
      <c r="T142" s="182">
        <f>S142*H142</f>
        <v>0</v>
      </c>
      <c r="U142" s="182">
        <v>0</v>
      </c>
      <c r="V142" s="182">
        <f>U142*H142</f>
        <v>0</v>
      </c>
      <c r="W142" s="182">
        <v>0</v>
      </c>
      <c r="X142" s="182">
        <f>W142*H142</f>
        <v>0</v>
      </c>
      <c r="Y142" s="183" t="s">
        <v>1</v>
      </c>
      <c r="Z142" s="31"/>
      <c r="AA142" s="31"/>
      <c r="AB142" s="31"/>
      <c r="AC142" s="31"/>
      <c r="AD142" s="31"/>
      <c r="AE142" s="31"/>
      <c r="AR142" s="184" t="s">
        <v>213</v>
      </c>
      <c r="AT142" s="184" t="s">
        <v>201</v>
      </c>
      <c r="AU142" s="184" t="s">
        <v>76</v>
      </c>
      <c r="AY142" s="14" t="s">
        <v>205</v>
      </c>
      <c r="BE142" s="185">
        <f>IF(O142="základní",K142,0)</f>
        <v>0</v>
      </c>
      <c r="BF142" s="185">
        <f>IF(O142="snížená",K142,0)</f>
        <v>0</v>
      </c>
      <c r="BG142" s="185">
        <f>IF(O142="zákl. přenesená",K142,0)</f>
        <v>0</v>
      </c>
      <c r="BH142" s="185">
        <f>IF(O142="sníž. přenesená",K142,0)</f>
        <v>0</v>
      </c>
      <c r="BI142" s="185">
        <f>IF(O142="nulová",K142,0)</f>
        <v>0</v>
      </c>
      <c r="BJ142" s="14" t="s">
        <v>83</v>
      </c>
      <c r="BK142" s="185">
        <f>ROUND(P142*H142,2)</f>
        <v>0</v>
      </c>
      <c r="BL142" s="14" t="s">
        <v>214</v>
      </c>
      <c r="BM142" s="184" t="s">
        <v>251</v>
      </c>
    </row>
    <row r="143" spans="1:65" s="2" customFormat="1" ht="11.25">
      <c r="A143" s="31"/>
      <c r="B143" s="32"/>
      <c r="C143" s="33"/>
      <c r="D143" s="186" t="s">
        <v>207</v>
      </c>
      <c r="E143" s="33"/>
      <c r="F143" s="187" t="s">
        <v>250</v>
      </c>
      <c r="G143" s="33"/>
      <c r="H143" s="33"/>
      <c r="I143" s="188"/>
      <c r="J143" s="188"/>
      <c r="K143" s="33"/>
      <c r="L143" s="33"/>
      <c r="M143" s="36"/>
      <c r="N143" s="189"/>
      <c r="O143" s="190"/>
      <c r="P143" s="68"/>
      <c r="Q143" s="68"/>
      <c r="R143" s="68"/>
      <c r="S143" s="68"/>
      <c r="T143" s="68"/>
      <c r="U143" s="68"/>
      <c r="V143" s="68"/>
      <c r="W143" s="68"/>
      <c r="X143" s="68"/>
      <c r="Y143" s="69"/>
      <c r="Z143" s="31"/>
      <c r="AA143" s="31"/>
      <c r="AB143" s="31"/>
      <c r="AC143" s="31"/>
      <c r="AD143" s="31"/>
      <c r="AE143" s="31"/>
      <c r="AT143" s="14" t="s">
        <v>207</v>
      </c>
      <c r="AU143" s="14" t="s">
        <v>76</v>
      </c>
    </row>
    <row r="144" spans="1:65" s="2" customFormat="1" ht="14.45" customHeight="1">
      <c r="A144" s="31"/>
      <c r="B144" s="32"/>
      <c r="C144" s="170" t="s">
        <v>252</v>
      </c>
      <c r="D144" s="170" t="s">
        <v>201</v>
      </c>
      <c r="E144" s="171" t="s">
        <v>253</v>
      </c>
      <c r="F144" s="172" t="s">
        <v>254</v>
      </c>
      <c r="G144" s="173" t="s">
        <v>212</v>
      </c>
      <c r="H144" s="174">
        <v>4</v>
      </c>
      <c r="I144" s="175"/>
      <c r="J144" s="176"/>
      <c r="K144" s="177">
        <f>ROUND(P144*H144,2)</f>
        <v>0</v>
      </c>
      <c r="L144" s="172" t="s">
        <v>1</v>
      </c>
      <c r="M144" s="178"/>
      <c r="N144" s="179" t="s">
        <v>1</v>
      </c>
      <c r="O144" s="180" t="s">
        <v>39</v>
      </c>
      <c r="P144" s="181">
        <f>I144+J144</f>
        <v>0</v>
      </c>
      <c r="Q144" s="181">
        <f>ROUND(I144*H144,2)</f>
        <v>0</v>
      </c>
      <c r="R144" s="181">
        <f>ROUND(J144*H144,2)</f>
        <v>0</v>
      </c>
      <c r="S144" s="68"/>
      <c r="T144" s="182">
        <f>S144*H144</f>
        <v>0</v>
      </c>
      <c r="U144" s="182">
        <v>0</v>
      </c>
      <c r="V144" s="182">
        <f>U144*H144</f>
        <v>0</v>
      </c>
      <c r="W144" s="182">
        <v>0</v>
      </c>
      <c r="X144" s="182">
        <f>W144*H144</f>
        <v>0</v>
      </c>
      <c r="Y144" s="183" t="s">
        <v>1</v>
      </c>
      <c r="Z144" s="31"/>
      <c r="AA144" s="31"/>
      <c r="AB144" s="31"/>
      <c r="AC144" s="31"/>
      <c r="AD144" s="31"/>
      <c r="AE144" s="31"/>
      <c r="AR144" s="184" t="s">
        <v>213</v>
      </c>
      <c r="AT144" s="184" t="s">
        <v>201</v>
      </c>
      <c r="AU144" s="184" t="s">
        <v>76</v>
      </c>
      <c r="AY144" s="14" t="s">
        <v>205</v>
      </c>
      <c r="BE144" s="185">
        <f>IF(O144="základní",K144,0)</f>
        <v>0</v>
      </c>
      <c r="BF144" s="185">
        <f>IF(O144="snížená",K144,0)</f>
        <v>0</v>
      </c>
      <c r="BG144" s="185">
        <f>IF(O144="zákl. přenesená",K144,0)</f>
        <v>0</v>
      </c>
      <c r="BH144" s="185">
        <f>IF(O144="sníž. přenesená",K144,0)</f>
        <v>0</v>
      </c>
      <c r="BI144" s="185">
        <f>IF(O144="nulová",K144,0)</f>
        <v>0</v>
      </c>
      <c r="BJ144" s="14" t="s">
        <v>83</v>
      </c>
      <c r="BK144" s="185">
        <f>ROUND(P144*H144,2)</f>
        <v>0</v>
      </c>
      <c r="BL144" s="14" t="s">
        <v>214</v>
      </c>
      <c r="BM144" s="184" t="s">
        <v>255</v>
      </c>
    </row>
    <row r="145" spans="1:65" s="2" customFormat="1" ht="11.25">
      <c r="A145" s="31"/>
      <c r="B145" s="32"/>
      <c r="C145" s="33"/>
      <c r="D145" s="186" t="s">
        <v>207</v>
      </c>
      <c r="E145" s="33"/>
      <c r="F145" s="187" t="s">
        <v>254</v>
      </c>
      <c r="G145" s="33"/>
      <c r="H145" s="33"/>
      <c r="I145" s="188"/>
      <c r="J145" s="188"/>
      <c r="K145" s="33"/>
      <c r="L145" s="33"/>
      <c r="M145" s="36"/>
      <c r="N145" s="189"/>
      <c r="O145" s="190"/>
      <c r="P145" s="68"/>
      <c r="Q145" s="68"/>
      <c r="R145" s="68"/>
      <c r="S145" s="68"/>
      <c r="T145" s="68"/>
      <c r="U145" s="68"/>
      <c r="V145" s="68"/>
      <c r="W145" s="68"/>
      <c r="X145" s="68"/>
      <c r="Y145" s="69"/>
      <c r="Z145" s="31"/>
      <c r="AA145" s="31"/>
      <c r="AB145" s="31"/>
      <c r="AC145" s="31"/>
      <c r="AD145" s="31"/>
      <c r="AE145" s="31"/>
      <c r="AT145" s="14" t="s">
        <v>207</v>
      </c>
      <c r="AU145" s="14" t="s">
        <v>76</v>
      </c>
    </row>
    <row r="146" spans="1:65" s="2" customFormat="1" ht="14.45" customHeight="1">
      <c r="A146" s="31"/>
      <c r="B146" s="32"/>
      <c r="C146" s="170" t="s">
        <v>256</v>
      </c>
      <c r="D146" s="170" t="s">
        <v>201</v>
      </c>
      <c r="E146" s="171" t="s">
        <v>257</v>
      </c>
      <c r="F146" s="172" t="s">
        <v>258</v>
      </c>
      <c r="G146" s="173" t="s">
        <v>212</v>
      </c>
      <c r="H146" s="174">
        <v>2</v>
      </c>
      <c r="I146" s="175"/>
      <c r="J146" s="176"/>
      <c r="K146" s="177">
        <f>ROUND(P146*H146,2)</f>
        <v>0</v>
      </c>
      <c r="L146" s="172" t="s">
        <v>1</v>
      </c>
      <c r="M146" s="178"/>
      <c r="N146" s="179" t="s">
        <v>1</v>
      </c>
      <c r="O146" s="180" t="s">
        <v>39</v>
      </c>
      <c r="P146" s="181">
        <f>I146+J146</f>
        <v>0</v>
      </c>
      <c r="Q146" s="181">
        <f>ROUND(I146*H146,2)</f>
        <v>0</v>
      </c>
      <c r="R146" s="181">
        <f>ROUND(J146*H146,2)</f>
        <v>0</v>
      </c>
      <c r="S146" s="68"/>
      <c r="T146" s="182">
        <f>S146*H146</f>
        <v>0</v>
      </c>
      <c r="U146" s="182">
        <v>0</v>
      </c>
      <c r="V146" s="182">
        <f>U146*H146</f>
        <v>0</v>
      </c>
      <c r="W146" s="182">
        <v>0</v>
      </c>
      <c r="X146" s="182">
        <f>W146*H146</f>
        <v>0</v>
      </c>
      <c r="Y146" s="183" t="s">
        <v>1</v>
      </c>
      <c r="Z146" s="31"/>
      <c r="AA146" s="31"/>
      <c r="AB146" s="31"/>
      <c r="AC146" s="31"/>
      <c r="AD146" s="31"/>
      <c r="AE146" s="31"/>
      <c r="AR146" s="184" t="s">
        <v>213</v>
      </c>
      <c r="AT146" s="184" t="s">
        <v>201</v>
      </c>
      <c r="AU146" s="184" t="s">
        <v>76</v>
      </c>
      <c r="AY146" s="14" t="s">
        <v>205</v>
      </c>
      <c r="BE146" s="185">
        <f>IF(O146="základní",K146,0)</f>
        <v>0</v>
      </c>
      <c r="BF146" s="185">
        <f>IF(O146="snížená",K146,0)</f>
        <v>0</v>
      </c>
      <c r="BG146" s="185">
        <f>IF(O146="zákl. přenesená",K146,0)</f>
        <v>0</v>
      </c>
      <c r="BH146" s="185">
        <f>IF(O146="sníž. přenesená",K146,0)</f>
        <v>0</v>
      </c>
      <c r="BI146" s="185">
        <f>IF(O146="nulová",K146,0)</f>
        <v>0</v>
      </c>
      <c r="BJ146" s="14" t="s">
        <v>83</v>
      </c>
      <c r="BK146" s="185">
        <f>ROUND(P146*H146,2)</f>
        <v>0</v>
      </c>
      <c r="BL146" s="14" t="s">
        <v>214</v>
      </c>
      <c r="BM146" s="184" t="s">
        <v>259</v>
      </c>
    </row>
    <row r="147" spans="1:65" s="2" customFormat="1" ht="11.25">
      <c r="A147" s="31"/>
      <c r="B147" s="32"/>
      <c r="C147" s="33"/>
      <c r="D147" s="186" t="s">
        <v>207</v>
      </c>
      <c r="E147" s="33"/>
      <c r="F147" s="187" t="s">
        <v>258</v>
      </c>
      <c r="G147" s="33"/>
      <c r="H147" s="33"/>
      <c r="I147" s="188"/>
      <c r="J147" s="188"/>
      <c r="K147" s="33"/>
      <c r="L147" s="33"/>
      <c r="M147" s="36"/>
      <c r="N147" s="189"/>
      <c r="O147" s="190"/>
      <c r="P147" s="68"/>
      <c r="Q147" s="68"/>
      <c r="R147" s="68"/>
      <c r="S147" s="68"/>
      <c r="T147" s="68"/>
      <c r="U147" s="68"/>
      <c r="V147" s="68"/>
      <c r="W147" s="68"/>
      <c r="X147" s="68"/>
      <c r="Y147" s="69"/>
      <c r="Z147" s="31"/>
      <c r="AA147" s="31"/>
      <c r="AB147" s="31"/>
      <c r="AC147" s="31"/>
      <c r="AD147" s="31"/>
      <c r="AE147" s="31"/>
      <c r="AT147" s="14" t="s">
        <v>207</v>
      </c>
      <c r="AU147" s="14" t="s">
        <v>76</v>
      </c>
    </row>
    <row r="148" spans="1:65" s="2" customFormat="1" ht="14.45" customHeight="1">
      <c r="A148" s="31"/>
      <c r="B148" s="32"/>
      <c r="C148" s="170" t="s">
        <v>260</v>
      </c>
      <c r="D148" s="170" t="s">
        <v>201</v>
      </c>
      <c r="E148" s="171" t="s">
        <v>261</v>
      </c>
      <c r="F148" s="172" t="s">
        <v>262</v>
      </c>
      <c r="G148" s="173" t="s">
        <v>212</v>
      </c>
      <c r="H148" s="174">
        <v>14</v>
      </c>
      <c r="I148" s="175"/>
      <c r="J148" s="176"/>
      <c r="K148" s="177">
        <f>ROUND(P148*H148,2)</f>
        <v>0</v>
      </c>
      <c r="L148" s="172" t="s">
        <v>1</v>
      </c>
      <c r="M148" s="178"/>
      <c r="N148" s="179" t="s">
        <v>1</v>
      </c>
      <c r="O148" s="180" t="s">
        <v>39</v>
      </c>
      <c r="P148" s="181">
        <f>I148+J148</f>
        <v>0</v>
      </c>
      <c r="Q148" s="181">
        <f>ROUND(I148*H148,2)</f>
        <v>0</v>
      </c>
      <c r="R148" s="181">
        <f>ROUND(J148*H148,2)</f>
        <v>0</v>
      </c>
      <c r="S148" s="68"/>
      <c r="T148" s="182">
        <f>S148*H148</f>
        <v>0</v>
      </c>
      <c r="U148" s="182">
        <v>0</v>
      </c>
      <c r="V148" s="182">
        <f>U148*H148</f>
        <v>0</v>
      </c>
      <c r="W148" s="182">
        <v>0</v>
      </c>
      <c r="X148" s="182">
        <f>W148*H148</f>
        <v>0</v>
      </c>
      <c r="Y148" s="183" t="s">
        <v>1</v>
      </c>
      <c r="Z148" s="31"/>
      <c r="AA148" s="31"/>
      <c r="AB148" s="31"/>
      <c r="AC148" s="31"/>
      <c r="AD148" s="31"/>
      <c r="AE148" s="31"/>
      <c r="AR148" s="184" t="s">
        <v>213</v>
      </c>
      <c r="AT148" s="184" t="s">
        <v>201</v>
      </c>
      <c r="AU148" s="184" t="s">
        <v>76</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214</v>
      </c>
      <c r="BM148" s="184" t="s">
        <v>263</v>
      </c>
    </row>
    <row r="149" spans="1:65" s="2" customFormat="1" ht="11.25">
      <c r="A149" s="31"/>
      <c r="B149" s="32"/>
      <c r="C149" s="33"/>
      <c r="D149" s="186" t="s">
        <v>207</v>
      </c>
      <c r="E149" s="33"/>
      <c r="F149" s="187" t="s">
        <v>262</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76</v>
      </c>
    </row>
    <row r="150" spans="1:65" s="2" customFormat="1" ht="14.45" customHeight="1">
      <c r="A150" s="31"/>
      <c r="B150" s="32"/>
      <c r="C150" s="170" t="s">
        <v>264</v>
      </c>
      <c r="D150" s="170" t="s">
        <v>201</v>
      </c>
      <c r="E150" s="171" t="s">
        <v>265</v>
      </c>
      <c r="F150" s="172" t="s">
        <v>266</v>
      </c>
      <c r="G150" s="173" t="s">
        <v>212</v>
      </c>
      <c r="H150" s="174">
        <v>16</v>
      </c>
      <c r="I150" s="175"/>
      <c r="J150" s="176"/>
      <c r="K150" s="177">
        <f>ROUND(P150*H150,2)</f>
        <v>0</v>
      </c>
      <c r="L150" s="172" t="s">
        <v>1</v>
      </c>
      <c r="M150" s="178"/>
      <c r="N150" s="179" t="s">
        <v>1</v>
      </c>
      <c r="O150" s="180" t="s">
        <v>39</v>
      </c>
      <c r="P150" s="181">
        <f>I150+J150</f>
        <v>0</v>
      </c>
      <c r="Q150" s="181">
        <f>ROUND(I150*H150,2)</f>
        <v>0</v>
      </c>
      <c r="R150" s="181">
        <f>ROUND(J150*H150,2)</f>
        <v>0</v>
      </c>
      <c r="S150" s="68"/>
      <c r="T150" s="182">
        <f>S150*H150</f>
        <v>0</v>
      </c>
      <c r="U150" s="182">
        <v>0</v>
      </c>
      <c r="V150" s="182">
        <f>U150*H150</f>
        <v>0</v>
      </c>
      <c r="W150" s="182">
        <v>0</v>
      </c>
      <c r="X150" s="182">
        <f>W150*H150</f>
        <v>0</v>
      </c>
      <c r="Y150" s="183" t="s">
        <v>1</v>
      </c>
      <c r="Z150" s="31"/>
      <c r="AA150" s="31"/>
      <c r="AB150" s="31"/>
      <c r="AC150" s="31"/>
      <c r="AD150" s="31"/>
      <c r="AE150" s="31"/>
      <c r="AR150" s="184" t="s">
        <v>213</v>
      </c>
      <c r="AT150" s="184" t="s">
        <v>201</v>
      </c>
      <c r="AU150" s="184" t="s">
        <v>76</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214</v>
      </c>
      <c r="BM150" s="184" t="s">
        <v>267</v>
      </c>
    </row>
    <row r="151" spans="1:65" s="2" customFormat="1" ht="11.25">
      <c r="A151" s="31"/>
      <c r="B151" s="32"/>
      <c r="C151" s="33"/>
      <c r="D151" s="186" t="s">
        <v>207</v>
      </c>
      <c r="E151" s="33"/>
      <c r="F151" s="187" t="s">
        <v>266</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76</v>
      </c>
    </row>
    <row r="152" spans="1:65" s="2" customFormat="1" ht="14.45" customHeight="1">
      <c r="A152" s="31"/>
      <c r="B152" s="32"/>
      <c r="C152" s="170" t="s">
        <v>268</v>
      </c>
      <c r="D152" s="170" t="s">
        <v>201</v>
      </c>
      <c r="E152" s="171" t="s">
        <v>269</v>
      </c>
      <c r="F152" s="172" t="s">
        <v>270</v>
      </c>
      <c r="G152" s="173" t="s">
        <v>212</v>
      </c>
      <c r="H152" s="174">
        <v>14</v>
      </c>
      <c r="I152" s="175"/>
      <c r="J152" s="176"/>
      <c r="K152" s="177">
        <f>ROUND(P152*H152,2)</f>
        <v>0</v>
      </c>
      <c r="L152" s="172" t="s">
        <v>1</v>
      </c>
      <c r="M152" s="178"/>
      <c r="N152" s="179" t="s">
        <v>1</v>
      </c>
      <c r="O152" s="180" t="s">
        <v>39</v>
      </c>
      <c r="P152" s="181">
        <f>I152+J152</f>
        <v>0</v>
      </c>
      <c r="Q152" s="181">
        <f>ROUND(I152*H152,2)</f>
        <v>0</v>
      </c>
      <c r="R152" s="181">
        <f>ROUND(J152*H152,2)</f>
        <v>0</v>
      </c>
      <c r="S152" s="68"/>
      <c r="T152" s="182">
        <f>S152*H152</f>
        <v>0</v>
      </c>
      <c r="U152" s="182">
        <v>0</v>
      </c>
      <c r="V152" s="182">
        <f>U152*H152</f>
        <v>0</v>
      </c>
      <c r="W152" s="182">
        <v>0</v>
      </c>
      <c r="X152" s="182">
        <f>W152*H152</f>
        <v>0</v>
      </c>
      <c r="Y152" s="183" t="s">
        <v>1</v>
      </c>
      <c r="Z152" s="31"/>
      <c r="AA152" s="31"/>
      <c r="AB152" s="31"/>
      <c r="AC152" s="31"/>
      <c r="AD152" s="31"/>
      <c r="AE152" s="31"/>
      <c r="AR152" s="184" t="s">
        <v>213</v>
      </c>
      <c r="AT152" s="184" t="s">
        <v>201</v>
      </c>
      <c r="AU152" s="184" t="s">
        <v>76</v>
      </c>
      <c r="AY152" s="14" t="s">
        <v>205</v>
      </c>
      <c r="BE152" s="185">
        <f>IF(O152="základní",K152,0)</f>
        <v>0</v>
      </c>
      <c r="BF152" s="185">
        <f>IF(O152="snížená",K152,0)</f>
        <v>0</v>
      </c>
      <c r="BG152" s="185">
        <f>IF(O152="zákl. přenesená",K152,0)</f>
        <v>0</v>
      </c>
      <c r="BH152" s="185">
        <f>IF(O152="sníž. přenesená",K152,0)</f>
        <v>0</v>
      </c>
      <c r="BI152" s="185">
        <f>IF(O152="nulová",K152,0)</f>
        <v>0</v>
      </c>
      <c r="BJ152" s="14" t="s">
        <v>83</v>
      </c>
      <c r="BK152" s="185">
        <f>ROUND(P152*H152,2)</f>
        <v>0</v>
      </c>
      <c r="BL152" s="14" t="s">
        <v>214</v>
      </c>
      <c r="BM152" s="184" t="s">
        <v>271</v>
      </c>
    </row>
    <row r="153" spans="1:65" s="2" customFormat="1" ht="11.25">
      <c r="A153" s="31"/>
      <c r="B153" s="32"/>
      <c r="C153" s="33"/>
      <c r="D153" s="186" t="s">
        <v>207</v>
      </c>
      <c r="E153" s="33"/>
      <c r="F153" s="187" t="s">
        <v>270</v>
      </c>
      <c r="G153" s="33"/>
      <c r="H153" s="33"/>
      <c r="I153" s="188"/>
      <c r="J153" s="188"/>
      <c r="K153" s="33"/>
      <c r="L153" s="33"/>
      <c r="M153" s="36"/>
      <c r="N153" s="189"/>
      <c r="O153" s="190"/>
      <c r="P153" s="68"/>
      <c r="Q153" s="68"/>
      <c r="R153" s="68"/>
      <c r="S153" s="68"/>
      <c r="T153" s="68"/>
      <c r="U153" s="68"/>
      <c r="V153" s="68"/>
      <c r="W153" s="68"/>
      <c r="X153" s="68"/>
      <c r="Y153" s="69"/>
      <c r="Z153" s="31"/>
      <c r="AA153" s="31"/>
      <c r="AB153" s="31"/>
      <c r="AC153" s="31"/>
      <c r="AD153" s="31"/>
      <c r="AE153" s="31"/>
      <c r="AT153" s="14" t="s">
        <v>207</v>
      </c>
      <c r="AU153" s="14" t="s">
        <v>76</v>
      </c>
    </row>
    <row r="154" spans="1:65" s="2" customFormat="1" ht="14.45" customHeight="1">
      <c r="A154" s="31"/>
      <c r="B154" s="32"/>
      <c r="C154" s="170" t="s">
        <v>272</v>
      </c>
      <c r="D154" s="170" t="s">
        <v>201</v>
      </c>
      <c r="E154" s="171" t="s">
        <v>273</v>
      </c>
      <c r="F154" s="172" t="s">
        <v>274</v>
      </c>
      <c r="G154" s="173" t="s">
        <v>212</v>
      </c>
      <c r="H154" s="174">
        <v>2</v>
      </c>
      <c r="I154" s="175"/>
      <c r="J154" s="176"/>
      <c r="K154" s="177">
        <f>ROUND(P154*H154,2)</f>
        <v>0</v>
      </c>
      <c r="L154" s="172" t="s">
        <v>1</v>
      </c>
      <c r="M154" s="178"/>
      <c r="N154" s="179" t="s">
        <v>1</v>
      </c>
      <c r="O154" s="180" t="s">
        <v>39</v>
      </c>
      <c r="P154" s="181">
        <f>I154+J154</f>
        <v>0</v>
      </c>
      <c r="Q154" s="181">
        <f>ROUND(I154*H154,2)</f>
        <v>0</v>
      </c>
      <c r="R154" s="181">
        <f>ROUND(J154*H154,2)</f>
        <v>0</v>
      </c>
      <c r="S154" s="68"/>
      <c r="T154" s="182">
        <f>S154*H154</f>
        <v>0</v>
      </c>
      <c r="U154" s="182">
        <v>0</v>
      </c>
      <c r="V154" s="182">
        <f>U154*H154</f>
        <v>0</v>
      </c>
      <c r="W154" s="182">
        <v>0</v>
      </c>
      <c r="X154" s="182">
        <f>W154*H154</f>
        <v>0</v>
      </c>
      <c r="Y154" s="183" t="s">
        <v>1</v>
      </c>
      <c r="Z154" s="31"/>
      <c r="AA154" s="31"/>
      <c r="AB154" s="31"/>
      <c r="AC154" s="31"/>
      <c r="AD154" s="31"/>
      <c r="AE154" s="31"/>
      <c r="AR154" s="184" t="s">
        <v>213</v>
      </c>
      <c r="AT154" s="184" t="s">
        <v>201</v>
      </c>
      <c r="AU154" s="184" t="s">
        <v>76</v>
      </c>
      <c r="AY154" s="14" t="s">
        <v>205</v>
      </c>
      <c r="BE154" s="185">
        <f>IF(O154="základní",K154,0)</f>
        <v>0</v>
      </c>
      <c r="BF154" s="185">
        <f>IF(O154="snížená",K154,0)</f>
        <v>0</v>
      </c>
      <c r="BG154" s="185">
        <f>IF(O154="zákl. přenesená",K154,0)</f>
        <v>0</v>
      </c>
      <c r="BH154" s="185">
        <f>IF(O154="sníž. přenesená",K154,0)</f>
        <v>0</v>
      </c>
      <c r="BI154" s="185">
        <f>IF(O154="nulová",K154,0)</f>
        <v>0</v>
      </c>
      <c r="BJ154" s="14" t="s">
        <v>83</v>
      </c>
      <c r="BK154" s="185">
        <f>ROUND(P154*H154,2)</f>
        <v>0</v>
      </c>
      <c r="BL154" s="14" t="s">
        <v>214</v>
      </c>
      <c r="BM154" s="184" t="s">
        <v>275</v>
      </c>
    </row>
    <row r="155" spans="1:65" s="2" customFormat="1" ht="11.25">
      <c r="A155" s="31"/>
      <c r="B155" s="32"/>
      <c r="C155" s="33"/>
      <c r="D155" s="186" t="s">
        <v>207</v>
      </c>
      <c r="E155" s="33"/>
      <c r="F155" s="187" t="s">
        <v>274</v>
      </c>
      <c r="G155" s="33"/>
      <c r="H155" s="33"/>
      <c r="I155" s="188"/>
      <c r="J155" s="188"/>
      <c r="K155" s="33"/>
      <c r="L155" s="33"/>
      <c r="M155" s="36"/>
      <c r="N155" s="189"/>
      <c r="O155" s="190"/>
      <c r="P155" s="68"/>
      <c r="Q155" s="68"/>
      <c r="R155" s="68"/>
      <c r="S155" s="68"/>
      <c r="T155" s="68"/>
      <c r="U155" s="68"/>
      <c r="V155" s="68"/>
      <c r="W155" s="68"/>
      <c r="X155" s="68"/>
      <c r="Y155" s="69"/>
      <c r="Z155" s="31"/>
      <c r="AA155" s="31"/>
      <c r="AB155" s="31"/>
      <c r="AC155" s="31"/>
      <c r="AD155" s="31"/>
      <c r="AE155" s="31"/>
      <c r="AT155" s="14" t="s">
        <v>207</v>
      </c>
      <c r="AU155" s="14" t="s">
        <v>76</v>
      </c>
    </row>
    <row r="156" spans="1:65" s="2" customFormat="1" ht="14.45" customHeight="1">
      <c r="A156" s="31"/>
      <c r="B156" s="32"/>
      <c r="C156" s="170" t="s">
        <v>276</v>
      </c>
      <c r="D156" s="170" t="s">
        <v>201</v>
      </c>
      <c r="E156" s="171" t="s">
        <v>277</v>
      </c>
      <c r="F156" s="172" t="s">
        <v>278</v>
      </c>
      <c r="G156" s="173" t="s">
        <v>212</v>
      </c>
      <c r="H156" s="174">
        <v>2</v>
      </c>
      <c r="I156" s="175"/>
      <c r="J156" s="176"/>
      <c r="K156" s="177">
        <f>ROUND(P156*H156,2)</f>
        <v>0</v>
      </c>
      <c r="L156" s="172" t="s">
        <v>1</v>
      </c>
      <c r="M156" s="178"/>
      <c r="N156" s="179" t="s">
        <v>1</v>
      </c>
      <c r="O156" s="180" t="s">
        <v>39</v>
      </c>
      <c r="P156" s="181">
        <f>I156+J156</f>
        <v>0</v>
      </c>
      <c r="Q156" s="181">
        <f>ROUND(I156*H156,2)</f>
        <v>0</v>
      </c>
      <c r="R156" s="181">
        <f>ROUND(J156*H156,2)</f>
        <v>0</v>
      </c>
      <c r="S156" s="68"/>
      <c r="T156" s="182">
        <f>S156*H156</f>
        <v>0</v>
      </c>
      <c r="U156" s="182">
        <v>0</v>
      </c>
      <c r="V156" s="182">
        <f>U156*H156</f>
        <v>0</v>
      </c>
      <c r="W156" s="182">
        <v>0</v>
      </c>
      <c r="X156" s="182">
        <f>W156*H156</f>
        <v>0</v>
      </c>
      <c r="Y156" s="183" t="s">
        <v>1</v>
      </c>
      <c r="Z156" s="31"/>
      <c r="AA156" s="31"/>
      <c r="AB156" s="31"/>
      <c r="AC156" s="31"/>
      <c r="AD156" s="31"/>
      <c r="AE156" s="31"/>
      <c r="AR156" s="184" t="s">
        <v>213</v>
      </c>
      <c r="AT156" s="184" t="s">
        <v>201</v>
      </c>
      <c r="AU156" s="184" t="s">
        <v>76</v>
      </c>
      <c r="AY156" s="14" t="s">
        <v>205</v>
      </c>
      <c r="BE156" s="185">
        <f>IF(O156="základní",K156,0)</f>
        <v>0</v>
      </c>
      <c r="BF156" s="185">
        <f>IF(O156="snížená",K156,0)</f>
        <v>0</v>
      </c>
      <c r="BG156" s="185">
        <f>IF(O156="zákl. přenesená",K156,0)</f>
        <v>0</v>
      </c>
      <c r="BH156" s="185">
        <f>IF(O156="sníž. přenesená",K156,0)</f>
        <v>0</v>
      </c>
      <c r="BI156" s="185">
        <f>IF(O156="nulová",K156,0)</f>
        <v>0</v>
      </c>
      <c r="BJ156" s="14" t="s">
        <v>83</v>
      </c>
      <c r="BK156" s="185">
        <f>ROUND(P156*H156,2)</f>
        <v>0</v>
      </c>
      <c r="BL156" s="14" t="s">
        <v>214</v>
      </c>
      <c r="BM156" s="184" t="s">
        <v>279</v>
      </c>
    </row>
    <row r="157" spans="1:65" s="2" customFormat="1" ht="11.25">
      <c r="A157" s="31"/>
      <c r="B157" s="32"/>
      <c r="C157" s="33"/>
      <c r="D157" s="186" t="s">
        <v>207</v>
      </c>
      <c r="E157" s="33"/>
      <c r="F157" s="187" t="s">
        <v>278</v>
      </c>
      <c r="G157" s="33"/>
      <c r="H157" s="33"/>
      <c r="I157" s="188"/>
      <c r="J157" s="188"/>
      <c r="K157" s="33"/>
      <c r="L157" s="33"/>
      <c r="M157" s="36"/>
      <c r="N157" s="189"/>
      <c r="O157" s="190"/>
      <c r="P157" s="68"/>
      <c r="Q157" s="68"/>
      <c r="R157" s="68"/>
      <c r="S157" s="68"/>
      <c r="T157" s="68"/>
      <c r="U157" s="68"/>
      <c r="V157" s="68"/>
      <c r="W157" s="68"/>
      <c r="X157" s="68"/>
      <c r="Y157" s="69"/>
      <c r="Z157" s="31"/>
      <c r="AA157" s="31"/>
      <c r="AB157" s="31"/>
      <c r="AC157" s="31"/>
      <c r="AD157" s="31"/>
      <c r="AE157" s="31"/>
      <c r="AT157" s="14" t="s">
        <v>207</v>
      </c>
      <c r="AU157" s="14" t="s">
        <v>76</v>
      </c>
    </row>
    <row r="158" spans="1:65" s="2" customFormat="1" ht="24.2" customHeight="1">
      <c r="A158" s="31"/>
      <c r="B158" s="32"/>
      <c r="C158" s="170" t="s">
        <v>280</v>
      </c>
      <c r="D158" s="170" t="s">
        <v>201</v>
      </c>
      <c r="E158" s="171" t="s">
        <v>281</v>
      </c>
      <c r="F158" s="172" t="s">
        <v>282</v>
      </c>
      <c r="G158" s="173" t="s">
        <v>283</v>
      </c>
      <c r="H158" s="174">
        <v>7</v>
      </c>
      <c r="I158" s="175"/>
      <c r="J158" s="176"/>
      <c r="K158" s="177">
        <f>ROUND(P158*H158,2)</f>
        <v>0</v>
      </c>
      <c r="L158" s="172" t="s">
        <v>1</v>
      </c>
      <c r="M158" s="178"/>
      <c r="N158" s="179" t="s">
        <v>1</v>
      </c>
      <c r="O158" s="180" t="s">
        <v>39</v>
      </c>
      <c r="P158" s="181">
        <f>I158+J158</f>
        <v>0</v>
      </c>
      <c r="Q158" s="181">
        <f>ROUND(I158*H158,2)</f>
        <v>0</v>
      </c>
      <c r="R158" s="181">
        <f>ROUND(J158*H158,2)</f>
        <v>0</v>
      </c>
      <c r="S158" s="68"/>
      <c r="T158" s="182">
        <f>S158*H158</f>
        <v>0</v>
      </c>
      <c r="U158" s="182">
        <v>0</v>
      </c>
      <c r="V158" s="182">
        <f>U158*H158</f>
        <v>0</v>
      </c>
      <c r="W158" s="182">
        <v>0</v>
      </c>
      <c r="X158" s="182">
        <f>W158*H158</f>
        <v>0</v>
      </c>
      <c r="Y158" s="183" t="s">
        <v>1</v>
      </c>
      <c r="Z158" s="31"/>
      <c r="AA158" s="31"/>
      <c r="AB158" s="31"/>
      <c r="AC158" s="31"/>
      <c r="AD158" s="31"/>
      <c r="AE158" s="31"/>
      <c r="AR158" s="184" t="s">
        <v>213</v>
      </c>
      <c r="AT158" s="184" t="s">
        <v>201</v>
      </c>
      <c r="AU158" s="184" t="s">
        <v>76</v>
      </c>
      <c r="AY158" s="14" t="s">
        <v>205</v>
      </c>
      <c r="BE158" s="185">
        <f>IF(O158="základní",K158,0)</f>
        <v>0</v>
      </c>
      <c r="BF158" s="185">
        <f>IF(O158="snížená",K158,0)</f>
        <v>0</v>
      </c>
      <c r="BG158" s="185">
        <f>IF(O158="zákl. přenesená",K158,0)</f>
        <v>0</v>
      </c>
      <c r="BH158" s="185">
        <f>IF(O158="sníž. přenesená",K158,0)</f>
        <v>0</v>
      </c>
      <c r="BI158" s="185">
        <f>IF(O158="nulová",K158,0)</f>
        <v>0</v>
      </c>
      <c r="BJ158" s="14" t="s">
        <v>83</v>
      </c>
      <c r="BK158" s="185">
        <f>ROUND(P158*H158,2)</f>
        <v>0</v>
      </c>
      <c r="BL158" s="14" t="s">
        <v>214</v>
      </c>
      <c r="BM158" s="184" t="s">
        <v>284</v>
      </c>
    </row>
    <row r="159" spans="1:65" s="2" customFormat="1" ht="11.25">
      <c r="A159" s="31"/>
      <c r="B159" s="32"/>
      <c r="C159" s="33"/>
      <c r="D159" s="186" t="s">
        <v>207</v>
      </c>
      <c r="E159" s="33"/>
      <c r="F159" s="187" t="s">
        <v>282</v>
      </c>
      <c r="G159" s="33"/>
      <c r="H159" s="33"/>
      <c r="I159" s="188"/>
      <c r="J159" s="188"/>
      <c r="K159" s="33"/>
      <c r="L159" s="33"/>
      <c r="M159" s="36"/>
      <c r="N159" s="189"/>
      <c r="O159" s="190"/>
      <c r="P159" s="68"/>
      <c r="Q159" s="68"/>
      <c r="R159" s="68"/>
      <c r="S159" s="68"/>
      <c r="T159" s="68"/>
      <c r="U159" s="68"/>
      <c r="V159" s="68"/>
      <c r="W159" s="68"/>
      <c r="X159" s="68"/>
      <c r="Y159" s="69"/>
      <c r="Z159" s="31"/>
      <c r="AA159" s="31"/>
      <c r="AB159" s="31"/>
      <c r="AC159" s="31"/>
      <c r="AD159" s="31"/>
      <c r="AE159" s="31"/>
      <c r="AT159" s="14" t="s">
        <v>207</v>
      </c>
      <c r="AU159" s="14" t="s">
        <v>76</v>
      </c>
    </row>
    <row r="160" spans="1:65" s="2" customFormat="1" ht="14.45" customHeight="1">
      <c r="A160" s="31"/>
      <c r="B160" s="32"/>
      <c r="C160" s="170" t="s">
        <v>285</v>
      </c>
      <c r="D160" s="170" t="s">
        <v>201</v>
      </c>
      <c r="E160" s="171" t="s">
        <v>286</v>
      </c>
      <c r="F160" s="172" t="s">
        <v>287</v>
      </c>
      <c r="G160" s="173" t="s">
        <v>212</v>
      </c>
      <c r="H160" s="174">
        <v>7</v>
      </c>
      <c r="I160" s="175"/>
      <c r="J160" s="176"/>
      <c r="K160" s="177">
        <f>ROUND(P160*H160,2)</f>
        <v>0</v>
      </c>
      <c r="L160" s="172" t="s">
        <v>1</v>
      </c>
      <c r="M160" s="178"/>
      <c r="N160" s="179" t="s">
        <v>1</v>
      </c>
      <c r="O160" s="180" t="s">
        <v>39</v>
      </c>
      <c r="P160" s="181">
        <f>I160+J160</f>
        <v>0</v>
      </c>
      <c r="Q160" s="181">
        <f>ROUND(I160*H160,2)</f>
        <v>0</v>
      </c>
      <c r="R160" s="181">
        <f>ROUND(J160*H160,2)</f>
        <v>0</v>
      </c>
      <c r="S160" s="68"/>
      <c r="T160" s="182">
        <f>S160*H160</f>
        <v>0</v>
      </c>
      <c r="U160" s="182">
        <v>0</v>
      </c>
      <c r="V160" s="182">
        <f>U160*H160</f>
        <v>0</v>
      </c>
      <c r="W160" s="182">
        <v>0</v>
      </c>
      <c r="X160" s="182">
        <f>W160*H160</f>
        <v>0</v>
      </c>
      <c r="Y160" s="183" t="s">
        <v>1</v>
      </c>
      <c r="Z160" s="31"/>
      <c r="AA160" s="31"/>
      <c r="AB160" s="31"/>
      <c r="AC160" s="31"/>
      <c r="AD160" s="31"/>
      <c r="AE160" s="31"/>
      <c r="AR160" s="184" t="s">
        <v>213</v>
      </c>
      <c r="AT160" s="184" t="s">
        <v>201</v>
      </c>
      <c r="AU160" s="184" t="s">
        <v>76</v>
      </c>
      <c r="AY160" s="14" t="s">
        <v>205</v>
      </c>
      <c r="BE160" s="185">
        <f>IF(O160="základní",K160,0)</f>
        <v>0</v>
      </c>
      <c r="BF160" s="185">
        <f>IF(O160="snížená",K160,0)</f>
        <v>0</v>
      </c>
      <c r="BG160" s="185">
        <f>IF(O160="zákl. přenesená",K160,0)</f>
        <v>0</v>
      </c>
      <c r="BH160" s="185">
        <f>IF(O160="sníž. přenesená",K160,0)</f>
        <v>0</v>
      </c>
      <c r="BI160" s="185">
        <f>IF(O160="nulová",K160,0)</f>
        <v>0</v>
      </c>
      <c r="BJ160" s="14" t="s">
        <v>83</v>
      </c>
      <c r="BK160" s="185">
        <f>ROUND(P160*H160,2)</f>
        <v>0</v>
      </c>
      <c r="BL160" s="14" t="s">
        <v>214</v>
      </c>
      <c r="BM160" s="184" t="s">
        <v>288</v>
      </c>
    </row>
    <row r="161" spans="1:65" s="2" customFormat="1" ht="11.25">
      <c r="A161" s="31"/>
      <c r="B161" s="32"/>
      <c r="C161" s="33"/>
      <c r="D161" s="186" t="s">
        <v>207</v>
      </c>
      <c r="E161" s="33"/>
      <c r="F161" s="187" t="s">
        <v>287</v>
      </c>
      <c r="G161" s="33"/>
      <c r="H161" s="33"/>
      <c r="I161" s="188"/>
      <c r="J161" s="188"/>
      <c r="K161" s="33"/>
      <c r="L161" s="33"/>
      <c r="M161" s="36"/>
      <c r="N161" s="189"/>
      <c r="O161" s="190"/>
      <c r="P161" s="68"/>
      <c r="Q161" s="68"/>
      <c r="R161" s="68"/>
      <c r="S161" s="68"/>
      <c r="T161" s="68"/>
      <c r="U161" s="68"/>
      <c r="V161" s="68"/>
      <c r="W161" s="68"/>
      <c r="X161" s="68"/>
      <c r="Y161" s="69"/>
      <c r="Z161" s="31"/>
      <c r="AA161" s="31"/>
      <c r="AB161" s="31"/>
      <c r="AC161" s="31"/>
      <c r="AD161" s="31"/>
      <c r="AE161" s="31"/>
      <c r="AT161" s="14" t="s">
        <v>207</v>
      </c>
      <c r="AU161" s="14" t="s">
        <v>76</v>
      </c>
    </row>
    <row r="162" spans="1:65" s="2" customFormat="1" ht="14.45" customHeight="1">
      <c r="A162" s="31"/>
      <c r="B162" s="32"/>
      <c r="C162" s="170" t="s">
        <v>289</v>
      </c>
      <c r="D162" s="170" t="s">
        <v>201</v>
      </c>
      <c r="E162" s="171" t="s">
        <v>290</v>
      </c>
      <c r="F162" s="172" t="s">
        <v>291</v>
      </c>
      <c r="G162" s="173" t="s">
        <v>212</v>
      </c>
      <c r="H162" s="174">
        <v>7</v>
      </c>
      <c r="I162" s="175"/>
      <c r="J162" s="176"/>
      <c r="K162" s="177">
        <f>ROUND(P162*H162,2)</f>
        <v>0</v>
      </c>
      <c r="L162" s="172" t="s">
        <v>1</v>
      </c>
      <c r="M162" s="178"/>
      <c r="N162" s="179" t="s">
        <v>1</v>
      </c>
      <c r="O162" s="180" t="s">
        <v>39</v>
      </c>
      <c r="P162" s="181">
        <f>I162+J162</f>
        <v>0</v>
      </c>
      <c r="Q162" s="181">
        <f>ROUND(I162*H162,2)</f>
        <v>0</v>
      </c>
      <c r="R162" s="181">
        <f>ROUND(J162*H162,2)</f>
        <v>0</v>
      </c>
      <c r="S162" s="68"/>
      <c r="T162" s="182">
        <f>S162*H162</f>
        <v>0</v>
      </c>
      <c r="U162" s="182">
        <v>0</v>
      </c>
      <c r="V162" s="182">
        <f>U162*H162</f>
        <v>0</v>
      </c>
      <c r="W162" s="182">
        <v>0</v>
      </c>
      <c r="X162" s="182">
        <f>W162*H162</f>
        <v>0</v>
      </c>
      <c r="Y162" s="183" t="s">
        <v>1</v>
      </c>
      <c r="Z162" s="31"/>
      <c r="AA162" s="31"/>
      <c r="AB162" s="31"/>
      <c r="AC162" s="31"/>
      <c r="AD162" s="31"/>
      <c r="AE162" s="31"/>
      <c r="AR162" s="184" t="s">
        <v>213</v>
      </c>
      <c r="AT162" s="184" t="s">
        <v>201</v>
      </c>
      <c r="AU162" s="184" t="s">
        <v>76</v>
      </c>
      <c r="AY162" s="14" t="s">
        <v>205</v>
      </c>
      <c r="BE162" s="185">
        <f>IF(O162="základní",K162,0)</f>
        <v>0</v>
      </c>
      <c r="BF162" s="185">
        <f>IF(O162="snížená",K162,0)</f>
        <v>0</v>
      </c>
      <c r="BG162" s="185">
        <f>IF(O162="zákl. přenesená",K162,0)</f>
        <v>0</v>
      </c>
      <c r="BH162" s="185">
        <f>IF(O162="sníž. přenesená",K162,0)</f>
        <v>0</v>
      </c>
      <c r="BI162" s="185">
        <f>IF(O162="nulová",K162,0)</f>
        <v>0</v>
      </c>
      <c r="BJ162" s="14" t="s">
        <v>83</v>
      </c>
      <c r="BK162" s="185">
        <f>ROUND(P162*H162,2)</f>
        <v>0</v>
      </c>
      <c r="BL162" s="14" t="s">
        <v>214</v>
      </c>
      <c r="BM162" s="184" t="s">
        <v>292</v>
      </c>
    </row>
    <row r="163" spans="1:65" s="2" customFormat="1" ht="11.25">
      <c r="A163" s="31"/>
      <c r="B163" s="32"/>
      <c r="C163" s="33"/>
      <c r="D163" s="186" t="s">
        <v>207</v>
      </c>
      <c r="E163" s="33"/>
      <c r="F163" s="187" t="s">
        <v>291</v>
      </c>
      <c r="G163" s="33"/>
      <c r="H163" s="33"/>
      <c r="I163" s="188"/>
      <c r="J163" s="188"/>
      <c r="K163" s="33"/>
      <c r="L163" s="33"/>
      <c r="M163" s="36"/>
      <c r="N163" s="189"/>
      <c r="O163" s="190"/>
      <c r="P163" s="68"/>
      <c r="Q163" s="68"/>
      <c r="R163" s="68"/>
      <c r="S163" s="68"/>
      <c r="T163" s="68"/>
      <c r="U163" s="68"/>
      <c r="V163" s="68"/>
      <c r="W163" s="68"/>
      <c r="X163" s="68"/>
      <c r="Y163" s="69"/>
      <c r="Z163" s="31"/>
      <c r="AA163" s="31"/>
      <c r="AB163" s="31"/>
      <c r="AC163" s="31"/>
      <c r="AD163" s="31"/>
      <c r="AE163" s="31"/>
      <c r="AT163" s="14" t="s">
        <v>207</v>
      </c>
      <c r="AU163" s="14" t="s">
        <v>76</v>
      </c>
    </row>
    <row r="164" spans="1:65" s="2" customFormat="1" ht="14.45" customHeight="1">
      <c r="A164" s="31"/>
      <c r="B164" s="32"/>
      <c r="C164" s="170" t="s">
        <v>293</v>
      </c>
      <c r="D164" s="170" t="s">
        <v>201</v>
      </c>
      <c r="E164" s="171" t="s">
        <v>294</v>
      </c>
      <c r="F164" s="172" t="s">
        <v>295</v>
      </c>
      <c r="G164" s="173" t="s">
        <v>212</v>
      </c>
      <c r="H164" s="174">
        <v>1</v>
      </c>
      <c r="I164" s="175"/>
      <c r="J164" s="176"/>
      <c r="K164" s="177">
        <f>ROUND(P164*H164,2)</f>
        <v>0</v>
      </c>
      <c r="L164" s="172" t="s">
        <v>1</v>
      </c>
      <c r="M164" s="178"/>
      <c r="N164" s="179" t="s">
        <v>1</v>
      </c>
      <c r="O164" s="180" t="s">
        <v>39</v>
      </c>
      <c r="P164" s="181">
        <f>I164+J164</f>
        <v>0</v>
      </c>
      <c r="Q164" s="181">
        <f>ROUND(I164*H164,2)</f>
        <v>0</v>
      </c>
      <c r="R164" s="181">
        <f>ROUND(J164*H164,2)</f>
        <v>0</v>
      </c>
      <c r="S164" s="68"/>
      <c r="T164" s="182">
        <f>S164*H164</f>
        <v>0</v>
      </c>
      <c r="U164" s="182">
        <v>0</v>
      </c>
      <c r="V164" s="182">
        <f>U164*H164</f>
        <v>0</v>
      </c>
      <c r="W164" s="182">
        <v>0</v>
      </c>
      <c r="X164" s="182">
        <f>W164*H164</f>
        <v>0</v>
      </c>
      <c r="Y164" s="183" t="s">
        <v>1</v>
      </c>
      <c r="Z164" s="31"/>
      <c r="AA164" s="31"/>
      <c r="AB164" s="31"/>
      <c r="AC164" s="31"/>
      <c r="AD164" s="31"/>
      <c r="AE164" s="31"/>
      <c r="AR164" s="184" t="s">
        <v>213</v>
      </c>
      <c r="AT164" s="184" t="s">
        <v>201</v>
      </c>
      <c r="AU164" s="184" t="s">
        <v>76</v>
      </c>
      <c r="AY164" s="14" t="s">
        <v>205</v>
      </c>
      <c r="BE164" s="185">
        <f>IF(O164="základní",K164,0)</f>
        <v>0</v>
      </c>
      <c r="BF164" s="185">
        <f>IF(O164="snížená",K164,0)</f>
        <v>0</v>
      </c>
      <c r="BG164" s="185">
        <f>IF(O164="zákl. přenesená",K164,0)</f>
        <v>0</v>
      </c>
      <c r="BH164" s="185">
        <f>IF(O164="sníž. přenesená",K164,0)</f>
        <v>0</v>
      </c>
      <c r="BI164" s="185">
        <f>IF(O164="nulová",K164,0)</f>
        <v>0</v>
      </c>
      <c r="BJ164" s="14" t="s">
        <v>83</v>
      </c>
      <c r="BK164" s="185">
        <f>ROUND(P164*H164,2)</f>
        <v>0</v>
      </c>
      <c r="BL164" s="14" t="s">
        <v>214</v>
      </c>
      <c r="BM164" s="184" t="s">
        <v>296</v>
      </c>
    </row>
    <row r="165" spans="1:65" s="2" customFormat="1" ht="11.25">
      <c r="A165" s="31"/>
      <c r="B165" s="32"/>
      <c r="C165" s="33"/>
      <c r="D165" s="186" t="s">
        <v>207</v>
      </c>
      <c r="E165" s="33"/>
      <c r="F165" s="187" t="s">
        <v>295</v>
      </c>
      <c r="G165" s="33"/>
      <c r="H165" s="33"/>
      <c r="I165" s="188"/>
      <c r="J165" s="188"/>
      <c r="K165" s="33"/>
      <c r="L165" s="33"/>
      <c r="M165" s="36"/>
      <c r="N165" s="189"/>
      <c r="O165" s="190"/>
      <c r="P165" s="68"/>
      <c r="Q165" s="68"/>
      <c r="R165" s="68"/>
      <c r="S165" s="68"/>
      <c r="T165" s="68"/>
      <c r="U165" s="68"/>
      <c r="V165" s="68"/>
      <c r="W165" s="68"/>
      <c r="X165" s="68"/>
      <c r="Y165" s="69"/>
      <c r="Z165" s="31"/>
      <c r="AA165" s="31"/>
      <c r="AB165" s="31"/>
      <c r="AC165" s="31"/>
      <c r="AD165" s="31"/>
      <c r="AE165" s="31"/>
      <c r="AT165" s="14" t="s">
        <v>207</v>
      </c>
      <c r="AU165" s="14" t="s">
        <v>76</v>
      </c>
    </row>
    <row r="166" spans="1:65" s="2" customFormat="1" ht="14.45" customHeight="1">
      <c r="A166" s="31"/>
      <c r="B166" s="32"/>
      <c r="C166" s="170" t="s">
        <v>297</v>
      </c>
      <c r="D166" s="170" t="s">
        <v>201</v>
      </c>
      <c r="E166" s="171" t="s">
        <v>298</v>
      </c>
      <c r="F166" s="172" t="s">
        <v>299</v>
      </c>
      <c r="G166" s="173" t="s">
        <v>300</v>
      </c>
      <c r="H166" s="174">
        <v>2</v>
      </c>
      <c r="I166" s="175"/>
      <c r="J166" s="176"/>
      <c r="K166" s="177">
        <f>ROUND(P166*H166,2)</f>
        <v>0</v>
      </c>
      <c r="L166" s="172" t="s">
        <v>1</v>
      </c>
      <c r="M166" s="178"/>
      <c r="N166" s="179" t="s">
        <v>1</v>
      </c>
      <c r="O166" s="180" t="s">
        <v>39</v>
      </c>
      <c r="P166" s="181">
        <f>I166+J166</f>
        <v>0</v>
      </c>
      <c r="Q166" s="181">
        <f>ROUND(I166*H166,2)</f>
        <v>0</v>
      </c>
      <c r="R166" s="181">
        <f>ROUND(J166*H166,2)</f>
        <v>0</v>
      </c>
      <c r="S166" s="68"/>
      <c r="T166" s="182">
        <f>S166*H166</f>
        <v>0</v>
      </c>
      <c r="U166" s="182">
        <v>0</v>
      </c>
      <c r="V166" s="182">
        <f>U166*H166</f>
        <v>0</v>
      </c>
      <c r="W166" s="182">
        <v>0</v>
      </c>
      <c r="X166" s="182">
        <f>W166*H166</f>
        <v>0</v>
      </c>
      <c r="Y166" s="183" t="s">
        <v>1</v>
      </c>
      <c r="Z166" s="31"/>
      <c r="AA166" s="31"/>
      <c r="AB166" s="31"/>
      <c r="AC166" s="31"/>
      <c r="AD166" s="31"/>
      <c r="AE166" s="31"/>
      <c r="AR166" s="184" t="s">
        <v>213</v>
      </c>
      <c r="AT166" s="184" t="s">
        <v>201</v>
      </c>
      <c r="AU166" s="184" t="s">
        <v>76</v>
      </c>
      <c r="AY166" s="14" t="s">
        <v>205</v>
      </c>
      <c r="BE166" s="185">
        <f>IF(O166="základní",K166,0)</f>
        <v>0</v>
      </c>
      <c r="BF166" s="185">
        <f>IF(O166="snížená",K166,0)</f>
        <v>0</v>
      </c>
      <c r="BG166" s="185">
        <f>IF(O166="zákl. přenesená",K166,0)</f>
        <v>0</v>
      </c>
      <c r="BH166" s="185">
        <f>IF(O166="sníž. přenesená",K166,0)</f>
        <v>0</v>
      </c>
      <c r="BI166" s="185">
        <f>IF(O166="nulová",K166,0)</f>
        <v>0</v>
      </c>
      <c r="BJ166" s="14" t="s">
        <v>83</v>
      </c>
      <c r="BK166" s="185">
        <f>ROUND(P166*H166,2)</f>
        <v>0</v>
      </c>
      <c r="BL166" s="14" t="s">
        <v>214</v>
      </c>
      <c r="BM166" s="184" t="s">
        <v>301</v>
      </c>
    </row>
    <row r="167" spans="1:65" s="2" customFormat="1" ht="11.25">
      <c r="A167" s="31"/>
      <c r="B167" s="32"/>
      <c r="C167" s="33"/>
      <c r="D167" s="186" t="s">
        <v>207</v>
      </c>
      <c r="E167" s="33"/>
      <c r="F167" s="187" t="s">
        <v>299</v>
      </c>
      <c r="G167" s="33"/>
      <c r="H167" s="33"/>
      <c r="I167" s="188"/>
      <c r="J167" s="188"/>
      <c r="K167" s="33"/>
      <c r="L167" s="33"/>
      <c r="M167" s="36"/>
      <c r="N167" s="189"/>
      <c r="O167" s="190"/>
      <c r="P167" s="68"/>
      <c r="Q167" s="68"/>
      <c r="R167" s="68"/>
      <c r="S167" s="68"/>
      <c r="T167" s="68"/>
      <c r="U167" s="68"/>
      <c r="V167" s="68"/>
      <c r="W167" s="68"/>
      <c r="X167" s="68"/>
      <c r="Y167" s="69"/>
      <c r="Z167" s="31"/>
      <c r="AA167" s="31"/>
      <c r="AB167" s="31"/>
      <c r="AC167" s="31"/>
      <c r="AD167" s="31"/>
      <c r="AE167" s="31"/>
      <c r="AT167" s="14" t="s">
        <v>207</v>
      </c>
      <c r="AU167" s="14" t="s">
        <v>76</v>
      </c>
    </row>
    <row r="168" spans="1:65" s="2" customFormat="1" ht="14.45" customHeight="1">
      <c r="A168" s="31"/>
      <c r="B168" s="32"/>
      <c r="C168" s="170" t="s">
        <v>302</v>
      </c>
      <c r="D168" s="170" t="s">
        <v>201</v>
      </c>
      <c r="E168" s="171" t="s">
        <v>303</v>
      </c>
      <c r="F168" s="172" t="s">
        <v>304</v>
      </c>
      <c r="G168" s="173" t="s">
        <v>300</v>
      </c>
      <c r="H168" s="174">
        <v>1</v>
      </c>
      <c r="I168" s="175"/>
      <c r="J168" s="176"/>
      <c r="K168" s="177">
        <f>ROUND(P168*H168,2)</f>
        <v>0</v>
      </c>
      <c r="L168" s="172" t="s">
        <v>1</v>
      </c>
      <c r="M168" s="178"/>
      <c r="N168" s="179" t="s">
        <v>1</v>
      </c>
      <c r="O168" s="180" t="s">
        <v>39</v>
      </c>
      <c r="P168" s="181">
        <f>I168+J168</f>
        <v>0</v>
      </c>
      <c r="Q168" s="181">
        <f>ROUND(I168*H168,2)</f>
        <v>0</v>
      </c>
      <c r="R168" s="181">
        <f>ROUND(J168*H168,2)</f>
        <v>0</v>
      </c>
      <c r="S168" s="68"/>
      <c r="T168" s="182">
        <f>S168*H168</f>
        <v>0</v>
      </c>
      <c r="U168" s="182">
        <v>0</v>
      </c>
      <c r="V168" s="182">
        <f>U168*H168</f>
        <v>0</v>
      </c>
      <c r="W168" s="182">
        <v>0</v>
      </c>
      <c r="X168" s="182">
        <f>W168*H168</f>
        <v>0</v>
      </c>
      <c r="Y168" s="183" t="s">
        <v>1</v>
      </c>
      <c r="Z168" s="31"/>
      <c r="AA168" s="31"/>
      <c r="AB168" s="31"/>
      <c r="AC168" s="31"/>
      <c r="AD168" s="31"/>
      <c r="AE168" s="31"/>
      <c r="AR168" s="184" t="s">
        <v>213</v>
      </c>
      <c r="AT168" s="184" t="s">
        <v>201</v>
      </c>
      <c r="AU168" s="184" t="s">
        <v>76</v>
      </c>
      <c r="AY168" s="14" t="s">
        <v>205</v>
      </c>
      <c r="BE168" s="185">
        <f>IF(O168="základní",K168,0)</f>
        <v>0</v>
      </c>
      <c r="BF168" s="185">
        <f>IF(O168="snížená",K168,0)</f>
        <v>0</v>
      </c>
      <c r="BG168" s="185">
        <f>IF(O168="zákl. přenesená",K168,0)</f>
        <v>0</v>
      </c>
      <c r="BH168" s="185">
        <f>IF(O168="sníž. přenesená",K168,0)</f>
        <v>0</v>
      </c>
      <c r="BI168" s="185">
        <f>IF(O168="nulová",K168,0)</f>
        <v>0</v>
      </c>
      <c r="BJ168" s="14" t="s">
        <v>83</v>
      </c>
      <c r="BK168" s="185">
        <f>ROUND(P168*H168,2)</f>
        <v>0</v>
      </c>
      <c r="BL168" s="14" t="s">
        <v>214</v>
      </c>
      <c r="BM168" s="184" t="s">
        <v>305</v>
      </c>
    </row>
    <row r="169" spans="1:65" s="2" customFormat="1" ht="11.25">
      <c r="A169" s="31"/>
      <c r="B169" s="32"/>
      <c r="C169" s="33"/>
      <c r="D169" s="186" t="s">
        <v>207</v>
      </c>
      <c r="E169" s="33"/>
      <c r="F169" s="187" t="s">
        <v>304</v>
      </c>
      <c r="G169" s="33"/>
      <c r="H169" s="33"/>
      <c r="I169" s="188"/>
      <c r="J169" s="188"/>
      <c r="K169" s="33"/>
      <c r="L169" s="33"/>
      <c r="M169" s="36"/>
      <c r="N169" s="189"/>
      <c r="O169" s="190"/>
      <c r="P169" s="68"/>
      <c r="Q169" s="68"/>
      <c r="R169" s="68"/>
      <c r="S169" s="68"/>
      <c r="T169" s="68"/>
      <c r="U169" s="68"/>
      <c r="V169" s="68"/>
      <c r="W169" s="68"/>
      <c r="X169" s="68"/>
      <c r="Y169" s="69"/>
      <c r="Z169" s="31"/>
      <c r="AA169" s="31"/>
      <c r="AB169" s="31"/>
      <c r="AC169" s="31"/>
      <c r="AD169" s="31"/>
      <c r="AE169" s="31"/>
      <c r="AT169" s="14" t="s">
        <v>207</v>
      </c>
      <c r="AU169" s="14" t="s">
        <v>76</v>
      </c>
    </row>
    <row r="170" spans="1:65" s="2" customFormat="1" ht="14.45" customHeight="1">
      <c r="A170" s="31"/>
      <c r="B170" s="32"/>
      <c r="C170" s="170" t="s">
        <v>306</v>
      </c>
      <c r="D170" s="170" t="s">
        <v>201</v>
      </c>
      <c r="E170" s="171" t="s">
        <v>307</v>
      </c>
      <c r="F170" s="172" t="s">
        <v>308</v>
      </c>
      <c r="G170" s="173" t="s">
        <v>300</v>
      </c>
      <c r="H170" s="174">
        <v>1</v>
      </c>
      <c r="I170" s="175"/>
      <c r="J170" s="176"/>
      <c r="K170" s="177">
        <f>ROUND(P170*H170,2)</f>
        <v>0</v>
      </c>
      <c r="L170" s="172" t="s">
        <v>1</v>
      </c>
      <c r="M170" s="178"/>
      <c r="N170" s="179" t="s">
        <v>1</v>
      </c>
      <c r="O170" s="180" t="s">
        <v>39</v>
      </c>
      <c r="P170" s="181">
        <f>I170+J170</f>
        <v>0</v>
      </c>
      <c r="Q170" s="181">
        <f>ROUND(I170*H170,2)</f>
        <v>0</v>
      </c>
      <c r="R170" s="181">
        <f>ROUND(J170*H170,2)</f>
        <v>0</v>
      </c>
      <c r="S170" s="68"/>
      <c r="T170" s="182">
        <f>S170*H170</f>
        <v>0</v>
      </c>
      <c r="U170" s="182">
        <v>0</v>
      </c>
      <c r="V170" s="182">
        <f>U170*H170</f>
        <v>0</v>
      </c>
      <c r="W170" s="182">
        <v>0</v>
      </c>
      <c r="X170" s="182">
        <f>W170*H170</f>
        <v>0</v>
      </c>
      <c r="Y170" s="183" t="s">
        <v>1</v>
      </c>
      <c r="Z170" s="31"/>
      <c r="AA170" s="31"/>
      <c r="AB170" s="31"/>
      <c r="AC170" s="31"/>
      <c r="AD170" s="31"/>
      <c r="AE170" s="31"/>
      <c r="AR170" s="184" t="s">
        <v>213</v>
      </c>
      <c r="AT170" s="184" t="s">
        <v>201</v>
      </c>
      <c r="AU170" s="184" t="s">
        <v>76</v>
      </c>
      <c r="AY170" s="14" t="s">
        <v>205</v>
      </c>
      <c r="BE170" s="185">
        <f>IF(O170="základní",K170,0)</f>
        <v>0</v>
      </c>
      <c r="BF170" s="185">
        <f>IF(O170="snížená",K170,0)</f>
        <v>0</v>
      </c>
      <c r="BG170" s="185">
        <f>IF(O170="zákl. přenesená",K170,0)</f>
        <v>0</v>
      </c>
      <c r="BH170" s="185">
        <f>IF(O170="sníž. přenesená",K170,0)</f>
        <v>0</v>
      </c>
      <c r="BI170" s="185">
        <f>IF(O170="nulová",K170,0)</f>
        <v>0</v>
      </c>
      <c r="BJ170" s="14" t="s">
        <v>83</v>
      </c>
      <c r="BK170" s="185">
        <f>ROUND(P170*H170,2)</f>
        <v>0</v>
      </c>
      <c r="BL170" s="14" t="s">
        <v>214</v>
      </c>
      <c r="BM170" s="184" t="s">
        <v>309</v>
      </c>
    </row>
    <row r="171" spans="1:65" s="2" customFormat="1" ht="11.25">
      <c r="A171" s="31"/>
      <c r="B171" s="32"/>
      <c r="C171" s="33"/>
      <c r="D171" s="186" t="s">
        <v>207</v>
      </c>
      <c r="E171" s="33"/>
      <c r="F171" s="187" t="s">
        <v>308</v>
      </c>
      <c r="G171" s="33"/>
      <c r="H171" s="33"/>
      <c r="I171" s="188"/>
      <c r="J171" s="188"/>
      <c r="K171" s="33"/>
      <c r="L171" s="33"/>
      <c r="M171" s="36"/>
      <c r="N171" s="189"/>
      <c r="O171" s="190"/>
      <c r="P171" s="68"/>
      <c r="Q171" s="68"/>
      <c r="R171" s="68"/>
      <c r="S171" s="68"/>
      <c r="T171" s="68"/>
      <c r="U171" s="68"/>
      <c r="V171" s="68"/>
      <c r="W171" s="68"/>
      <c r="X171" s="68"/>
      <c r="Y171" s="69"/>
      <c r="Z171" s="31"/>
      <c r="AA171" s="31"/>
      <c r="AB171" s="31"/>
      <c r="AC171" s="31"/>
      <c r="AD171" s="31"/>
      <c r="AE171" s="31"/>
      <c r="AT171" s="14" t="s">
        <v>207</v>
      </c>
      <c r="AU171" s="14" t="s">
        <v>76</v>
      </c>
    </row>
    <row r="172" spans="1:65" s="2" customFormat="1" ht="19.5">
      <c r="A172" s="31"/>
      <c r="B172" s="32"/>
      <c r="C172" s="33"/>
      <c r="D172" s="186" t="s">
        <v>310</v>
      </c>
      <c r="E172" s="33"/>
      <c r="F172" s="191" t="s">
        <v>311</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310</v>
      </c>
      <c r="AU172" s="14" t="s">
        <v>76</v>
      </c>
    </row>
    <row r="173" spans="1:65" s="2" customFormat="1" ht="14.45" customHeight="1">
      <c r="A173" s="31"/>
      <c r="B173" s="32"/>
      <c r="C173" s="170" t="s">
        <v>312</v>
      </c>
      <c r="D173" s="170" t="s">
        <v>201</v>
      </c>
      <c r="E173" s="171" t="s">
        <v>313</v>
      </c>
      <c r="F173" s="172" t="s">
        <v>314</v>
      </c>
      <c r="G173" s="173" t="s">
        <v>212</v>
      </c>
      <c r="H173" s="174">
        <v>4</v>
      </c>
      <c r="I173" s="175"/>
      <c r="J173" s="176"/>
      <c r="K173" s="177">
        <f>ROUND(P173*H173,2)</f>
        <v>0</v>
      </c>
      <c r="L173" s="172" t="s">
        <v>1</v>
      </c>
      <c r="M173" s="178"/>
      <c r="N173" s="179"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213</v>
      </c>
      <c r="AT173" s="184" t="s">
        <v>201</v>
      </c>
      <c r="AU173" s="184" t="s">
        <v>76</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214</v>
      </c>
      <c r="BM173" s="184" t="s">
        <v>315</v>
      </c>
    </row>
    <row r="174" spans="1:65" s="2" customFormat="1" ht="11.25">
      <c r="A174" s="31"/>
      <c r="B174" s="32"/>
      <c r="C174" s="33"/>
      <c r="D174" s="186" t="s">
        <v>207</v>
      </c>
      <c r="E174" s="33"/>
      <c r="F174" s="187" t="s">
        <v>314</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76</v>
      </c>
    </row>
    <row r="175" spans="1:65" s="2" customFormat="1" ht="14.45" customHeight="1">
      <c r="A175" s="31"/>
      <c r="B175" s="32"/>
      <c r="C175" s="170" t="s">
        <v>316</v>
      </c>
      <c r="D175" s="170" t="s">
        <v>201</v>
      </c>
      <c r="E175" s="171" t="s">
        <v>317</v>
      </c>
      <c r="F175" s="172" t="s">
        <v>318</v>
      </c>
      <c r="G175" s="173" t="s">
        <v>212</v>
      </c>
      <c r="H175" s="174">
        <v>3</v>
      </c>
      <c r="I175" s="175"/>
      <c r="J175" s="176"/>
      <c r="K175" s="177">
        <f>ROUND(P175*H175,2)</f>
        <v>0</v>
      </c>
      <c r="L175" s="172" t="s">
        <v>1</v>
      </c>
      <c r="M175" s="178"/>
      <c r="N175" s="179"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213</v>
      </c>
      <c r="AT175" s="184" t="s">
        <v>201</v>
      </c>
      <c r="AU175" s="184" t="s">
        <v>76</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214</v>
      </c>
      <c r="BM175" s="184" t="s">
        <v>319</v>
      </c>
    </row>
    <row r="176" spans="1:65" s="2" customFormat="1" ht="11.25">
      <c r="A176" s="31"/>
      <c r="B176" s="32"/>
      <c r="C176" s="33"/>
      <c r="D176" s="186" t="s">
        <v>207</v>
      </c>
      <c r="E176" s="33"/>
      <c r="F176" s="187" t="s">
        <v>318</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76</v>
      </c>
    </row>
    <row r="177" spans="1:65" s="2" customFormat="1" ht="14.45" customHeight="1">
      <c r="A177" s="31"/>
      <c r="B177" s="32"/>
      <c r="C177" s="170" t="s">
        <v>320</v>
      </c>
      <c r="D177" s="170" t="s">
        <v>201</v>
      </c>
      <c r="E177" s="171" t="s">
        <v>321</v>
      </c>
      <c r="F177" s="172" t="s">
        <v>322</v>
      </c>
      <c r="G177" s="173" t="s">
        <v>212</v>
      </c>
      <c r="H177" s="174">
        <v>7</v>
      </c>
      <c r="I177" s="175"/>
      <c r="J177" s="176"/>
      <c r="K177" s="177">
        <f>ROUND(P177*H177,2)</f>
        <v>0</v>
      </c>
      <c r="L177" s="172" t="s">
        <v>1</v>
      </c>
      <c r="M177" s="178"/>
      <c r="N177" s="179"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213</v>
      </c>
      <c r="AT177" s="184" t="s">
        <v>201</v>
      </c>
      <c r="AU177" s="184" t="s">
        <v>76</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214</v>
      </c>
      <c r="BM177" s="184" t="s">
        <v>323</v>
      </c>
    </row>
    <row r="178" spans="1:65" s="2" customFormat="1" ht="11.25">
      <c r="A178" s="31"/>
      <c r="B178" s="32"/>
      <c r="C178" s="33"/>
      <c r="D178" s="186" t="s">
        <v>207</v>
      </c>
      <c r="E178" s="33"/>
      <c r="F178" s="187" t="s">
        <v>322</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76</v>
      </c>
    </row>
    <row r="179" spans="1:65" s="2" customFormat="1" ht="14.45" customHeight="1">
      <c r="A179" s="31"/>
      <c r="B179" s="32"/>
      <c r="C179" s="170" t="s">
        <v>324</v>
      </c>
      <c r="D179" s="170" t="s">
        <v>201</v>
      </c>
      <c r="E179" s="171" t="s">
        <v>325</v>
      </c>
      <c r="F179" s="172" t="s">
        <v>326</v>
      </c>
      <c r="G179" s="173" t="s">
        <v>201</v>
      </c>
      <c r="H179" s="174">
        <v>7</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213</v>
      </c>
      <c r="AT179" s="184" t="s">
        <v>201</v>
      </c>
      <c r="AU179" s="184" t="s">
        <v>76</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214</v>
      </c>
      <c r="BM179" s="184" t="s">
        <v>327</v>
      </c>
    </row>
    <row r="180" spans="1:65" s="2" customFormat="1" ht="11.25">
      <c r="A180" s="31"/>
      <c r="B180" s="32"/>
      <c r="C180" s="33"/>
      <c r="D180" s="186" t="s">
        <v>207</v>
      </c>
      <c r="E180" s="33"/>
      <c r="F180" s="187" t="s">
        <v>326</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76</v>
      </c>
    </row>
    <row r="181" spans="1:65" s="2" customFormat="1" ht="14.45" customHeight="1">
      <c r="A181" s="31"/>
      <c r="B181" s="32"/>
      <c r="C181" s="170" t="s">
        <v>328</v>
      </c>
      <c r="D181" s="170" t="s">
        <v>201</v>
      </c>
      <c r="E181" s="171" t="s">
        <v>329</v>
      </c>
      <c r="F181" s="172" t="s">
        <v>330</v>
      </c>
      <c r="G181" s="173" t="s">
        <v>300</v>
      </c>
      <c r="H181" s="174">
        <v>3</v>
      </c>
      <c r="I181" s="175"/>
      <c r="J181" s="176"/>
      <c r="K181" s="177">
        <f>ROUND(P181*H181,2)</f>
        <v>0</v>
      </c>
      <c r="L181" s="172" t="s">
        <v>1</v>
      </c>
      <c r="M181" s="178"/>
      <c r="N181" s="179"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331</v>
      </c>
      <c r="AT181" s="184" t="s">
        <v>201</v>
      </c>
      <c r="AU181" s="184" t="s">
        <v>76</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331</v>
      </c>
      <c r="BM181" s="184" t="s">
        <v>332</v>
      </c>
    </row>
    <row r="182" spans="1:65" s="2" customFormat="1" ht="11.25">
      <c r="A182" s="31"/>
      <c r="B182" s="32"/>
      <c r="C182" s="33"/>
      <c r="D182" s="186" t="s">
        <v>207</v>
      </c>
      <c r="E182" s="33"/>
      <c r="F182" s="187" t="s">
        <v>330</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76</v>
      </c>
    </row>
    <row r="183" spans="1:65" s="2" customFormat="1" ht="14.45" customHeight="1">
      <c r="A183" s="31"/>
      <c r="B183" s="32"/>
      <c r="C183" s="170" t="s">
        <v>333</v>
      </c>
      <c r="D183" s="170" t="s">
        <v>201</v>
      </c>
      <c r="E183" s="171" t="s">
        <v>334</v>
      </c>
      <c r="F183" s="172" t="s">
        <v>335</v>
      </c>
      <c r="G183" s="173" t="s">
        <v>300</v>
      </c>
      <c r="H183" s="174">
        <v>15</v>
      </c>
      <c r="I183" s="175"/>
      <c r="J183" s="176"/>
      <c r="K183" s="177">
        <f>ROUND(P183*H183,2)</f>
        <v>0</v>
      </c>
      <c r="L183" s="172" t="s">
        <v>1</v>
      </c>
      <c r="M183" s="178"/>
      <c r="N183" s="179"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331</v>
      </c>
      <c r="AT183" s="184" t="s">
        <v>201</v>
      </c>
      <c r="AU183" s="184" t="s">
        <v>76</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331</v>
      </c>
      <c r="BM183" s="184" t="s">
        <v>336</v>
      </c>
    </row>
    <row r="184" spans="1:65" s="2" customFormat="1" ht="11.25">
      <c r="A184" s="31"/>
      <c r="B184" s="32"/>
      <c r="C184" s="33"/>
      <c r="D184" s="186" t="s">
        <v>207</v>
      </c>
      <c r="E184" s="33"/>
      <c r="F184" s="187" t="s">
        <v>335</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76</v>
      </c>
    </row>
    <row r="185" spans="1:65" s="2" customFormat="1" ht="14.45" customHeight="1">
      <c r="A185" s="31"/>
      <c r="B185" s="32"/>
      <c r="C185" s="170" t="s">
        <v>337</v>
      </c>
      <c r="D185" s="170" t="s">
        <v>201</v>
      </c>
      <c r="E185" s="171" t="s">
        <v>338</v>
      </c>
      <c r="F185" s="172" t="s">
        <v>339</v>
      </c>
      <c r="G185" s="173" t="s">
        <v>300</v>
      </c>
      <c r="H185" s="174">
        <v>15</v>
      </c>
      <c r="I185" s="175"/>
      <c r="J185" s="176"/>
      <c r="K185" s="177">
        <f>ROUND(P185*H185,2)</f>
        <v>0</v>
      </c>
      <c r="L185" s="172" t="s">
        <v>1</v>
      </c>
      <c r="M185" s="178"/>
      <c r="N185" s="179"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331</v>
      </c>
      <c r="AT185" s="184" t="s">
        <v>201</v>
      </c>
      <c r="AU185" s="184" t="s">
        <v>76</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331</v>
      </c>
      <c r="BM185" s="184" t="s">
        <v>340</v>
      </c>
    </row>
    <row r="186" spans="1:65" s="2" customFormat="1" ht="11.25">
      <c r="A186" s="31"/>
      <c r="B186" s="32"/>
      <c r="C186" s="33"/>
      <c r="D186" s="186" t="s">
        <v>207</v>
      </c>
      <c r="E186" s="33"/>
      <c r="F186" s="187" t="s">
        <v>339</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76</v>
      </c>
    </row>
    <row r="187" spans="1:65" s="2" customFormat="1" ht="14.45" customHeight="1">
      <c r="A187" s="31"/>
      <c r="B187" s="32"/>
      <c r="C187" s="170" t="s">
        <v>341</v>
      </c>
      <c r="D187" s="170" t="s">
        <v>201</v>
      </c>
      <c r="E187" s="171" t="s">
        <v>342</v>
      </c>
      <c r="F187" s="172" t="s">
        <v>343</v>
      </c>
      <c r="G187" s="173" t="s">
        <v>300</v>
      </c>
      <c r="H187" s="174">
        <v>15</v>
      </c>
      <c r="I187" s="175"/>
      <c r="J187" s="176"/>
      <c r="K187" s="177">
        <f>ROUND(P187*H187,2)</f>
        <v>0</v>
      </c>
      <c r="L187" s="172" t="s">
        <v>1</v>
      </c>
      <c r="M187" s="178"/>
      <c r="N187" s="179"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331</v>
      </c>
      <c r="AT187" s="184" t="s">
        <v>201</v>
      </c>
      <c r="AU187" s="184" t="s">
        <v>76</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331</v>
      </c>
      <c r="BM187" s="184" t="s">
        <v>344</v>
      </c>
    </row>
    <row r="188" spans="1:65" s="2" customFormat="1" ht="11.25">
      <c r="A188" s="31"/>
      <c r="B188" s="32"/>
      <c r="C188" s="33"/>
      <c r="D188" s="186" t="s">
        <v>207</v>
      </c>
      <c r="E188" s="33"/>
      <c r="F188" s="187" t="s">
        <v>343</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76</v>
      </c>
    </row>
    <row r="189" spans="1:65" s="2" customFormat="1" ht="14.45" customHeight="1">
      <c r="A189" s="31"/>
      <c r="B189" s="32"/>
      <c r="C189" s="170" t="s">
        <v>345</v>
      </c>
      <c r="D189" s="170" t="s">
        <v>201</v>
      </c>
      <c r="E189" s="171" t="s">
        <v>346</v>
      </c>
      <c r="F189" s="172" t="s">
        <v>347</v>
      </c>
      <c r="G189" s="173" t="s">
        <v>300</v>
      </c>
      <c r="H189" s="174">
        <v>23</v>
      </c>
      <c r="I189" s="175"/>
      <c r="J189" s="176"/>
      <c r="K189" s="177">
        <f>ROUND(P189*H189,2)</f>
        <v>0</v>
      </c>
      <c r="L189" s="172" t="s">
        <v>1</v>
      </c>
      <c r="M189" s="178"/>
      <c r="N189" s="179"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331</v>
      </c>
      <c r="AT189" s="184" t="s">
        <v>201</v>
      </c>
      <c r="AU189" s="184" t="s">
        <v>76</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331</v>
      </c>
      <c r="BM189" s="184" t="s">
        <v>348</v>
      </c>
    </row>
    <row r="190" spans="1:65" s="2" customFormat="1" ht="11.25">
      <c r="A190" s="31"/>
      <c r="B190" s="32"/>
      <c r="C190" s="33"/>
      <c r="D190" s="186" t="s">
        <v>207</v>
      </c>
      <c r="E190" s="33"/>
      <c r="F190" s="187" t="s">
        <v>347</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76</v>
      </c>
    </row>
    <row r="191" spans="1:65" s="2" customFormat="1" ht="14.45" customHeight="1">
      <c r="A191" s="31"/>
      <c r="B191" s="32"/>
      <c r="C191" s="170" t="s">
        <v>349</v>
      </c>
      <c r="D191" s="170" t="s">
        <v>201</v>
      </c>
      <c r="E191" s="171" t="s">
        <v>350</v>
      </c>
      <c r="F191" s="172" t="s">
        <v>351</v>
      </c>
      <c r="G191" s="173" t="s">
        <v>300</v>
      </c>
      <c r="H191" s="174">
        <v>23</v>
      </c>
      <c r="I191" s="175"/>
      <c r="J191" s="176"/>
      <c r="K191" s="177">
        <f>ROUND(P191*H191,2)</f>
        <v>0</v>
      </c>
      <c r="L191" s="172" t="s">
        <v>1</v>
      </c>
      <c r="M191" s="178"/>
      <c r="N191" s="179"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331</v>
      </c>
      <c r="AT191" s="184" t="s">
        <v>201</v>
      </c>
      <c r="AU191" s="184" t="s">
        <v>76</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331</v>
      </c>
      <c r="BM191" s="184" t="s">
        <v>352</v>
      </c>
    </row>
    <row r="192" spans="1:65" s="2" customFormat="1" ht="11.25">
      <c r="A192" s="31"/>
      <c r="B192" s="32"/>
      <c r="C192" s="33"/>
      <c r="D192" s="186" t="s">
        <v>207</v>
      </c>
      <c r="E192" s="33"/>
      <c r="F192" s="187" t="s">
        <v>351</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76</v>
      </c>
    </row>
    <row r="193" spans="1:65" s="2" customFormat="1" ht="14.45" customHeight="1">
      <c r="A193" s="31"/>
      <c r="B193" s="32"/>
      <c r="C193" s="170" t="s">
        <v>353</v>
      </c>
      <c r="D193" s="170" t="s">
        <v>201</v>
      </c>
      <c r="E193" s="171" t="s">
        <v>354</v>
      </c>
      <c r="F193" s="172" t="s">
        <v>355</v>
      </c>
      <c r="G193" s="173" t="s">
        <v>212</v>
      </c>
      <c r="H193" s="174">
        <v>1</v>
      </c>
      <c r="I193" s="175"/>
      <c r="J193" s="176"/>
      <c r="K193" s="177">
        <f>ROUND(P193*H193,2)</f>
        <v>0</v>
      </c>
      <c r="L193" s="172" t="s">
        <v>1</v>
      </c>
      <c r="M193" s="178"/>
      <c r="N193" s="179"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213</v>
      </c>
      <c r="AT193" s="184" t="s">
        <v>201</v>
      </c>
      <c r="AU193" s="184" t="s">
        <v>76</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214</v>
      </c>
      <c r="BM193" s="184" t="s">
        <v>356</v>
      </c>
    </row>
    <row r="194" spans="1:65" s="2" customFormat="1" ht="11.25">
      <c r="A194" s="31"/>
      <c r="B194" s="32"/>
      <c r="C194" s="33"/>
      <c r="D194" s="186" t="s">
        <v>207</v>
      </c>
      <c r="E194" s="33"/>
      <c r="F194" s="187" t="s">
        <v>355</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76</v>
      </c>
    </row>
    <row r="195" spans="1:65" s="2" customFormat="1" ht="14.45" customHeight="1">
      <c r="A195" s="31"/>
      <c r="B195" s="32"/>
      <c r="C195" s="170" t="s">
        <v>357</v>
      </c>
      <c r="D195" s="170" t="s">
        <v>201</v>
      </c>
      <c r="E195" s="171" t="s">
        <v>358</v>
      </c>
      <c r="F195" s="172" t="s">
        <v>359</v>
      </c>
      <c r="G195" s="173" t="s">
        <v>212</v>
      </c>
      <c r="H195" s="174">
        <v>1</v>
      </c>
      <c r="I195" s="175"/>
      <c r="J195" s="176"/>
      <c r="K195" s="177">
        <f>ROUND(P195*H195,2)</f>
        <v>0</v>
      </c>
      <c r="L195" s="172" t="s">
        <v>1</v>
      </c>
      <c r="M195" s="178"/>
      <c r="N195" s="179"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213</v>
      </c>
      <c r="AT195" s="184" t="s">
        <v>201</v>
      </c>
      <c r="AU195" s="184" t="s">
        <v>76</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214</v>
      </c>
      <c r="BM195" s="184" t="s">
        <v>360</v>
      </c>
    </row>
    <row r="196" spans="1:65" s="2" customFormat="1" ht="11.25">
      <c r="A196" s="31"/>
      <c r="B196" s="32"/>
      <c r="C196" s="33"/>
      <c r="D196" s="186" t="s">
        <v>207</v>
      </c>
      <c r="E196" s="33"/>
      <c r="F196" s="187" t="s">
        <v>359</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76</v>
      </c>
    </row>
    <row r="197" spans="1:65" s="2" customFormat="1" ht="14.45" customHeight="1">
      <c r="A197" s="31"/>
      <c r="B197" s="32"/>
      <c r="C197" s="170" t="s">
        <v>361</v>
      </c>
      <c r="D197" s="170" t="s">
        <v>201</v>
      </c>
      <c r="E197" s="171" t="s">
        <v>362</v>
      </c>
      <c r="F197" s="172" t="s">
        <v>363</v>
      </c>
      <c r="G197" s="173" t="s">
        <v>212</v>
      </c>
      <c r="H197" s="174">
        <v>2</v>
      </c>
      <c r="I197" s="175"/>
      <c r="J197" s="176"/>
      <c r="K197" s="177">
        <f>ROUND(P197*H197,2)</f>
        <v>0</v>
      </c>
      <c r="L197" s="172" t="s">
        <v>1</v>
      </c>
      <c r="M197" s="178"/>
      <c r="N197" s="179"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213</v>
      </c>
      <c r="AT197" s="184" t="s">
        <v>201</v>
      </c>
      <c r="AU197" s="184" t="s">
        <v>76</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214</v>
      </c>
      <c r="BM197" s="184" t="s">
        <v>364</v>
      </c>
    </row>
    <row r="198" spans="1:65" s="2" customFormat="1" ht="11.25">
      <c r="A198" s="31"/>
      <c r="B198" s="32"/>
      <c r="C198" s="33"/>
      <c r="D198" s="186" t="s">
        <v>207</v>
      </c>
      <c r="E198" s="33"/>
      <c r="F198" s="187" t="s">
        <v>363</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76</v>
      </c>
    </row>
    <row r="199" spans="1:65" s="2" customFormat="1" ht="14.45" customHeight="1">
      <c r="A199" s="31"/>
      <c r="B199" s="32"/>
      <c r="C199" s="170" t="s">
        <v>365</v>
      </c>
      <c r="D199" s="170" t="s">
        <v>201</v>
      </c>
      <c r="E199" s="171" t="s">
        <v>366</v>
      </c>
      <c r="F199" s="172" t="s">
        <v>367</v>
      </c>
      <c r="G199" s="173" t="s">
        <v>212</v>
      </c>
      <c r="H199" s="174">
        <v>2</v>
      </c>
      <c r="I199" s="175"/>
      <c r="J199" s="176"/>
      <c r="K199" s="177">
        <f>ROUND(P199*H199,2)</f>
        <v>0</v>
      </c>
      <c r="L199" s="172" t="s">
        <v>1</v>
      </c>
      <c r="M199" s="178"/>
      <c r="N199" s="179"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213</v>
      </c>
      <c r="AT199" s="184" t="s">
        <v>201</v>
      </c>
      <c r="AU199" s="184" t="s">
        <v>76</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214</v>
      </c>
      <c r="BM199" s="184" t="s">
        <v>368</v>
      </c>
    </row>
    <row r="200" spans="1:65" s="2" customFormat="1" ht="11.25">
      <c r="A200" s="31"/>
      <c r="B200" s="32"/>
      <c r="C200" s="33"/>
      <c r="D200" s="186" t="s">
        <v>207</v>
      </c>
      <c r="E200" s="33"/>
      <c r="F200" s="187" t="s">
        <v>367</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76</v>
      </c>
    </row>
    <row r="201" spans="1:65" s="2" customFormat="1" ht="14.45" customHeight="1">
      <c r="A201" s="31"/>
      <c r="B201" s="32"/>
      <c r="C201" s="170" t="s">
        <v>369</v>
      </c>
      <c r="D201" s="170" t="s">
        <v>201</v>
      </c>
      <c r="E201" s="171" t="s">
        <v>370</v>
      </c>
      <c r="F201" s="172" t="s">
        <v>371</v>
      </c>
      <c r="G201" s="173" t="s">
        <v>372</v>
      </c>
      <c r="H201" s="174">
        <v>80</v>
      </c>
      <c r="I201" s="175"/>
      <c r="J201" s="176"/>
      <c r="K201" s="177">
        <f>ROUND(P201*H201,2)</f>
        <v>0</v>
      </c>
      <c r="L201" s="172" t="s">
        <v>1</v>
      </c>
      <c r="M201" s="178"/>
      <c r="N201" s="179"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213</v>
      </c>
      <c r="AT201" s="184" t="s">
        <v>201</v>
      </c>
      <c r="AU201" s="184" t="s">
        <v>76</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214</v>
      </c>
      <c r="BM201" s="184" t="s">
        <v>373</v>
      </c>
    </row>
    <row r="202" spans="1:65" s="2" customFormat="1" ht="11.25">
      <c r="A202" s="31"/>
      <c r="B202" s="32"/>
      <c r="C202" s="33"/>
      <c r="D202" s="186" t="s">
        <v>207</v>
      </c>
      <c r="E202" s="33"/>
      <c r="F202" s="187" t="s">
        <v>371</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76</v>
      </c>
    </row>
    <row r="203" spans="1:65" s="2" customFormat="1" ht="14.45" customHeight="1">
      <c r="A203" s="31"/>
      <c r="B203" s="32"/>
      <c r="C203" s="170" t="s">
        <v>374</v>
      </c>
      <c r="D203" s="170" t="s">
        <v>201</v>
      </c>
      <c r="E203" s="171" t="s">
        <v>375</v>
      </c>
      <c r="F203" s="172" t="s">
        <v>376</v>
      </c>
      <c r="G203" s="173" t="s">
        <v>372</v>
      </c>
      <c r="H203" s="174">
        <v>8</v>
      </c>
      <c r="I203" s="175"/>
      <c r="J203" s="176"/>
      <c r="K203" s="177">
        <f>ROUND(P203*H203,2)</f>
        <v>0</v>
      </c>
      <c r="L203" s="172" t="s">
        <v>1</v>
      </c>
      <c r="M203" s="178"/>
      <c r="N203" s="179"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213</v>
      </c>
      <c r="AT203" s="184" t="s">
        <v>201</v>
      </c>
      <c r="AU203" s="184" t="s">
        <v>76</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214</v>
      </c>
      <c r="BM203" s="184" t="s">
        <v>377</v>
      </c>
    </row>
    <row r="204" spans="1:65" s="2" customFormat="1" ht="11.25">
      <c r="A204" s="31"/>
      <c r="B204" s="32"/>
      <c r="C204" s="33"/>
      <c r="D204" s="186" t="s">
        <v>207</v>
      </c>
      <c r="E204" s="33"/>
      <c r="F204" s="187" t="s">
        <v>376</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76</v>
      </c>
    </row>
    <row r="205" spans="1:65" s="2" customFormat="1" ht="14.45" customHeight="1">
      <c r="A205" s="31"/>
      <c r="B205" s="32"/>
      <c r="C205" s="170" t="s">
        <v>378</v>
      </c>
      <c r="D205" s="170" t="s">
        <v>201</v>
      </c>
      <c r="E205" s="171" t="s">
        <v>379</v>
      </c>
      <c r="F205" s="172" t="s">
        <v>380</v>
      </c>
      <c r="G205" s="173" t="s">
        <v>212</v>
      </c>
      <c r="H205" s="174">
        <v>20</v>
      </c>
      <c r="I205" s="175"/>
      <c r="J205" s="176"/>
      <c r="K205" s="177">
        <f>ROUND(P205*H205,2)</f>
        <v>0</v>
      </c>
      <c r="L205" s="172" t="s">
        <v>1</v>
      </c>
      <c r="M205" s="178"/>
      <c r="N205" s="179"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213</v>
      </c>
      <c r="AT205" s="184" t="s">
        <v>201</v>
      </c>
      <c r="AU205" s="184" t="s">
        <v>76</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214</v>
      </c>
      <c r="BM205" s="184" t="s">
        <v>381</v>
      </c>
    </row>
    <row r="206" spans="1:65" s="2" customFormat="1" ht="11.25">
      <c r="A206" s="31"/>
      <c r="B206" s="32"/>
      <c r="C206" s="33"/>
      <c r="D206" s="186" t="s">
        <v>207</v>
      </c>
      <c r="E206" s="33"/>
      <c r="F206" s="187" t="s">
        <v>380</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76</v>
      </c>
    </row>
    <row r="207" spans="1:65" s="2" customFormat="1" ht="14.45" customHeight="1">
      <c r="A207" s="31"/>
      <c r="B207" s="32"/>
      <c r="C207" s="170" t="s">
        <v>382</v>
      </c>
      <c r="D207" s="170" t="s">
        <v>201</v>
      </c>
      <c r="E207" s="171" t="s">
        <v>383</v>
      </c>
      <c r="F207" s="172" t="s">
        <v>384</v>
      </c>
      <c r="G207" s="173" t="s">
        <v>212</v>
      </c>
      <c r="H207" s="174">
        <v>16</v>
      </c>
      <c r="I207" s="175"/>
      <c r="J207" s="176"/>
      <c r="K207" s="177">
        <f>ROUND(P207*H207,2)</f>
        <v>0</v>
      </c>
      <c r="L207" s="172" t="s">
        <v>1</v>
      </c>
      <c r="M207" s="178"/>
      <c r="N207" s="179"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213</v>
      </c>
      <c r="AT207" s="184" t="s">
        <v>201</v>
      </c>
      <c r="AU207" s="184" t="s">
        <v>76</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214</v>
      </c>
      <c r="BM207" s="184" t="s">
        <v>385</v>
      </c>
    </row>
    <row r="208" spans="1:65" s="2" customFormat="1" ht="11.25">
      <c r="A208" s="31"/>
      <c r="B208" s="32"/>
      <c r="C208" s="33"/>
      <c r="D208" s="186" t="s">
        <v>207</v>
      </c>
      <c r="E208" s="33"/>
      <c r="F208" s="187" t="s">
        <v>384</v>
      </c>
      <c r="G208" s="33"/>
      <c r="H208" s="33"/>
      <c r="I208" s="188"/>
      <c r="J208" s="188"/>
      <c r="K208" s="33"/>
      <c r="L208" s="33"/>
      <c r="M208" s="36"/>
      <c r="N208" s="189"/>
      <c r="O208" s="190"/>
      <c r="P208" s="68"/>
      <c r="Q208" s="68"/>
      <c r="R208" s="68"/>
      <c r="S208" s="68"/>
      <c r="T208" s="68"/>
      <c r="U208" s="68"/>
      <c r="V208" s="68"/>
      <c r="W208" s="68"/>
      <c r="X208" s="68"/>
      <c r="Y208" s="69"/>
      <c r="Z208" s="31"/>
      <c r="AA208" s="31"/>
      <c r="AB208" s="31"/>
      <c r="AC208" s="31"/>
      <c r="AD208" s="31"/>
      <c r="AE208" s="31"/>
      <c r="AT208" s="14" t="s">
        <v>207</v>
      </c>
      <c r="AU208" s="14" t="s">
        <v>76</v>
      </c>
    </row>
    <row r="209" spans="1:65" s="2" customFormat="1" ht="14.45" customHeight="1">
      <c r="A209" s="31"/>
      <c r="B209" s="32"/>
      <c r="C209" s="170" t="s">
        <v>386</v>
      </c>
      <c r="D209" s="170" t="s">
        <v>201</v>
      </c>
      <c r="E209" s="171" t="s">
        <v>387</v>
      </c>
      <c r="F209" s="172" t="s">
        <v>388</v>
      </c>
      <c r="G209" s="173" t="s">
        <v>212</v>
      </c>
      <c r="H209" s="174">
        <v>20</v>
      </c>
      <c r="I209" s="175"/>
      <c r="J209" s="176"/>
      <c r="K209" s="177">
        <f>ROUND(P209*H209,2)</f>
        <v>0</v>
      </c>
      <c r="L209" s="172" t="s">
        <v>1</v>
      </c>
      <c r="M209" s="178"/>
      <c r="N209" s="179"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213</v>
      </c>
      <c r="AT209" s="184" t="s">
        <v>201</v>
      </c>
      <c r="AU209" s="184" t="s">
        <v>76</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214</v>
      </c>
      <c r="BM209" s="184" t="s">
        <v>389</v>
      </c>
    </row>
    <row r="210" spans="1:65" s="2" customFormat="1" ht="11.25">
      <c r="A210" s="31"/>
      <c r="B210" s="32"/>
      <c r="C210" s="33"/>
      <c r="D210" s="186" t="s">
        <v>207</v>
      </c>
      <c r="E210" s="33"/>
      <c r="F210" s="187" t="s">
        <v>388</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76</v>
      </c>
    </row>
    <row r="211" spans="1:65" s="2" customFormat="1" ht="14.45" customHeight="1">
      <c r="A211" s="31"/>
      <c r="B211" s="32"/>
      <c r="C211" s="170" t="s">
        <v>390</v>
      </c>
      <c r="D211" s="170" t="s">
        <v>201</v>
      </c>
      <c r="E211" s="171" t="s">
        <v>391</v>
      </c>
      <c r="F211" s="172" t="s">
        <v>392</v>
      </c>
      <c r="G211" s="173" t="s">
        <v>372</v>
      </c>
      <c r="H211" s="174">
        <v>350</v>
      </c>
      <c r="I211" s="175"/>
      <c r="J211" s="176"/>
      <c r="K211" s="177">
        <f>ROUND(P211*H211,2)</f>
        <v>0</v>
      </c>
      <c r="L211" s="172" t="s">
        <v>1</v>
      </c>
      <c r="M211" s="178"/>
      <c r="N211" s="179"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213</v>
      </c>
      <c r="AT211" s="184" t="s">
        <v>201</v>
      </c>
      <c r="AU211" s="184" t="s">
        <v>76</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214</v>
      </c>
      <c r="BM211" s="184" t="s">
        <v>393</v>
      </c>
    </row>
    <row r="212" spans="1:65" s="2" customFormat="1" ht="11.25">
      <c r="A212" s="31"/>
      <c r="B212" s="32"/>
      <c r="C212" s="33"/>
      <c r="D212" s="186" t="s">
        <v>207</v>
      </c>
      <c r="E212" s="33"/>
      <c r="F212" s="187" t="s">
        <v>392</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76</v>
      </c>
    </row>
    <row r="213" spans="1:65" s="2" customFormat="1" ht="14.45" customHeight="1">
      <c r="A213" s="31"/>
      <c r="B213" s="32"/>
      <c r="C213" s="170" t="s">
        <v>394</v>
      </c>
      <c r="D213" s="170" t="s">
        <v>201</v>
      </c>
      <c r="E213" s="171" t="s">
        <v>395</v>
      </c>
      <c r="F213" s="172" t="s">
        <v>396</v>
      </c>
      <c r="G213" s="173" t="s">
        <v>212</v>
      </c>
      <c r="H213" s="174">
        <v>1</v>
      </c>
      <c r="I213" s="175"/>
      <c r="J213" s="176"/>
      <c r="K213" s="177">
        <f>ROUND(P213*H213,2)</f>
        <v>0</v>
      </c>
      <c r="L213" s="172" t="s">
        <v>1</v>
      </c>
      <c r="M213" s="178"/>
      <c r="N213" s="179" t="s">
        <v>1</v>
      </c>
      <c r="O213" s="180" t="s">
        <v>39</v>
      </c>
      <c r="P213" s="181">
        <f>I213+J213</f>
        <v>0</v>
      </c>
      <c r="Q213" s="181">
        <f>ROUND(I213*H213,2)</f>
        <v>0</v>
      </c>
      <c r="R213" s="181">
        <f>ROUND(J213*H213,2)</f>
        <v>0</v>
      </c>
      <c r="S213" s="68"/>
      <c r="T213" s="182">
        <f>S213*H213</f>
        <v>0</v>
      </c>
      <c r="U213" s="182">
        <v>0</v>
      </c>
      <c r="V213" s="182">
        <f>U213*H213</f>
        <v>0</v>
      </c>
      <c r="W213" s="182">
        <v>0</v>
      </c>
      <c r="X213" s="182">
        <f>W213*H213</f>
        <v>0</v>
      </c>
      <c r="Y213" s="183" t="s">
        <v>1</v>
      </c>
      <c r="Z213" s="31"/>
      <c r="AA213" s="31"/>
      <c r="AB213" s="31"/>
      <c r="AC213" s="31"/>
      <c r="AD213" s="31"/>
      <c r="AE213" s="31"/>
      <c r="AR213" s="184" t="s">
        <v>213</v>
      </c>
      <c r="AT213" s="184" t="s">
        <v>201</v>
      </c>
      <c r="AU213" s="184" t="s">
        <v>76</v>
      </c>
      <c r="AY213" s="14" t="s">
        <v>205</v>
      </c>
      <c r="BE213" s="185">
        <f>IF(O213="základní",K213,0)</f>
        <v>0</v>
      </c>
      <c r="BF213" s="185">
        <f>IF(O213="snížená",K213,0)</f>
        <v>0</v>
      </c>
      <c r="BG213" s="185">
        <f>IF(O213="zákl. přenesená",K213,0)</f>
        <v>0</v>
      </c>
      <c r="BH213" s="185">
        <f>IF(O213="sníž. přenesená",K213,0)</f>
        <v>0</v>
      </c>
      <c r="BI213" s="185">
        <f>IF(O213="nulová",K213,0)</f>
        <v>0</v>
      </c>
      <c r="BJ213" s="14" t="s">
        <v>83</v>
      </c>
      <c r="BK213" s="185">
        <f>ROUND(P213*H213,2)</f>
        <v>0</v>
      </c>
      <c r="BL213" s="14" t="s">
        <v>214</v>
      </c>
      <c r="BM213" s="184" t="s">
        <v>397</v>
      </c>
    </row>
    <row r="214" spans="1:65" s="2" customFormat="1" ht="11.25">
      <c r="A214" s="31"/>
      <c r="B214" s="32"/>
      <c r="C214" s="33"/>
      <c r="D214" s="186" t="s">
        <v>207</v>
      </c>
      <c r="E214" s="33"/>
      <c r="F214" s="187" t="s">
        <v>396</v>
      </c>
      <c r="G214" s="33"/>
      <c r="H214" s="33"/>
      <c r="I214" s="188"/>
      <c r="J214" s="188"/>
      <c r="K214" s="33"/>
      <c r="L214" s="33"/>
      <c r="M214" s="36"/>
      <c r="N214" s="189"/>
      <c r="O214" s="190"/>
      <c r="P214" s="68"/>
      <c r="Q214" s="68"/>
      <c r="R214" s="68"/>
      <c r="S214" s="68"/>
      <c r="T214" s="68"/>
      <c r="U214" s="68"/>
      <c r="V214" s="68"/>
      <c r="W214" s="68"/>
      <c r="X214" s="68"/>
      <c r="Y214" s="69"/>
      <c r="Z214" s="31"/>
      <c r="AA214" s="31"/>
      <c r="AB214" s="31"/>
      <c r="AC214" s="31"/>
      <c r="AD214" s="31"/>
      <c r="AE214" s="31"/>
      <c r="AT214" s="14" t="s">
        <v>207</v>
      </c>
      <c r="AU214" s="14" t="s">
        <v>76</v>
      </c>
    </row>
    <row r="215" spans="1:65" s="2" customFormat="1" ht="14.45" customHeight="1">
      <c r="A215" s="31"/>
      <c r="B215" s="32"/>
      <c r="C215" s="170" t="s">
        <v>398</v>
      </c>
      <c r="D215" s="170" t="s">
        <v>201</v>
      </c>
      <c r="E215" s="171" t="s">
        <v>399</v>
      </c>
      <c r="F215" s="172" t="s">
        <v>400</v>
      </c>
      <c r="G215" s="173" t="s">
        <v>212</v>
      </c>
      <c r="H215" s="174">
        <v>1</v>
      </c>
      <c r="I215" s="175"/>
      <c r="J215" s="176"/>
      <c r="K215" s="177">
        <f>ROUND(P215*H215,2)</f>
        <v>0</v>
      </c>
      <c r="L215" s="172" t="s">
        <v>1</v>
      </c>
      <c r="M215" s="178"/>
      <c r="N215" s="179" t="s">
        <v>1</v>
      </c>
      <c r="O215" s="180" t="s">
        <v>39</v>
      </c>
      <c r="P215" s="181">
        <f>I215+J215</f>
        <v>0</v>
      </c>
      <c r="Q215" s="181">
        <f>ROUND(I215*H215,2)</f>
        <v>0</v>
      </c>
      <c r="R215" s="181">
        <f>ROUND(J215*H215,2)</f>
        <v>0</v>
      </c>
      <c r="S215" s="68"/>
      <c r="T215" s="182">
        <f>S215*H215</f>
        <v>0</v>
      </c>
      <c r="U215" s="182">
        <v>0</v>
      </c>
      <c r="V215" s="182">
        <f>U215*H215</f>
        <v>0</v>
      </c>
      <c r="W215" s="182">
        <v>0</v>
      </c>
      <c r="X215" s="182">
        <f>W215*H215</f>
        <v>0</v>
      </c>
      <c r="Y215" s="183" t="s">
        <v>1</v>
      </c>
      <c r="Z215" s="31"/>
      <c r="AA215" s="31"/>
      <c r="AB215" s="31"/>
      <c r="AC215" s="31"/>
      <c r="AD215" s="31"/>
      <c r="AE215" s="31"/>
      <c r="AR215" s="184" t="s">
        <v>213</v>
      </c>
      <c r="AT215" s="184" t="s">
        <v>201</v>
      </c>
      <c r="AU215" s="184" t="s">
        <v>76</v>
      </c>
      <c r="AY215" s="14" t="s">
        <v>205</v>
      </c>
      <c r="BE215" s="185">
        <f>IF(O215="základní",K215,0)</f>
        <v>0</v>
      </c>
      <c r="BF215" s="185">
        <f>IF(O215="snížená",K215,0)</f>
        <v>0</v>
      </c>
      <c r="BG215" s="185">
        <f>IF(O215="zákl. přenesená",K215,0)</f>
        <v>0</v>
      </c>
      <c r="BH215" s="185">
        <f>IF(O215="sníž. přenesená",K215,0)</f>
        <v>0</v>
      </c>
      <c r="BI215" s="185">
        <f>IF(O215="nulová",K215,0)</f>
        <v>0</v>
      </c>
      <c r="BJ215" s="14" t="s">
        <v>83</v>
      </c>
      <c r="BK215" s="185">
        <f>ROUND(P215*H215,2)</f>
        <v>0</v>
      </c>
      <c r="BL215" s="14" t="s">
        <v>214</v>
      </c>
      <c r="BM215" s="184" t="s">
        <v>401</v>
      </c>
    </row>
    <row r="216" spans="1:65" s="2" customFormat="1" ht="11.25">
      <c r="A216" s="31"/>
      <c r="B216" s="32"/>
      <c r="C216" s="33"/>
      <c r="D216" s="186" t="s">
        <v>207</v>
      </c>
      <c r="E216" s="33"/>
      <c r="F216" s="187" t="s">
        <v>400</v>
      </c>
      <c r="G216" s="33"/>
      <c r="H216" s="33"/>
      <c r="I216" s="188"/>
      <c r="J216" s="188"/>
      <c r="K216" s="33"/>
      <c r="L216" s="33"/>
      <c r="M216" s="36"/>
      <c r="N216" s="189"/>
      <c r="O216" s="190"/>
      <c r="P216" s="68"/>
      <c r="Q216" s="68"/>
      <c r="R216" s="68"/>
      <c r="S216" s="68"/>
      <c r="T216" s="68"/>
      <c r="U216" s="68"/>
      <c r="V216" s="68"/>
      <c r="W216" s="68"/>
      <c r="X216" s="68"/>
      <c r="Y216" s="69"/>
      <c r="Z216" s="31"/>
      <c r="AA216" s="31"/>
      <c r="AB216" s="31"/>
      <c r="AC216" s="31"/>
      <c r="AD216" s="31"/>
      <c r="AE216" s="31"/>
      <c r="AT216" s="14" t="s">
        <v>207</v>
      </c>
      <c r="AU216" s="14" t="s">
        <v>76</v>
      </c>
    </row>
    <row r="217" spans="1:65" s="2" customFormat="1" ht="14.45" customHeight="1">
      <c r="A217" s="31"/>
      <c r="B217" s="32"/>
      <c r="C217" s="170" t="s">
        <v>402</v>
      </c>
      <c r="D217" s="170" t="s">
        <v>201</v>
      </c>
      <c r="E217" s="171" t="s">
        <v>403</v>
      </c>
      <c r="F217" s="172" t="s">
        <v>404</v>
      </c>
      <c r="G217" s="173" t="s">
        <v>212</v>
      </c>
      <c r="H217" s="174">
        <v>1</v>
      </c>
      <c r="I217" s="175"/>
      <c r="J217" s="176"/>
      <c r="K217" s="177">
        <f>ROUND(P217*H217,2)</f>
        <v>0</v>
      </c>
      <c r="L217" s="172" t="s">
        <v>1</v>
      </c>
      <c r="M217" s="178"/>
      <c r="N217" s="179" t="s">
        <v>1</v>
      </c>
      <c r="O217" s="180" t="s">
        <v>39</v>
      </c>
      <c r="P217" s="181">
        <f>I217+J217</f>
        <v>0</v>
      </c>
      <c r="Q217" s="181">
        <f>ROUND(I217*H217,2)</f>
        <v>0</v>
      </c>
      <c r="R217" s="181">
        <f>ROUND(J217*H217,2)</f>
        <v>0</v>
      </c>
      <c r="S217" s="68"/>
      <c r="T217" s="182">
        <f>S217*H217</f>
        <v>0</v>
      </c>
      <c r="U217" s="182">
        <v>0</v>
      </c>
      <c r="V217" s="182">
        <f>U217*H217</f>
        <v>0</v>
      </c>
      <c r="W217" s="182">
        <v>0</v>
      </c>
      <c r="X217" s="182">
        <f>W217*H217</f>
        <v>0</v>
      </c>
      <c r="Y217" s="183" t="s">
        <v>1</v>
      </c>
      <c r="Z217" s="31"/>
      <c r="AA217" s="31"/>
      <c r="AB217" s="31"/>
      <c r="AC217" s="31"/>
      <c r="AD217" s="31"/>
      <c r="AE217" s="31"/>
      <c r="AR217" s="184" t="s">
        <v>213</v>
      </c>
      <c r="AT217" s="184" t="s">
        <v>201</v>
      </c>
      <c r="AU217" s="184" t="s">
        <v>76</v>
      </c>
      <c r="AY217" s="14" t="s">
        <v>205</v>
      </c>
      <c r="BE217" s="185">
        <f>IF(O217="základní",K217,0)</f>
        <v>0</v>
      </c>
      <c r="BF217" s="185">
        <f>IF(O217="snížená",K217,0)</f>
        <v>0</v>
      </c>
      <c r="BG217" s="185">
        <f>IF(O217="zákl. přenesená",K217,0)</f>
        <v>0</v>
      </c>
      <c r="BH217" s="185">
        <f>IF(O217="sníž. přenesená",K217,0)</f>
        <v>0</v>
      </c>
      <c r="BI217" s="185">
        <f>IF(O217="nulová",K217,0)</f>
        <v>0</v>
      </c>
      <c r="BJ217" s="14" t="s">
        <v>83</v>
      </c>
      <c r="BK217" s="185">
        <f>ROUND(P217*H217,2)</f>
        <v>0</v>
      </c>
      <c r="BL217" s="14" t="s">
        <v>214</v>
      </c>
      <c r="BM217" s="184" t="s">
        <v>405</v>
      </c>
    </row>
    <row r="218" spans="1:65" s="2" customFormat="1" ht="11.25">
      <c r="A218" s="31"/>
      <c r="B218" s="32"/>
      <c r="C218" s="33"/>
      <c r="D218" s="186" t="s">
        <v>207</v>
      </c>
      <c r="E218" s="33"/>
      <c r="F218" s="187" t="s">
        <v>404</v>
      </c>
      <c r="G218" s="33"/>
      <c r="H218" s="33"/>
      <c r="I218" s="188"/>
      <c r="J218" s="188"/>
      <c r="K218" s="33"/>
      <c r="L218" s="33"/>
      <c r="M218" s="36"/>
      <c r="N218" s="189"/>
      <c r="O218" s="190"/>
      <c r="P218" s="68"/>
      <c r="Q218" s="68"/>
      <c r="R218" s="68"/>
      <c r="S218" s="68"/>
      <c r="T218" s="68"/>
      <c r="U218" s="68"/>
      <c r="V218" s="68"/>
      <c r="W218" s="68"/>
      <c r="X218" s="68"/>
      <c r="Y218" s="69"/>
      <c r="Z218" s="31"/>
      <c r="AA218" s="31"/>
      <c r="AB218" s="31"/>
      <c r="AC218" s="31"/>
      <c r="AD218" s="31"/>
      <c r="AE218" s="31"/>
      <c r="AT218" s="14" t="s">
        <v>207</v>
      </c>
      <c r="AU218" s="14" t="s">
        <v>76</v>
      </c>
    </row>
    <row r="219" spans="1:65" s="2" customFormat="1" ht="14.45" customHeight="1">
      <c r="A219" s="31"/>
      <c r="B219" s="32"/>
      <c r="C219" s="170" t="s">
        <v>85</v>
      </c>
      <c r="D219" s="170" t="s">
        <v>201</v>
      </c>
      <c r="E219" s="171" t="s">
        <v>406</v>
      </c>
      <c r="F219" s="172" t="s">
        <v>407</v>
      </c>
      <c r="G219" s="173" t="s">
        <v>204</v>
      </c>
      <c r="H219" s="174">
        <v>1620</v>
      </c>
      <c r="I219" s="175"/>
      <c r="J219" s="176"/>
      <c r="K219" s="177">
        <f>ROUND(P219*H219,2)</f>
        <v>0</v>
      </c>
      <c r="L219" s="172" t="s">
        <v>1</v>
      </c>
      <c r="M219" s="178"/>
      <c r="N219" s="179" t="s">
        <v>1</v>
      </c>
      <c r="O219" s="180" t="s">
        <v>39</v>
      </c>
      <c r="P219" s="181">
        <f>I219+J219</f>
        <v>0</v>
      </c>
      <c r="Q219" s="181">
        <f>ROUND(I219*H219,2)</f>
        <v>0</v>
      </c>
      <c r="R219" s="181">
        <f>ROUND(J219*H219,2)</f>
        <v>0</v>
      </c>
      <c r="S219" s="68"/>
      <c r="T219" s="182">
        <f>S219*H219</f>
        <v>0</v>
      </c>
      <c r="U219" s="182">
        <v>0</v>
      </c>
      <c r="V219" s="182">
        <f>U219*H219</f>
        <v>0</v>
      </c>
      <c r="W219" s="182">
        <v>0</v>
      </c>
      <c r="X219" s="182">
        <f>W219*H219</f>
        <v>0</v>
      </c>
      <c r="Y219" s="183" t="s">
        <v>1</v>
      </c>
      <c r="Z219" s="31"/>
      <c r="AA219" s="31"/>
      <c r="AB219" s="31"/>
      <c r="AC219" s="31"/>
      <c r="AD219" s="31"/>
      <c r="AE219" s="31"/>
      <c r="AR219" s="184" t="s">
        <v>85</v>
      </c>
      <c r="AT219" s="184" t="s">
        <v>201</v>
      </c>
      <c r="AU219" s="184" t="s">
        <v>76</v>
      </c>
      <c r="AY219" s="14" t="s">
        <v>205</v>
      </c>
      <c r="BE219" s="185">
        <f>IF(O219="základní",K219,0)</f>
        <v>0</v>
      </c>
      <c r="BF219" s="185">
        <f>IF(O219="snížená",K219,0)</f>
        <v>0</v>
      </c>
      <c r="BG219" s="185">
        <f>IF(O219="zákl. přenesená",K219,0)</f>
        <v>0</v>
      </c>
      <c r="BH219" s="185">
        <f>IF(O219="sníž. přenesená",K219,0)</f>
        <v>0</v>
      </c>
      <c r="BI219" s="185">
        <f>IF(O219="nulová",K219,0)</f>
        <v>0</v>
      </c>
      <c r="BJ219" s="14" t="s">
        <v>83</v>
      </c>
      <c r="BK219" s="185">
        <f>ROUND(P219*H219,2)</f>
        <v>0</v>
      </c>
      <c r="BL219" s="14" t="s">
        <v>83</v>
      </c>
      <c r="BM219" s="184" t="s">
        <v>408</v>
      </c>
    </row>
    <row r="220" spans="1:65" s="2" customFormat="1" ht="11.25">
      <c r="A220" s="31"/>
      <c r="B220" s="32"/>
      <c r="C220" s="33"/>
      <c r="D220" s="186" t="s">
        <v>207</v>
      </c>
      <c r="E220" s="33"/>
      <c r="F220" s="187" t="s">
        <v>407</v>
      </c>
      <c r="G220" s="33"/>
      <c r="H220" s="33"/>
      <c r="I220" s="188"/>
      <c r="J220" s="188"/>
      <c r="K220" s="33"/>
      <c r="L220" s="33"/>
      <c r="M220" s="36"/>
      <c r="N220" s="189"/>
      <c r="O220" s="190"/>
      <c r="P220" s="68"/>
      <c r="Q220" s="68"/>
      <c r="R220" s="68"/>
      <c r="S220" s="68"/>
      <c r="T220" s="68"/>
      <c r="U220" s="68"/>
      <c r="V220" s="68"/>
      <c r="W220" s="68"/>
      <c r="X220" s="68"/>
      <c r="Y220" s="69"/>
      <c r="Z220" s="31"/>
      <c r="AA220" s="31"/>
      <c r="AB220" s="31"/>
      <c r="AC220" s="31"/>
      <c r="AD220" s="31"/>
      <c r="AE220" s="31"/>
      <c r="AT220" s="14" t="s">
        <v>207</v>
      </c>
      <c r="AU220" s="14" t="s">
        <v>76</v>
      </c>
    </row>
    <row r="221" spans="1:65" s="2" customFormat="1" ht="14.45" customHeight="1">
      <c r="A221" s="31"/>
      <c r="B221" s="32"/>
      <c r="C221" s="170" t="s">
        <v>409</v>
      </c>
      <c r="D221" s="170" t="s">
        <v>201</v>
      </c>
      <c r="E221" s="171" t="s">
        <v>410</v>
      </c>
      <c r="F221" s="172" t="s">
        <v>411</v>
      </c>
      <c r="G221" s="173" t="s">
        <v>204</v>
      </c>
      <c r="H221" s="174">
        <v>1380</v>
      </c>
      <c r="I221" s="175"/>
      <c r="J221" s="176"/>
      <c r="K221" s="177">
        <f>ROUND(P221*H221,2)</f>
        <v>0</v>
      </c>
      <c r="L221" s="172" t="s">
        <v>1</v>
      </c>
      <c r="M221" s="178"/>
      <c r="N221" s="179" t="s">
        <v>1</v>
      </c>
      <c r="O221" s="180" t="s">
        <v>39</v>
      </c>
      <c r="P221" s="181">
        <f>I221+J221</f>
        <v>0</v>
      </c>
      <c r="Q221" s="181">
        <f>ROUND(I221*H221,2)</f>
        <v>0</v>
      </c>
      <c r="R221" s="181">
        <f>ROUND(J221*H221,2)</f>
        <v>0</v>
      </c>
      <c r="S221" s="68"/>
      <c r="T221" s="182">
        <f>S221*H221</f>
        <v>0</v>
      </c>
      <c r="U221" s="182">
        <v>0</v>
      </c>
      <c r="V221" s="182">
        <f>U221*H221</f>
        <v>0</v>
      </c>
      <c r="W221" s="182">
        <v>0</v>
      </c>
      <c r="X221" s="182">
        <f>W221*H221</f>
        <v>0</v>
      </c>
      <c r="Y221" s="183" t="s">
        <v>1</v>
      </c>
      <c r="Z221" s="31"/>
      <c r="AA221" s="31"/>
      <c r="AB221" s="31"/>
      <c r="AC221" s="31"/>
      <c r="AD221" s="31"/>
      <c r="AE221" s="31"/>
      <c r="AR221" s="184" t="s">
        <v>85</v>
      </c>
      <c r="AT221" s="184" t="s">
        <v>201</v>
      </c>
      <c r="AU221" s="184" t="s">
        <v>76</v>
      </c>
      <c r="AY221" s="14" t="s">
        <v>205</v>
      </c>
      <c r="BE221" s="185">
        <f>IF(O221="základní",K221,0)</f>
        <v>0</v>
      </c>
      <c r="BF221" s="185">
        <f>IF(O221="snížená",K221,0)</f>
        <v>0</v>
      </c>
      <c r="BG221" s="185">
        <f>IF(O221="zákl. přenesená",K221,0)</f>
        <v>0</v>
      </c>
      <c r="BH221" s="185">
        <f>IF(O221="sníž. přenesená",K221,0)</f>
        <v>0</v>
      </c>
      <c r="BI221" s="185">
        <f>IF(O221="nulová",K221,0)</f>
        <v>0</v>
      </c>
      <c r="BJ221" s="14" t="s">
        <v>83</v>
      </c>
      <c r="BK221" s="185">
        <f>ROUND(P221*H221,2)</f>
        <v>0</v>
      </c>
      <c r="BL221" s="14" t="s">
        <v>83</v>
      </c>
      <c r="BM221" s="184" t="s">
        <v>412</v>
      </c>
    </row>
    <row r="222" spans="1:65" s="2" customFormat="1" ht="11.25">
      <c r="A222" s="31"/>
      <c r="B222" s="32"/>
      <c r="C222" s="33"/>
      <c r="D222" s="186" t="s">
        <v>207</v>
      </c>
      <c r="E222" s="33"/>
      <c r="F222" s="187" t="s">
        <v>411</v>
      </c>
      <c r="G222" s="33"/>
      <c r="H222" s="33"/>
      <c r="I222" s="188"/>
      <c r="J222" s="188"/>
      <c r="K222" s="33"/>
      <c r="L222" s="33"/>
      <c r="M222" s="36"/>
      <c r="N222" s="189"/>
      <c r="O222" s="190"/>
      <c r="P222" s="68"/>
      <c r="Q222" s="68"/>
      <c r="R222" s="68"/>
      <c r="S222" s="68"/>
      <c r="T222" s="68"/>
      <c r="U222" s="68"/>
      <c r="V222" s="68"/>
      <c r="W222" s="68"/>
      <c r="X222" s="68"/>
      <c r="Y222" s="69"/>
      <c r="Z222" s="31"/>
      <c r="AA222" s="31"/>
      <c r="AB222" s="31"/>
      <c r="AC222" s="31"/>
      <c r="AD222" s="31"/>
      <c r="AE222" s="31"/>
      <c r="AT222" s="14" t="s">
        <v>207</v>
      </c>
      <c r="AU222" s="14" t="s">
        <v>76</v>
      </c>
    </row>
    <row r="223" spans="1:65" s="2" customFormat="1" ht="14.45" customHeight="1">
      <c r="A223" s="31"/>
      <c r="B223" s="32"/>
      <c r="C223" s="170" t="s">
        <v>214</v>
      </c>
      <c r="D223" s="170" t="s">
        <v>201</v>
      </c>
      <c r="E223" s="171" t="s">
        <v>413</v>
      </c>
      <c r="F223" s="172" t="s">
        <v>414</v>
      </c>
      <c r="G223" s="173" t="s">
        <v>204</v>
      </c>
      <c r="H223" s="174">
        <v>335</v>
      </c>
      <c r="I223" s="175"/>
      <c r="J223" s="176"/>
      <c r="K223" s="177">
        <f>ROUND(P223*H223,2)</f>
        <v>0</v>
      </c>
      <c r="L223" s="172" t="s">
        <v>1</v>
      </c>
      <c r="M223" s="178"/>
      <c r="N223" s="179" t="s">
        <v>1</v>
      </c>
      <c r="O223" s="180" t="s">
        <v>39</v>
      </c>
      <c r="P223" s="181">
        <f>I223+J223</f>
        <v>0</v>
      </c>
      <c r="Q223" s="181">
        <f>ROUND(I223*H223,2)</f>
        <v>0</v>
      </c>
      <c r="R223" s="181">
        <f>ROUND(J223*H223,2)</f>
        <v>0</v>
      </c>
      <c r="S223" s="68"/>
      <c r="T223" s="182">
        <f>S223*H223</f>
        <v>0</v>
      </c>
      <c r="U223" s="182">
        <v>0</v>
      </c>
      <c r="V223" s="182">
        <f>U223*H223</f>
        <v>0</v>
      </c>
      <c r="W223" s="182">
        <v>0</v>
      </c>
      <c r="X223" s="182">
        <f>W223*H223</f>
        <v>0</v>
      </c>
      <c r="Y223" s="183" t="s">
        <v>1</v>
      </c>
      <c r="Z223" s="31"/>
      <c r="AA223" s="31"/>
      <c r="AB223" s="31"/>
      <c r="AC223" s="31"/>
      <c r="AD223" s="31"/>
      <c r="AE223" s="31"/>
      <c r="AR223" s="184" t="s">
        <v>85</v>
      </c>
      <c r="AT223" s="184" t="s">
        <v>201</v>
      </c>
      <c r="AU223" s="184" t="s">
        <v>76</v>
      </c>
      <c r="AY223" s="14" t="s">
        <v>205</v>
      </c>
      <c r="BE223" s="185">
        <f>IF(O223="základní",K223,0)</f>
        <v>0</v>
      </c>
      <c r="BF223" s="185">
        <f>IF(O223="snížená",K223,0)</f>
        <v>0</v>
      </c>
      <c r="BG223" s="185">
        <f>IF(O223="zákl. přenesená",K223,0)</f>
        <v>0</v>
      </c>
      <c r="BH223" s="185">
        <f>IF(O223="sníž. přenesená",K223,0)</f>
        <v>0</v>
      </c>
      <c r="BI223" s="185">
        <f>IF(O223="nulová",K223,0)</f>
        <v>0</v>
      </c>
      <c r="BJ223" s="14" t="s">
        <v>83</v>
      </c>
      <c r="BK223" s="185">
        <f>ROUND(P223*H223,2)</f>
        <v>0</v>
      </c>
      <c r="BL223" s="14" t="s">
        <v>83</v>
      </c>
      <c r="BM223" s="184" t="s">
        <v>415</v>
      </c>
    </row>
    <row r="224" spans="1:65" s="2" customFormat="1" ht="11.25">
      <c r="A224" s="31"/>
      <c r="B224" s="32"/>
      <c r="C224" s="33"/>
      <c r="D224" s="186" t="s">
        <v>207</v>
      </c>
      <c r="E224" s="33"/>
      <c r="F224" s="187" t="s">
        <v>414</v>
      </c>
      <c r="G224" s="33"/>
      <c r="H224" s="33"/>
      <c r="I224" s="188"/>
      <c r="J224" s="188"/>
      <c r="K224" s="33"/>
      <c r="L224" s="33"/>
      <c r="M224" s="36"/>
      <c r="N224" s="189"/>
      <c r="O224" s="190"/>
      <c r="P224" s="68"/>
      <c r="Q224" s="68"/>
      <c r="R224" s="68"/>
      <c r="S224" s="68"/>
      <c r="T224" s="68"/>
      <c r="U224" s="68"/>
      <c r="V224" s="68"/>
      <c r="W224" s="68"/>
      <c r="X224" s="68"/>
      <c r="Y224" s="69"/>
      <c r="Z224" s="31"/>
      <c r="AA224" s="31"/>
      <c r="AB224" s="31"/>
      <c r="AC224" s="31"/>
      <c r="AD224" s="31"/>
      <c r="AE224" s="31"/>
      <c r="AT224" s="14" t="s">
        <v>207</v>
      </c>
      <c r="AU224" s="14" t="s">
        <v>76</v>
      </c>
    </row>
    <row r="225" spans="1:65" s="2" customFormat="1" ht="14.45" customHeight="1">
      <c r="A225" s="31"/>
      <c r="B225" s="32"/>
      <c r="C225" s="170" t="s">
        <v>416</v>
      </c>
      <c r="D225" s="170" t="s">
        <v>201</v>
      </c>
      <c r="E225" s="171" t="s">
        <v>417</v>
      </c>
      <c r="F225" s="172" t="s">
        <v>418</v>
      </c>
      <c r="G225" s="173" t="s">
        <v>204</v>
      </c>
      <c r="H225" s="174">
        <v>215</v>
      </c>
      <c r="I225" s="175"/>
      <c r="J225" s="176"/>
      <c r="K225" s="177">
        <f>ROUND(P225*H225,2)</f>
        <v>0</v>
      </c>
      <c r="L225" s="172" t="s">
        <v>1</v>
      </c>
      <c r="M225" s="178"/>
      <c r="N225" s="179" t="s">
        <v>1</v>
      </c>
      <c r="O225" s="180" t="s">
        <v>39</v>
      </c>
      <c r="P225" s="181">
        <f>I225+J225</f>
        <v>0</v>
      </c>
      <c r="Q225" s="181">
        <f>ROUND(I225*H225,2)</f>
        <v>0</v>
      </c>
      <c r="R225" s="181">
        <f>ROUND(J225*H225,2)</f>
        <v>0</v>
      </c>
      <c r="S225" s="68"/>
      <c r="T225" s="182">
        <f>S225*H225</f>
        <v>0</v>
      </c>
      <c r="U225" s="182">
        <v>0</v>
      </c>
      <c r="V225" s="182">
        <f>U225*H225</f>
        <v>0</v>
      </c>
      <c r="W225" s="182">
        <v>0</v>
      </c>
      <c r="X225" s="182">
        <f>W225*H225</f>
        <v>0</v>
      </c>
      <c r="Y225" s="183" t="s">
        <v>1</v>
      </c>
      <c r="Z225" s="31"/>
      <c r="AA225" s="31"/>
      <c r="AB225" s="31"/>
      <c r="AC225" s="31"/>
      <c r="AD225" s="31"/>
      <c r="AE225" s="31"/>
      <c r="AR225" s="184" t="s">
        <v>85</v>
      </c>
      <c r="AT225" s="184" t="s">
        <v>201</v>
      </c>
      <c r="AU225" s="184" t="s">
        <v>76</v>
      </c>
      <c r="AY225" s="14" t="s">
        <v>205</v>
      </c>
      <c r="BE225" s="185">
        <f>IF(O225="základní",K225,0)</f>
        <v>0</v>
      </c>
      <c r="BF225" s="185">
        <f>IF(O225="snížená",K225,0)</f>
        <v>0</v>
      </c>
      <c r="BG225" s="185">
        <f>IF(O225="zákl. přenesená",K225,0)</f>
        <v>0</v>
      </c>
      <c r="BH225" s="185">
        <f>IF(O225="sníž. přenesená",K225,0)</f>
        <v>0</v>
      </c>
      <c r="BI225" s="185">
        <f>IF(O225="nulová",K225,0)</f>
        <v>0</v>
      </c>
      <c r="BJ225" s="14" t="s">
        <v>83</v>
      </c>
      <c r="BK225" s="185">
        <f>ROUND(P225*H225,2)</f>
        <v>0</v>
      </c>
      <c r="BL225" s="14" t="s">
        <v>83</v>
      </c>
      <c r="BM225" s="184" t="s">
        <v>419</v>
      </c>
    </row>
    <row r="226" spans="1:65" s="2" customFormat="1" ht="11.25">
      <c r="A226" s="31"/>
      <c r="B226" s="32"/>
      <c r="C226" s="33"/>
      <c r="D226" s="186" t="s">
        <v>207</v>
      </c>
      <c r="E226" s="33"/>
      <c r="F226" s="187" t="s">
        <v>418</v>
      </c>
      <c r="G226" s="33"/>
      <c r="H226" s="33"/>
      <c r="I226" s="188"/>
      <c r="J226" s="188"/>
      <c r="K226" s="33"/>
      <c r="L226" s="33"/>
      <c r="M226" s="36"/>
      <c r="N226" s="189"/>
      <c r="O226" s="190"/>
      <c r="P226" s="68"/>
      <c r="Q226" s="68"/>
      <c r="R226" s="68"/>
      <c r="S226" s="68"/>
      <c r="T226" s="68"/>
      <c r="U226" s="68"/>
      <c r="V226" s="68"/>
      <c r="W226" s="68"/>
      <c r="X226" s="68"/>
      <c r="Y226" s="69"/>
      <c r="Z226" s="31"/>
      <c r="AA226" s="31"/>
      <c r="AB226" s="31"/>
      <c r="AC226" s="31"/>
      <c r="AD226" s="31"/>
      <c r="AE226" s="31"/>
      <c r="AT226" s="14" t="s">
        <v>207</v>
      </c>
      <c r="AU226" s="14" t="s">
        <v>76</v>
      </c>
    </row>
    <row r="227" spans="1:65" s="11" customFormat="1" ht="25.9" customHeight="1">
      <c r="B227" s="192"/>
      <c r="C227" s="193"/>
      <c r="D227" s="194" t="s">
        <v>75</v>
      </c>
      <c r="E227" s="195" t="s">
        <v>420</v>
      </c>
      <c r="F227" s="195" t="s">
        <v>421</v>
      </c>
      <c r="G227" s="193"/>
      <c r="H227" s="193"/>
      <c r="I227" s="196"/>
      <c r="J227" s="196"/>
      <c r="K227" s="197">
        <f>BK227</f>
        <v>0</v>
      </c>
      <c r="L227" s="193"/>
      <c r="M227" s="198"/>
      <c r="N227" s="199"/>
      <c r="O227" s="200"/>
      <c r="P227" s="200"/>
      <c r="Q227" s="201">
        <f>SUM(Q228:Q350)</f>
        <v>0</v>
      </c>
      <c r="R227" s="201">
        <f>SUM(R228:R350)</f>
        <v>0</v>
      </c>
      <c r="S227" s="200"/>
      <c r="T227" s="202">
        <f>SUM(T228:T350)</f>
        <v>0</v>
      </c>
      <c r="U227" s="200"/>
      <c r="V227" s="202">
        <f>SUM(V228:V350)</f>
        <v>0</v>
      </c>
      <c r="W227" s="200"/>
      <c r="X227" s="202">
        <f>SUM(X228:X350)</f>
        <v>0</v>
      </c>
      <c r="Y227" s="203"/>
      <c r="AR227" s="204" t="s">
        <v>214</v>
      </c>
      <c r="AT227" s="205" t="s">
        <v>75</v>
      </c>
      <c r="AU227" s="205" t="s">
        <v>76</v>
      </c>
      <c r="AY227" s="204" t="s">
        <v>205</v>
      </c>
      <c r="BK227" s="206">
        <f>SUM(BK228:BK350)</f>
        <v>0</v>
      </c>
    </row>
    <row r="228" spans="1:65" s="2" customFormat="1" ht="14.45" customHeight="1">
      <c r="A228" s="31"/>
      <c r="B228" s="32"/>
      <c r="C228" s="207" t="s">
        <v>422</v>
      </c>
      <c r="D228" s="207" t="s">
        <v>423</v>
      </c>
      <c r="E228" s="208" t="s">
        <v>424</v>
      </c>
      <c r="F228" s="209" t="s">
        <v>425</v>
      </c>
      <c r="G228" s="210" t="s">
        <v>426</v>
      </c>
      <c r="H228" s="211">
        <v>62</v>
      </c>
      <c r="I228" s="212"/>
      <c r="J228" s="212"/>
      <c r="K228" s="213">
        <f>ROUND(P228*H228,2)</f>
        <v>0</v>
      </c>
      <c r="L228" s="209" t="s">
        <v>1</v>
      </c>
      <c r="M228" s="36"/>
      <c r="N228" s="214" t="s">
        <v>1</v>
      </c>
      <c r="O228" s="180" t="s">
        <v>39</v>
      </c>
      <c r="P228" s="181">
        <f>I228+J228</f>
        <v>0</v>
      </c>
      <c r="Q228" s="181">
        <f>ROUND(I228*H228,2)</f>
        <v>0</v>
      </c>
      <c r="R228" s="181">
        <f>ROUND(J228*H228,2)</f>
        <v>0</v>
      </c>
      <c r="S228" s="68"/>
      <c r="T228" s="182">
        <f>S228*H228</f>
        <v>0</v>
      </c>
      <c r="U228" s="182">
        <v>0</v>
      </c>
      <c r="V228" s="182">
        <f>U228*H228</f>
        <v>0</v>
      </c>
      <c r="W228" s="182">
        <v>0</v>
      </c>
      <c r="X228" s="182">
        <f>W228*H228</f>
        <v>0</v>
      </c>
      <c r="Y228" s="183" t="s">
        <v>1</v>
      </c>
      <c r="Z228" s="31"/>
      <c r="AA228" s="31"/>
      <c r="AB228" s="31"/>
      <c r="AC228" s="31"/>
      <c r="AD228" s="31"/>
      <c r="AE228" s="31"/>
      <c r="AR228" s="184" t="s">
        <v>427</v>
      </c>
      <c r="AT228" s="184" t="s">
        <v>423</v>
      </c>
      <c r="AU228" s="184" t="s">
        <v>83</v>
      </c>
      <c r="AY228" s="14" t="s">
        <v>205</v>
      </c>
      <c r="BE228" s="185">
        <f>IF(O228="základní",K228,0)</f>
        <v>0</v>
      </c>
      <c r="BF228" s="185">
        <f>IF(O228="snížená",K228,0)</f>
        <v>0</v>
      </c>
      <c r="BG228" s="185">
        <f>IF(O228="zákl. přenesená",K228,0)</f>
        <v>0</v>
      </c>
      <c r="BH228" s="185">
        <f>IF(O228="sníž. přenesená",K228,0)</f>
        <v>0</v>
      </c>
      <c r="BI228" s="185">
        <f>IF(O228="nulová",K228,0)</f>
        <v>0</v>
      </c>
      <c r="BJ228" s="14" t="s">
        <v>83</v>
      </c>
      <c r="BK228" s="185">
        <f>ROUND(P228*H228,2)</f>
        <v>0</v>
      </c>
      <c r="BL228" s="14" t="s">
        <v>427</v>
      </c>
      <c r="BM228" s="184" t="s">
        <v>428</v>
      </c>
    </row>
    <row r="229" spans="1:65" s="2" customFormat="1" ht="11.25">
      <c r="A229" s="31"/>
      <c r="B229" s="32"/>
      <c r="C229" s="33"/>
      <c r="D229" s="186" t="s">
        <v>207</v>
      </c>
      <c r="E229" s="33"/>
      <c r="F229" s="187" t="s">
        <v>425</v>
      </c>
      <c r="G229" s="33"/>
      <c r="H229" s="33"/>
      <c r="I229" s="188"/>
      <c r="J229" s="188"/>
      <c r="K229" s="33"/>
      <c r="L229" s="33"/>
      <c r="M229" s="36"/>
      <c r="N229" s="189"/>
      <c r="O229" s="190"/>
      <c r="P229" s="68"/>
      <c r="Q229" s="68"/>
      <c r="R229" s="68"/>
      <c r="S229" s="68"/>
      <c r="T229" s="68"/>
      <c r="U229" s="68"/>
      <c r="V229" s="68"/>
      <c r="W229" s="68"/>
      <c r="X229" s="68"/>
      <c r="Y229" s="69"/>
      <c r="Z229" s="31"/>
      <c r="AA229" s="31"/>
      <c r="AB229" s="31"/>
      <c r="AC229" s="31"/>
      <c r="AD229" s="31"/>
      <c r="AE229" s="31"/>
      <c r="AT229" s="14" t="s">
        <v>207</v>
      </c>
      <c r="AU229" s="14" t="s">
        <v>83</v>
      </c>
    </row>
    <row r="230" spans="1:65" s="2" customFormat="1" ht="24.2" customHeight="1">
      <c r="A230" s="31"/>
      <c r="B230" s="32"/>
      <c r="C230" s="207" t="s">
        <v>429</v>
      </c>
      <c r="D230" s="207" t="s">
        <v>423</v>
      </c>
      <c r="E230" s="208" t="s">
        <v>430</v>
      </c>
      <c r="F230" s="209" t="s">
        <v>431</v>
      </c>
      <c r="G230" s="210" t="s">
        <v>204</v>
      </c>
      <c r="H230" s="211">
        <v>5160</v>
      </c>
      <c r="I230" s="212"/>
      <c r="J230" s="212"/>
      <c r="K230" s="213">
        <f>ROUND(P230*H230,2)</f>
        <v>0</v>
      </c>
      <c r="L230" s="209" t="s">
        <v>1</v>
      </c>
      <c r="M230" s="36"/>
      <c r="N230" s="214" t="s">
        <v>1</v>
      </c>
      <c r="O230" s="180" t="s">
        <v>39</v>
      </c>
      <c r="P230" s="181">
        <f>I230+J230</f>
        <v>0</v>
      </c>
      <c r="Q230" s="181">
        <f>ROUND(I230*H230,2)</f>
        <v>0</v>
      </c>
      <c r="R230" s="181">
        <f>ROUND(J230*H230,2)</f>
        <v>0</v>
      </c>
      <c r="S230" s="68"/>
      <c r="T230" s="182">
        <f>S230*H230</f>
        <v>0</v>
      </c>
      <c r="U230" s="182">
        <v>0</v>
      </c>
      <c r="V230" s="182">
        <f>U230*H230</f>
        <v>0</v>
      </c>
      <c r="W230" s="182">
        <v>0</v>
      </c>
      <c r="X230" s="182">
        <f>W230*H230</f>
        <v>0</v>
      </c>
      <c r="Y230" s="183" t="s">
        <v>1</v>
      </c>
      <c r="Z230" s="31"/>
      <c r="AA230" s="31"/>
      <c r="AB230" s="31"/>
      <c r="AC230" s="31"/>
      <c r="AD230" s="31"/>
      <c r="AE230" s="31"/>
      <c r="AR230" s="184" t="s">
        <v>83</v>
      </c>
      <c r="AT230" s="184" t="s">
        <v>423</v>
      </c>
      <c r="AU230" s="184" t="s">
        <v>83</v>
      </c>
      <c r="AY230" s="14" t="s">
        <v>205</v>
      </c>
      <c r="BE230" s="185">
        <f>IF(O230="základní",K230,0)</f>
        <v>0</v>
      </c>
      <c r="BF230" s="185">
        <f>IF(O230="snížená",K230,0)</f>
        <v>0</v>
      </c>
      <c r="BG230" s="185">
        <f>IF(O230="zákl. přenesená",K230,0)</f>
        <v>0</v>
      </c>
      <c r="BH230" s="185">
        <f>IF(O230="sníž. přenesená",K230,0)</f>
        <v>0</v>
      </c>
      <c r="BI230" s="185">
        <f>IF(O230="nulová",K230,0)</f>
        <v>0</v>
      </c>
      <c r="BJ230" s="14" t="s">
        <v>83</v>
      </c>
      <c r="BK230" s="185">
        <f>ROUND(P230*H230,2)</f>
        <v>0</v>
      </c>
      <c r="BL230" s="14" t="s">
        <v>83</v>
      </c>
      <c r="BM230" s="184" t="s">
        <v>432</v>
      </c>
    </row>
    <row r="231" spans="1:65" s="2" customFormat="1" ht="39">
      <c r="A231" s="31"/>
      <c r="B231" s="32"/>
      <c r="C231" s="33"/>
      <c r="D231" s="186" t="s">
        <v>207</v>
      </c>
      <c r="E231" s="33"/>
      <c r="F231" s="187" t="s">
        <v>433</v>
      </c>
      <c r="G231" s="33"/>
      <c r="H231" s="33"/>
      <c r="I231" s="188"/>
      <c r="J231" s="188"/>
      <c r="K231" s="33"/>
      <c r="L231" s="33"/>
      <c r="M231" s="36"/>
      <c r="N231" s="189"/>
      <c r="O231" s="190"/>
      <c r="P231" s="68"/>
      <c r="Q231" s="68"/>
      <c r="R231" s="68"/>
      <c r="S231" s="68"/>
      <c r="T231" s="68"/>
      <c r="U231" s="68"/>
      <c r="V231" s="68"/>
      <c r="W231" s="68"/>
      <c r="X231" s="68"/>
      <c r="Y231" s="69"/>
      <c r="Z231" s="31"/>
      <c r="AA231" s="31"/>
      <c r="AB231" s="31"/>
      <c r="AC231" s="31"/>
      <c r="AD231" s="31"/>
      <c r="AE231" s="31"/>
      <c r="AT231" s="14" t="s">
        <v>207</v>
      </c>
      <c r="AU231" s="14" t="s">
        <v>83</v>
      </c>
    </row>
    <row r="232" spans="1:65" s="2" customFormat="1" ht="24.2" customHeight="1">
      <c r="A232" s="31"/>
      <c r="B232" s="32"/>
      <c r="C232" s="207" t="s">
        <v>434</v>
      </c>
      <c r="D232" s="207" t="s">
        <v>423</v>
      </c>
      <c r="E232" s="208" t="s">
        <v>435</v>
      </c>
      <c r="F232" s="209" t="s">
        <v>436</v>
      </c>
      <c r="G232" s="210" t="s">
        <v>204</v>
      </c>
      <c r="H232" s="211">
        <v>547</v>
      </c>
      <c r="I232" s="212"/>
      <c r="J232" s="212"/>
      <c r="K232" s="213">
        <f>ROUND(P232*H232,2)</f>
        <v>0</v>
      </c>
      <c r="L232" s="209" t="s">
        <v>1</v>
      </c>
      <c r="M232" s="36"/>
      <c r="N232" s="214" t="s">
        <v>1</v>
      </c>
      <c r="O232" s="180" t="s">
        <v>39</v>
      </c>
      <c r="P232" s="181">
        <f>I232+J232</f>
        <v>0</v>
      </c>
      <c r="Q232" s="181">
        <f>ROUND(I232*H232,2)</f>
        <v>0</v>
      </c>
      <c r="R232" s="181">
        <f>ROUND(J232*H232,2)</f>
        <v>0</v>
      </c>
      <c r="S232" s="68"/>
      <c r="T232" s="182">
        <f>S232*H232</f>
        <v>0</v>
      </c>
      <c r="U232" s="182">
        <v>0</v>
      </c>
      <c r="V232" s="182">
        <f>U232*H232</f>
        <v>0</v>
      </c>
      <c r="W232" s="182">
        <v>0</v>
      </c>
      <c r="X232" s="182">
        <f>W232*H232</f>
        <v>0</v>
      </c>
      <c r="Y232" s="183" t="s">
        <v>1</v>
      </c>
      <c r="Z232" s="31"/>
      <c r="AA232" s="31"/>
      <c r="AB232" s="31"/>
      <c r="AC232" s="31"/>
      <c r="AD232" s="31"/>
      <c r="AE232" s="31"/>
      <c r="AR232" s="184" t="s">
        <v>427</v>
      </c>
      <c r="AT232" s="184" t="s">
        <v>423</v>
      </c>
      <c r="AU232" s="184" t="s">
        <v>83</v>
      </c>
      <c r="AY232" s="14" t="s">
        <v>205</v>
      </c>
      <c r="BE232" s="185">
        <f>IF(O232="základní",K232,0)</f>
        <v>0</v>
      </c>
      <c r="BF232" s="185">
        <f>IF(O232="snížená",K232,0)</f>
        <v>0</v>
      </c>
      <c r="BG232" s="185">
        <f>IF(O232="zákl. přenesená",K232,0)</f>
        <v>0</v>
      </c>
      <c r="BH232" s="185">
        <f>IF(O232="sníž. přenesená",K232,0)</f>
        <v>0</v>
      </c>
      <c r="BI232" s="185">
        <f>IF(O232="nulová",K232,0)</f>
        <v>0</v>
      </c>
      <c r="BJ232" s="14" t="s">
        <v>83</v>
      </c>
      <c r="BK232" s="185">
        <f>ROUND(P232*H232,2)</f>
        <v>0</v>
      </c>
      <c r="BL232" s="14" t="s">
        <v>427</v>
      </c>
      <c r="BM232" s="184" t="s">
        <v>437</v>
      </c>
    </row>
    <row r="233" spans="1:65" s="2" customFormat="1" ht="39">
      <c r="A233" s="31"/>
      <c r="B233" s="32"/>
      <c r="C233" s="33"/>
      <c r="D233" s="186" t="s">
        <v>207</v>
      </c>
      <c r="E233" s="33"/>
      <c r="F233" s="187" t="s">
        <v>438</v>
      </c>
      <c r="G233" s="33"/>
      <c r="H233" s="33"/>
      <c r="I233" s="188"/>
      <c r="J233" s="188"/>
      <c r="K233" s="33"/>
      <c r="L233" s="33"/>
      <c r="M233" s="36"/>
      <c r="N233" s="189"/>
      <c r="O233" s="190"/>
      <c r="P233" s="68"/>
      <c r="Q233" s="68"/>
      <c r="R233" s="68"/>
      <c r="S233" s="68"/>
      <c r="T233" s="68"/>
      <c r="U233" s="68"/>
      <c r="V233" s="68"/>
      <c r="W233" s="68"/>
      <c r="X233" s="68"/>
      <c r="Y233" s="69"/>
      <c r="Z233" s="31"/>
      <c r="AA233" s="31"/>
      <c r="AB233" s="31"/>
      <c r="AC233" s="31"/>
      <c r="AD233" s="31"/>
      <c r="AE233" s="31"/>
      <c r="AT233" s="14" t="s">
        <v>207</v>
      </c>
      <c r="AU233" s="14" t="s">
        <v>83</v>
      </c>
    </row>
    <row r="234" spans="1:65" s="2" customFormat="1" ht="24.2" customHeight="1">
      <c r="A234" s="31"/>
      <c r="B234" s="32"/>
      <c r="C234" s="170" t="s">
        <v>213</v>
      </c>
      <c r="D234" s="170" t="s">
        <v>201</v>
      </c>
      <c r="E234" s="171" t="s">
        <v>439</v>
      </c>
      <c r="F234" s="172" t="s">
        <v>440</v>
      </c>
      <c r="G234" s="173" t="s">
        <v>300</v>
      </c>
      <c r="H234" s="174">
        <v>3</v>
      </c>
      <c r="I234" s="175"/>
      <c r="J234" s="176"/>
      <c r="K234" s="177">
        <f>ROUND(P234*H234,2)</f>
        <v>0</v>
      </c>
      <c r="L234" s="172" t="s">
        <v>1</v>
      </c>
      <c r="M234" s="178"/>
      <c r="N234" s="179" t="s">
        <v>1</v>
      </c>
      <c r="O234" s="180" t="s">
        <v>39</v>
      </c>
      <c r="P234" s="181">
        <f>I234+J234</f>
        <v>0</v>
      </c>
      <c r="Q234" s="181">
        <f>ROUND(I234*H234,2)</f>
        <v>0</v>
      </c>
      <c r="R234" s="181">
        <f>ROUND(J234*H234,2)</f>
        <v>0</v>
      </c>
      <c r="S234" s="68"/>
      <c r="T234" s="182">
        <f>S234*H234</f>
        <v>0</v>
      </c>
      <c r="U234" s="182">
        <v>0</v>
      </c>
      <c r="V234" s="182">
        <f>U234*H234</f>
        <v>0</v>
      </c>
      <c r="W234" s="182">
        <v>0</v>
      </c>
      <c r="X234" s="182">
        <f>W234*H234</f>
        <v>0</v>
      </c>
      <c r="Y234" s="183" t="s">
        <v>1</v>
      </c>
      <c r="Z234" s="31"/>
      <c r="AA234" s="31"/>
      <c r="AB234" s="31"/>
      <c r="AC234" s="31"/>
      <c r="AD234" s="31"/>
      <c r="AE234" s="31"/>
      <c r="AR234" s="184" t="s">
        <v>85</v>
      </c>
      <c r="AT234" s="184" t="s">
        <v>201</v>
      </c>
      <c r="AU234" s="184" t="s">
        <v>83</v>
      </c>
      <c r="AY234" s="14" t="s">
        <v>205</v>
      </c>
      <c r="BE234" s="185">
        <f>IF(O234="základní",K234,0)</f>
        <v>0</v>
      </c>
      <c r="BF234" s="185">
        <f>IF(O234="snížená",K234,0)</f>
        <v>0</v>
      </c>
      <c r="BG234" s="185">
        <f>IF(O234="zákl. přenesená",K234,0)</f>
        <v>0</v>
      </c>
      <c r="BH234" s="185">
        <f>IF(O234="sníž. přenesená",K234,0)</f>
        <v>0</v>
      </c>
      <c r="BI234" s="185">
        <f>IF(O234="nulová",K234,0)</f>
        <v>0</v>
      </c>
      <c r="BJ234" s="14" t="s">
        <v>83</v>
      </c>
      <c r="BK234" s="185">
        <f>ROUND(P234*H234,2)</f>
        <v>0</v>
      </c>
      <c r="BL234" s="14" t="s">
        <v>83</v>
      </c>
      <c r="BM234" s="184" t="s">
        <v>441</v>
      </c>
    </row>
    <row r="235" spans="1:65" s="2" customFormat="1" ht="19.5">
      <c r="A235" s="31"/>
      <c r="B235" s="32"/>
      <c r="C235" s="33"/>
      <c r="D235" s="186" t="s">
        <v>207</v>
      </c>
      <c r="E235" s="33"/>
      <c r="F235" s="187" t="s">
        <v>440</v>
      </c>
      <c r="G235" s="33"/>
      <c r="H235" s="33"/>
      <c r="I235" s="188"/>
      <c r="J235" s="188"/>
      <c r="K235" s="33"/>
      <c r="L235" s="33"/>
      <c r="M235" s="36"/>
      <c r="N235" s="189"/>
      <c r="O235" s="190"/>
      <c r="P235" s="68"/>
      <c r="Q235" s="68"/>
      <c r="R235" s="68"/>
      <c r="S235" s="68"/>
      <c r="T235" s="68"/>
      <c r="U235" s="68"/>
      <c r="V235" s="68"/>
      <c r="W235" s="68"/>
      <c r="X235" s="68"/>
      <c r="Y235" s="69"/>
      <c r="Z235" s="31"/>
      <c r="AA235" s="31"/>
      <c r="AB235" s="31"/>
      <c r="AC235" s="31"/>
      <c r="AD235" s="31"/>
      <c r="AE235" s="31"/>
      <c r="AT235" s="14" t="s">
        <v>207</v>
      </c>
      <c r="AU235" s="14" t="s">
        <v>83</v>
      </c>
    </row>
    <row r="236" spans="1:65" s="2" customFormat="1" ht="14.45" customHeight="1">
      <c r="A236" s="31"/>
      <c r="B236" s="32"/>
      <c r="C236" s="207" t="s">
        <v>442</v>
      </c>
      <c r="D236" s="207" t="s">
        <v>423</v>
      </c>
      <c r="E236" s="208" t="s">
        <v>443</v>
      </c>
      <c r="F236" s="209" t="s">
        <v>444</v>
      </c>
      <c r="G236" s="210" t="s">
        <v>300</v>
      </c>
      <c r="H236" s="211">
        <v>28</v>
      </c>
      <c r="I236" s="212"/>
      <c r="J236" s="212"/>
      <c r="K236" s="213">
        <f>ROUND(P236*H236,2)</f>
        <v>0</v>
      </c>
      <c r="L236" s="209" t="s">
        <v>1</v>
      </c>
      <c r="M236" s="36"/>
      <c r="N236" s="214" t="s">
        <v>1</v>
      </c>
      <c r="O236" s="180" t="s">
        <v>39</v>
      </c>
      <c r="P236" s="181">
        <f>I236+J236</f>
        <v>0</v>
      </c>
      <c r="Q236" s="181">
        <f>ROUND(I236*H236,2)</f>
        <v>0</v>
      </c>
      <c r="R236" s="181">
        <f>ROUND(J236*H236,2)</f>
        <v>0</v>
      </c>
      <c r="S236" s="68"/>
      <c r="T236" s="182">
        <f>S236*H236</f>
        <v>0</v>
      </c>
      <c r="U236" s="182">
        <v>0</v>
      </c>
      <c r="V236" s="182">
        <f>U236*H236</f>
        <v>0</v>
      </c>
      <c r="W236" s="182">
        <v>0</v>
      </c>
      <c r="X236" s="182">
        <f>W236*H236</f>
        <v>0</v>
      </c>
      <c r="Y236" s="183" t="s">
        <v>1</v>
      </c>
      <c r="Z236" s="31"/>
      <c r="AA236" s="31"/>
      <c r="AB236" s="31"/>
      <c r="AC236" s="31"/>
      <c r="AD236" s="31"/>
      <c r="AE236" s="31"/>
      <c r="AR236" s="184" t="s">
        <v>83</v>
      </c>
      <c r="AT236" s="184" t="s">
        <v>423</v>
      </c>
      <c r="AU236" s="184" t="s">
        <v>83</v>
      </c>
      <c r="AY236" s="14" t="s">
        <v>205</v>
      </c>
      <c r="BE236" s="185">
        <f>IF(O236="základní",K236,0)</f>
        <v>0</v>
      </c>
      <c r="BF236" s="185">
        <f>IF(O236="snížená",K236,0)</f>
        <v>0</v>
      </c>
      <c r="BG236" s="185">
        <f>IF(O236="zákl. přenesená",K236,0)</f>
        <v>0</v>
      </c>
      <c r="BH236" s="185">
        <f>IF(O236="sníž. přenesená",K236,0)</f>
        <v>0</v>
      </c>
      <c r="BI236" s="185">
        <f>IF(O236="nulová",K236,0)</f>
        <v>0</v>
      </c>
      <c r="BJ236" s="14" t="s">
        <v>83</v>
      </c>
      <c r="BK236" s="185">
        <f>ROUND(P236*H236,2)</f>
        <v>0</v>
      </c>
      <c r="BL236" s="14" t="s">
        <v>83</v>
      </c>
      <c r="BM236" s="184" t="s">
        <v>445</v>
      </c>
    </row>
    <row r="237" spans="1:65" s="2" customFormat="1" ht="29.25">
      <c r="A237" s="31"/>
      <c r="B237" s="32"/>
      <c r="C237" s="33"/>
      <c r="D237" s="186" t="s">
        <v>207</v>
      </c>
      <c r="E237" s="33"/>
      <c r="F237" s="187" t="s">
        <v>446</v>
      </c>
      <c r="G237" s="33"/>
      <c r="H237" s="33"/>
      <c r="I237" s="188"/>
      <c r="J237" s="188"/>
      <c r="K237" s="33"/>
      <c r="L237" s="33"/>
      <c r="M237" s="36"/>
      <c r="N237" s="189"/>
      <c r="O237" s="190"/>
      <c r="P237" s="68"/>
      <c r="Q237" s="68"/>
      <c r="R237" s="68"/>
      <c r="S237" s="68"/>
      <c r="T237" s="68"/>
      <c r="U237" s="68"/>
      <c r="V237" s="68"/>
      <c r="W237" s="68"/>
      <c r="X237" s="68"/>
      <c r="Y237" s="69"/>
      <c r="Z237" s="31"/>
      <c r="AA237" s="31"/>
      <c r="AB237" s="31"/>
      <c r="AC237" s="31"/>
      <c r="AD237" s="31"/>
      <c r="AE237" s="31"/>
      <c r="AT237" s="14" t="s">
        <v>207</v>
      </c>
      <c r="AU237" s="14" t="s">
        <v>83</v>
      </c>
    </row>
    <row r="238" spans="1:65" s="2" customFormat="1" ht="14.45" customHeight="1">
      <c r="A238" s="31"/>
      <c r="B238" s="32"/>
      <c r="C238" s="207" t="s">
        <v>447</v>
      </c>
      <c r="D238" s="207" t="s">
        <v>423</v>
      </c>
      <c r="E238" s="208" t="s">
        <v>448</v>
      </c>
      <c r="F238" s="209" t="s">
        <v>449</v>
      </c>
      <c r="G238" s="210" t="s">
        <v>300</v>
      </c>
      <c r="H238" s="211">
        <v>14</v>
      </c>
      <c r="I238" s="212"/>
      <c r="J238" s="212"/>
      <c r="K238" s="213">
        <f>ROUND(P238*H238,2)</f>
        <v>0</v>
      </c>
      <c r="L238" s="209" t="s">
        <v>1</v>
      </c>
      <c r="M238" s="36"/>
      <c r="N238" s="214" t="s">
        <v>1</v>
      </c>
      <c r="O238" s="180" t="s">
        <v>39</v>
      </c>
      <c r="P238" s="181">
        <f>I238+J238</f>
        <v>0</v>
      </c>
      <c r="Q238" s="181">
        <f>ROUND(I238*H238,2)</f>
        <v>0</v>
      </c>
      <c r="R238" s="181">
        <f>ROUND(J238*H238,2)</f>
        <v>0</v>
      </c>
      <c r="S238" s="68"/>
      <c r="T238" s="182">
        <f>S238*H238</f>
        <v>0</v>
      </c>
      <c r="U238" s="182">
        <v>0</v>
      </c>
      <c r="V238" s="182">
        <f>U238*H238</f>
        <v>0</v>
      </c>
      <c r="W238" s="182">
        <v>0</v>
      </c>
      <c r="X238" s="182">
        <f>W238*H238</f>
        <v>0</v>
      </c>
      <c r="Y238" s="183" t="s">
        <v>1</v>
      </c>
      <c r="Z238" s="31"/>
      <c r="AA238" s="31"/>
      <c r="AB238" s="31"/>
      <c r="AC238" s="31"/>
      <c r="AD238" s="31"/>
      <c r="AE238" s="31"/>
      <c r="AR238" s="184" t="s">
        <v>427</v>
      </c>
      <c r="AT238" s="184" t="s">
        <v>423</v>
      </c>
      <c r="AU238" s="184" t="s">
        <v>83</v>
      </c>
      <c r="AY238" s="14" t="s">
        <v>205</v>
      </c>
      <c r="BE238" s="185">
        <f>IF(O238="základní",K238,0)</f>
        <v>0</v>
      </c>
      <c r="BF238" s="185">
        <f>IF(O238="snížená",K238,0)</f>
        <v>0</v>
      </c>
      <c r="BG238" s="185">
        <f>IF(O238="zákl. přenesená",K238,0)</f>
        <v>0</v>
      </c>
      <c r="BH238" s="185">
        <f>IF(O238="sníž. přenesená",K238,0)</f>
        <v>0</v>
      </c>
      <c r="BI238" s="185">
        <f>IF(O238="nulová",K238,0)</f>
        <v>0</v>
      </c>
      <c r="BJ238" s="14" t="s">
        <v>83</v>
      </c>
      <c r="BK238" s="185">
        <f>ROUND(P238*H238,2)</f>
        <v>0</v>
      </c>
      <c r="BL238" s="14" t="s">
        <v>427</v>
      </c>
      <c r="BM238" s="184" t="s">
        <v>450</v>
      </c>
    </row>
    <row r="239" spans="1:65" s="2" customFormat="1" ht="29.25">
      <c r="A239" s="31"/>
      <c r="B239" s="32"/>
      <c r="C239" s="33"/>
      <c r="D239" s="186" t="s">
        <v>207</v>
      </c>
      <c r="E239" s="33"/>
      <c r="F239" s="187" t="s">
        <v>451</v>
      </c>
      <c r="G239" s="33"/>
      <c r="H239" s="33"/>
      <c r="I239" s="188"/>
      <c r="J239" s="188"/>
      <c r="K239" s="33"/>
      <c r="L239" s="33"/>
      <c r="M239" s="36"/>
      <c r="N239" s="189"/>
      <c r="O239" s="190"/>
      <c r="P239" s="68"/>
      <c r="Q239" s="68"/>
      <c r="R239" s="68"/>
      <c r="S239" s="68"/>
      <c r="T239" s="68"/>
      <c r="U239" s="68"/>
      <c r="V239" s="68"/>
      <c r="W239" s="68"/>
      <c r="X239" s="68"/>
      <c r="Y239" s="69"/>
      <c r="Z239" s="31"/>
      <c r="AA239" s="31"/>
      <c r="AB239" s="31"/>
      <c r="AC239" s="31"/>
      <c r="AD239" s="31"/>
      <c r="AE239" s="31"/>
      <c r="AT239" s="14" t="s">
        <v>207</v>
      </c>
      <c r="AU239" s="14" t="s">
        <v>83</v>
      </c>
    </row>
    <row r="240" spans="1:65" s="2" customFormat="1" ht="14.45" customHeight="1">
      <c r="A240" s="31"/>
      <c r="B240" s="32"/>
      <c r="C240" s="207" t="s">
        <v>452</v>
      </c>
      <c r="D240" s="207" t="s">
        <v>423</v>
      </c>
      <c r="E240" s="208" t="s">
        <v>453</v>
      </c>
      <c r="F240" s="209" t="s">
        <v>454</v>
      </c>
      <c r="G240" s="210" t="s">
        <v>300</v>
      </c>
      <c r="H240" s="211">
        <v>14</v>
      </c>
      <c r="I240" s="212"/>
      <c r="J240" s="212"/>
      <c r="K240" s="213">
        <f>ROUND(P240*H240,2)</f>
        <v>0</v>
      </c>
      <c r="L240" s="209" t="s">
        <v>1</v>
      </c>
      <c r="M240" s="36"/>
      <c r="N240" s="214" t="s">
        <v>1</v>
      </c>
      <c r="O240" s="180" t="s">
        <v>39</v>
      </c>
      <c r="P240" s="181">
        <f>I240+J240</f>
        <v>0</v>
      </c>
      <c r="Q240" s="181">
        <f>ROUND(I240*H240,2)</f>
        <v>0</v>
      </c>
      <c r="R240" s="181">
        <f>ROUND(J240*H240,2)</f>
        <v>0</v>
      </c>
      <c r="S240" s="68"/>
      <c r="T240" s="182">
        <f>S240*H240</f>
        <v>0</v>
      </c>
      <c r="U240" s="182">
        <v>0</v>
      </c>
      <c r="V240" s="182">
        <f>U240*H240</f>
        <v>0</v>
      </c>
      <c r="W240" s="182">
        <v>0</v>
      </c>
      <c r="X240" s="182">
        <f>W240*H240</f>
        <v>0</v>
      </c>
      <c r="Y240" s="183" t="s">
        <v>1</v>
      </c>
      <c r="Z240" s="31"/>
      <c r="AA240" s="31"/>
      <c r="AB240" s="31"/>
      <c r="AC240" s="31"/>
      <c r="AD240" s="31"/>
      <c r="AE240" s="31"/>
      <c r="AR240" s="184" t="s">
        <v>427</v>
      </c>
      <c r="AT240" s="184" t="s">
        <v>423</v>
      </c>
      <c r="AU240" s="184" t="s">
        <v>83</v>
      </c>
      <c r="AY240" s="14" t="s">
        <v>205</v>
      </c>
      <c r="BE240" s="185">
        <f>IF(O240="základní",K240,0)</f>
        <v>0</v>
      </c>
      <c r="BF240" s="185">
        <f>IF(O240="snížená",K240,0)</f>
        <v>0</v>
      </c>
      <c r="BG240" s="185">
        <f>IF(O240="zákl. přenesená",K240,0)</f>
        <v>0</v>
      </c>
      <c r="BH240" s="185">
        <f>IF(O240="sníž. přenesená",K240,0)</f>
        <v>0</v>
      </c>
      <c r="BI240" s="185">
        <f>IF(O240="nulová",K240,0)</f>
        <v>0</v>
      </c>
      <c r="BJ240" s="14" t="s">
        <v>83</v>
      </c>
      <c r="BK240" s="185">
        <f>ROUND(P240*H240,2)</f>
        <v>0</v>
      </c>
      <c r="BL240" s="14" t="s">
        <v>427</v>
      </c>
      <c r="BM240" s="184" t="s">
        <v>455</v>
      </c>
    </row>
    <row r="241" spans="1:65" s="2" customFormat="1" ht="29.25">
      <c r="A241" s="31"/>
      <c r="B241" s="32"/>
      <c r="C241" s="33"/>
      <c r="D241" s="186" t="s">
        <v>207</v>
      </c>
      <c r="E241" s="33"/>
      <c r="F241" s="187" t="s">
        <v>456</v>
      </c>
      <c r="G241" s="33"/>
      <c r="H241" s="33"/>
      <c r="I241" s="188"/>
      <c r="J241" s="188"/>
      <c r="K241" s="33"/>
      <c r="L241" s="33"/>
      <c r="M241" s="36"/>
      <c r="N241" s="189"/>
      <c r="O241" s="190"/>
      <c r="P241" s="68"/>
      <c r="Q241" s="68"/>
      <c r="R241" s="68"/>
      <c r="S241" s="68"/>
      <c r="T241" s="68"/>
      <c r="U241" s="68"/>
      <c r="V241" s="68"/>
      <c r="W241" s="68"/>
      <c r="X241" s="68"/>
      <c r="Y241" s="69"/>
      <c r="Z241" s="31"/>
      <c r="AA241" s="31"/>
      <c r="AB241" s="31"/>
      <c r="AC241" s="31"/>
      <c r="AD241" s="31"/>
      <c r="AE241" s="31"/>
      <c r="AT241" s="14" t="s">
        <v>207</v>
      </c>
      <c r="AU241" s="14" t="s">
        <v>83</v>
      </c>
    </row>
    <row r="242" spans="1:65" s="2" customFormat="1" ht="14.45" customHeight="1">
      <c r="A242" s="31"/>
      <c r="B242" s="32"/>
      <c r="C242" s="207" t="s">
        <v>457</v>
      </c>
      <c r="D242" s="207" t="s">
        <v>423</v>
      </c>
      <c r="E242" s="208" t="s">
        <v>458</v>
      </c>
      <c r="F242" s="209" t="s">
        <v>459</v>
      </c>
      <c r="G242" s="210" t="s">
        <v>300</v>
      </c>
      <c r="H242" s="211">
        <v>4</v>
      </c>
      <c r="I242" s="212"/>
      <c r="J242" s="212"/>
      <c r="K242" s="213">
        <f>ROUND(P242*H242,2)</f>
        <v>0</v>
      </c>
      <c r="L242" s="209" t="s">
        <v>1</v>
      </c>
      <c r="M242" s="36"/>
      <c r="N242" s="214" t="s">
        <v>1</v>
      </c>
      <c r="O242" s="180" t="s">
        <v>39</v>
      </c>
      <c r="P242" s="181">
        <f>I242+J242</f>
        <v>0</v>
      </c>
      <c r="Q242" s="181">
        <f>ROUND(I242*H242,2)</f>
        <v>0</v>
      </c>
      <c r="R242" s="181">
        <f>ROUND(J242*H242,2)</f>
        <v>0</v>
      </c>
      <c r="S242" s="68"/>
      <c r="T242" s="182">
        <f>S242*H242</f>
        <v>0</v>
      </c>
      <c r="U242" s="182">
        <v>0</v>
      </c>
      <c r="V242" s="182">
        <f>U242*H242</f>
        <v>0</v>
      </c>
      <c r="W242" s="182">
        <v>0</v>
      </c>
      <c r="X242" s="182">
        <f>W242*H242</f>
        <v>0</v>
      </c>
      <c r="Y242" s="183" t="s">
        <v>1</v>
      </c>
      <c r="Z242" s="31"/>
      <c r="AA242" s="31"/>
      <c r="AB242" s="31"/>
      <c r="AC242" s="31"/>
      <c r="AD242" s="31"/>
      <c r="AE242" s="31"/>
      <c r="AR242" s="184" t="s">
        <v>427</v>
      </c>
      <c r="AT242" s="184" t="s">
        <v>423</v>
      </c>
      <c r="AU242" s="184" t="s">
        <v>83</v>
      </c>
      <c r="AY242" s="14" t="s">
        <v>205</v>
      </c>
      <c r="BE242" s="185">
        <f>IF(O242="základní",K242,0)</f>
        <v>0</v>
      </c>
      <c r="BF242" s="185">
        <f>IF(O242="snížená",K242,0)</f>
        <v>0</v>
      </c>
      <c r="BG242" s="185">
        <f>IF(O242="zákl. přenesená",K242,0)</f>
        <v>0</v>
      </c>
      <c r="BH242" s="185">
        <f>IF(O242="sníž. přenesená",K242,0)</f>
        <v>0</v>
      </c>
      <c r="BI242" s="185">
        <f>IF(O242="nulová",K242,0)</f>
        <v>0</v>
      </c>
      <c r="BJ242" s="14" t="s">
        <v>83</v>
      </c>
      <c r="BK242" s="185">
        <f>ROUND(P242*H242,2)</f>
        <v>0</v>
      </c>
      <c r="BL242" s="14" t="s">
        <v>427</v>
      </c>
      <c r="BM242" s="184" t="s">
        <v>460</v>
      </c>
    </row>
    <row r="243" spans="1:65" s="2" customFormat="1" ht="29.25">
      <c r="A243" s="31"/>
      <c r="B243" s="32"/>
      <c r="C243" s="33"/>
      <c r="D243" s="186" t="s">
        <v>207</v>
      </c>
      <c r="E243" s="33"/>
      <c r="F243" s="187" t="s">
        <v>461</v>
      </c>
      <c r="G243" s="33"/>
      <c r="H243" s="33"/>
      <c r="I243" s="188"/>
      <c r="J243" s="188"/>
      <c r="K243" s="33"/>
      <c r="L243" s="33"/>
      <c r="M243" s="36"/>
      <c r="N243" s="189"/>
      <c r="O243" s="190"/>
      <c r="P243" s="68"/>
      <c r="Q243" s="68"/>
      <c r="R243" s="68"/>
      <c r="S243" s="68"/>
      <c r="T243" s="68"/>
      <c r="U243" s="68"/>
      <c r="V243" s="68"/>
      <c r="W243" s="68"/>
      <c r="X243" s="68"/>
      <c r="Y243" s="69"/>
      <c r="Z243" s="31"/>
      <c r="AA243" s="31"/>
      <c r="AB243" s="31"/>
      <c r="AC243" s="31"/>
      <c r="AD243" s="31"/>
      <c r="AE243" s="31"/>
      <c r="AT243" s="14" t="s">
        <v>207</v>
      </c>
      <c r="AU243" s="14" t="s">
        <v>83</v>
      </c>
    </row>
    <row r="244" spans="1:65" s="2" customFormat="1" ht="14.45" customHeight="1">
      <c r="A244" s="31"/>
      <c r="B244" s="32"/>
      <c r="C244" s="207" t="s">
        <v>462</v>
      </c>
      <c r="D244" s="207" t="s">
        <v>423</v>
      </c>
      <c r="E244" s="208" t="s">
        <v>463</v>
      </c>
      <c r="F244" s="209" t="s">
        <v>464</v>
      </c>
      <c r="G244" s="210" t="s">
        <v>300</v>
      </c>
      <c r="H244" s="211">
        <v>2</v>
      </c>
      <c r="I244" s="212"/>
      <c r="J244" s="212"/>
      <c r="K244" s="213">
        <f>ROUND(P244*H244,2)</f>
        <v>0</v>
      </c>
      <c r="L244" s="209" t="s">
        <v>1</v>
      </c>
      <c r="M244" s="36"/>
      <c r="N244" s="214" t="s">
        <v>1</v>
      </c>
      <c r="O244" s="180" t="s">
        <v>39</v>
      </c>
      <c r="P244" s="181">
        <f>I244+J244</f>
        <v>0</v>
      </c>
      <c r="Q244" s="181">
        <f>ROUND(I244*H244,2)</f>
        <v>0</v>
      </c>
      <c r="R244" s="181">
        <f>ROUND(J244*H244,2)</f>
        <v>0</v>
      </c>
      <c r="S244" s="68"/>
      <c r="T244" s="182">
        <f>S244*H244</f>
        <v>0</v>
      </c>
      <c r="U244" s="182">
        <v>0</v>
      </c>
      <c r="V244" s="182">
        <f>U244*H244</f>
        <v>0</v>
      </c>
      <c r="W244" s="182">
        <v>0</v>
      </c>
      <c r="X244" s="182">
        <f>W244*H244</f>
        <v>0</v>
      </c>
      <c r="Y244" s="183" t="s">
        <v>1</v>
      </c>
      <c r="Z244" s="31"/>
      <c r="AA244" s="31"/>
      <c r="AB244" s="31"/>
      <c r="AC244" s="31"/>
      <c r="AD244" s="31"/>
      <c r="AE244" s="31"/>
      <c r="AR244" s="184" t="s">
        <v>427</v>
      </c>
      <c r="AT244" s="184" t="s">
        <v>423</v>
      </c>
      <c r="AU244" s="184" t="s">
        <v>83</v>
      </c>
      <c r="AY244" s="14" t="s">
        <v>205</v>
      </c>
      <c r="BE244" s="185">
        <f>IF(O244="základní",K244,0)</f>
        <v>0</v>
      </c>
      <c r="BF244" s="185">
        <f>IF(O244="snížená",K244,0)</f>
        <v>0</v>
      </c>
      <c r="BG244" s="185">
        <f>IF(O244="zákl. přenesená",K244,0)</f>
        <v>0</v>
      </c>
      <c r="BH244" s="185">
        <f>IF(O244="sníž. přenesená",K244,0)</f>
        <v>0</v>
      </c>
      <c r="BI244" s="185">
        <f>IF(O244="nulová",K244,0)</f>
        <v>0</v>
      </c>
      <c r="BJ244" s="14" t="s">
        <v>83</v>
      </c>
      <c r="BK244" s="185">
        <f>ROUND(P244*H244,2)</f>
        <v>0</v>
      </c>
      <c r="BL244" s="14" t="s">
        <v>427</v>
      </c>
      <c r="BM244" s="184" t="s">
        <v>465</v>
      </c>
    </row>
    <row r="245" spans="1:65" s="2" customFormat="1" ht="29.25">
      <c r="A245" s="31"/>
      <c r="B245" s="32"/>
      <c r="C245" s="33"/>
      <c r="D245" s="186" t="s">
        <v>207</v>
      </c>
      <c r="E245" s="33"/>
      <c r="F245" s="187" t="s">
        <v>466</v>
      </c>
      <c r="G245" s="33"/>
      <c r="H245" s="33"/>
      <c r="I245" s="188"/>
      <c r="J245" s="188"/>
      <c r="K245" s="33"/>
      <c r="L245" s="33"/>
      <c r="M245" s="36"/>
      <c r="N245" s="189"/>
      <c r="O245" s="190"/>
      <c r="P245" s="68"/>
      <c r="Q245" s="68"/>
      <c r="R245" s="68"/>
      <c r="S245" s="68"/>
      <c r="T245" s="68"/>
      <c r="U245" s="68"/>
      <c r="V245" s="68"/>
      <c r="W245" s="68"/>
      <c r="X245" s="68"/>
      <c r="Y245" s="69"/>
      <c r="Z245" s="31"/>
      <c r="AA245" s="31"/>
      <c r="AB245" s="31"/>
      <c r="AC245" s="31"/>
      <c r="AD245" s="31"/>
      <c r="AE245" s="31"/>
      <c r="AT245" s="14" t="s">
        <v>207</v>
      </c>
      <c r="AU245" s="14" t="s">
        <v>83</v>
      </c>
    </row>
    <row r="246" spans="1:65" s="2" customFormat="1" ht="14.45" customHeight="1">
      <c r="A246" s="31"/>
      <c r="B246" s="32"/>
      <c r="C246" s="170" t="s">
        <v>467</v>
      </c>
      <c r="D246" s="170" t="s">
        <v>201</v>
      </c>
      <c r="E246" s="171" t="s">
        <v>468</v>
      </c>
      <c r="F246" s="172" t="s">
        <v>469</v>
      </c>
      <c r="G246" s="173" t="s">
        <v>300</v>
      </c>
      <c r="H246" s="174">
        <v>5</v>
      </c>
      <c r="I246" s="175"/>
      <c r="J246" s="176"/>
      <c r="K246" s="177">
        <f>ROUND(P246*H246,2)</f>
        <v>0</v>
      </c>
      <c r="L246" s="172" t="s">
        <v>1</v>
      </c>
      <c r="M246" s="178"/>
      <c r="N246" s="179" t="s">
        <v>1</v>
      </c>
      <c r="O246" s="180" t="s">
        <v>39</v>
      </c>
      <c r="P246" s="181">
        <f>I246+J246</f>
        <v>0</v>
      </c>
      <c r="Q246" s="181">
        <f>ROUND(I246*H246,2)</f>
        <v>0</v>
      </c>
      <c r="R246" s="181">
        <f>ROUND(J246*H246,2)</f>
        <v>0</v>
      </c>
      <c r="S246" s="68"/>
      <c r="T246" s="182">
        <f>S246*H246</f>
        <v>0</v>
      </c>
      <c r="U246" s="182">
        <v>0</v>
      </c>
      <c r="V246" s="182">
        <f>U246*H246</f>
        <v>0</v>
      </c>
      <c r="W246" s="182">
        <v>0</v>
      </c>
      <c r="X246" s="182">
        <f>W246*H246</f>
        <v>0</v>
      </c>
      <c r="Y246" s="183" t="s">
        <v>1</v>
      </c>
      <c r="Z246" s="31"/>
      <c r="AA246" s="31"/>
      <c r="AB246" s="31"/>
      <c r="AC246" s="31"/>
      <c r="AD246" s="31"/>
      <c r="AE246" s="31"/>
      <c r="AR246" s="184" t="s">
        <v>331</v>
      </c>
      <c r="AT246" s="184" t="s">
        <v>201</v>
      </c>
      <c r="AU246" s="184" t="s">
        <v>83</v>
      </c>
      <c r="AY246" s="14" t="s">
        <v>205</v>
      </c>
      <c r="BE246" s="185">
        <f>IF(O246="základní",K246,0)</f>
        <v>0</v>
      </c>
      <c r="BF246" s="185">
        <f>IF(O246="snížená",K246,0)</f>
        <v>0</v>
      </c>
      <c r="BG246" s="185">
        <f>IF(O246="zákl. přenesená",K246,0)</f>
        <v>0</v>
      </c>
      <c r="BH246" s="185">
        <f>IF(O246="sníž. přenesená",K246,0)</f>
        <v>0</v>
      </c>
      <c r="BI246" s="185">
        <f>IF(O246="nulová",K246,0)</f>
        <v>0</v>
      </c>
      <c r="BJ246" s="14" t="s">
        <v>83</v>
      </c>
      <c r="BK246" s="185">
        <f>ROUND(P246*H246,2)</f>
        <v>0</v>
      </c>
      <c r="BL246" s="14" t="s">
        <v>331</v>
      </c>
      <c r="BM246" s="184" t="s">
        <v>470</v>
      </c>
    </row>
    <row r="247" spans="1:65" s="2" customFormat="1" ht="11.25">
      <c r="A247" s="31"/>
      <c r="B247" s="32"/>
      <c r="C247" s="33"/>
      <c r="D247" s="186" t="s">
        <v>207</v>
      </c>
      <c r="E247" s="33"/>
      <c r="F247" s="187" t="s">
        <v>469</v>
      </c>
      <c r="G247" s="33"/>
      <c r="H247" s="33"/>
      <c r="I247" s="188"/>
      <c r="J247" s="188"/>
      <c r="K247" s="33"/>
      <c r="L247" s="33"/>
      <c r="M247" s="36"/>
      <c r="N247" s="189"/>
      <c r="O247" s="190"/>
      <c r="P247" s="68"/>
      <c r="Q247" s="68"/>
      <c r="R247" s="68"/>
      <c r="S247" s="68"/>
      <c r="T247" s="68"/>
      <c r="U247" s="68"/>
      <c r="V247" s="68"/>
      <c r="W247" s="68"/>
      <c r="X247" s="68"/>
      <c r="Y247" s="69"/>
      <c r="Z247" s="31"/>
      <c r="AA247" s="31"/>
      <c r="AB247" s="31"/>
      <c r="AC247" s="31"/>
      <c r="AD247" s="31"/>
      <c r="AE247" s="31"/>
      <c r="AT247" s="14" t="s">
        <v>207</v>
      </c>
      <c r="AU247" s="14" t="s">
        <v>83</v>
      </c>
    </row>
    <row r="248" spans="1:65" s="2" customFormat="1" ht="14.45" customHeight="1">
      <c r="A248" s="31"/>
      <c r="B248" s="32"/>
      <c r="C248" s="170" t="s">
        <v>471</v>
      </c>
      <c r="D248" s="170" t="s">
        <v>201</v>
      </c>
      <c r="E248" s="171" t="s">
        <v>472</v>
      </c>
      <c r="F248" s="172" t="s">
        <v>473</v>
      </c>
      <c r="G248" s="173" t="s">
        <v>300</v>
      </c>
      <c r="H248" s="174">
        <v>2</v>
      </c>
      <c r="I248" s="175"/>
      <c r="J248" s="176"/>
      <c r="K248" s="177">
        <f>ROUND(P248*H248,2)</f>
        <v>0</v>
      </c>
      <c r="L248" s="172" t="s">
        <v>1</v>
      </c>
      <c r="M248" s="178"/>
      <c r="N248" s="179" t="s">
        <v>1</v>
      </c>
      <c r="O248" s="180" t="s">
        <v>39</v>
      </c>
      <c r="P248" s="181">
        <f>I248+J248</f>
        <v>0</v>
      </c>
      <c r="Q248" s="181">
        <f>ROUND(I248*H248,2)</f>
        <v>0</v>
      </c>
      <c r="R248" s="181">
        <f>ROUND(J248*H248,2)</f>
        <v>0</v>
      </c>
      <c r="S248" s="68"/>
      <c r="T248" s="182">
        <f>S248*H248</f>
        <v>0</v>
      </c>
      <c r="U248" s="182">
        <v>0</v>
      </c>
      <c r="V248" s="182">
        <f>U248*H248</f>
        <v>0</v>
      </c>
      <c r="W248" s="182">
        <v>0</v>
      </c>
      <c r="X248" s="182">
        <f>W248*H248</f>
        <v>0</v>
      </c>
      <c r="Y248" s="183" t="s">
        <v>1</v>
      </c>
      <c r="Z248" s="31"/>
      <c r="AA248" s="31"/>
      <c r="AB248" s="31"/>
      <c r="AC248" s="31"/>
      <c r="AD248" s="31"/>
      <c r="AE248" s="31"/>
      <c r="AR248" s="184" t="s">
        <v>85</v>
      </c>
      <c r="AT248" s="184" t="s">
        <v>201</v>
      </c>
      <c r="AU248" s="184" t="s">
        <v>83</v>
      </c>
      <c r="AY248" s="14" t="s">
        <v>205</v>
      </c>
      <c r="BE248" s="185">
        <f>IF(O248="základní",K248,0)</f>
        <v>0</v>
      </c>
      <c r="BF248" s="185">
        <f>IF(O248="snížená",K248,0)</f>
        <v>0</v>
      </c>
      <c r="BG248" s="185">
        <f>IF(O248="zákl. přenesená",K248,0)</f>
        <v>0</v>
      </c>
      <c r="BH248" s="185">
        <f>IF(O248="sníž. přenesená",K248,0)</f>
        <v>0</v>
      </c>
      <c r="BI248" s="185">
        <f>IF(O248="nulová",K248,0)</f>
        <v>0</v>
      </c>
      <c r="BJ248" s="14" t="s">
        <v>83</v>
      </c>
      <c r="BK248" s="185">
        <f>ROUND(P248*H248,2)</f>
        <v>0</v>
      </c>
      <c r="BL248" s="14" t="s">
        <v>83</v>
      </c>
      <c r="BM248" s="184" t="s">
        <v>474</v>
      </c>
    </row>
    <row r="249" spans="1:65" s="2" customFormat="1" ht="11.25">
      <c r="A249" s="31"/>
      <c r="B249" s="32"/>
      <c r="C249" s="33"/>
      <c r="D249" s="186" t="s">
        <v>207</v>
      </c>
      <c r="E249" s="33"/>
      <c r="F249" s="187" t="s">
        <v>473</v>
      </c>
      <c r="G249" s="33"/>
      <c r="H249" s="33"/>
      <c r="I249" s="188"/>
      <c r="J249" s="188"/>
      <c r="K249" s="33"/>
      <c r="L249" s="33"/>
      <c r="M249" s="36"/>
      <c r="N249" s="189"/>
      <c r="O249" s="190"/>
      <c r="P249" s="68"/>
      <c r="Q249" s="68"/>
      <c r="R249" s="68"/>
      <c r="S249" s="68"/>
      <c r="T249" s="68"/>
      <c r="U249" s="68"/>
      <c r="V249" s="68"/>
      <c r="W249" s="68"/>
      <c r="X249" s="68"/>
      <c r="Y249" s="69"/>
      <c r="Z249" s="31"/>
      <c r="AA249" s="31"/>
      <c r="AB249" s="31"/>
      <c r="AC249" s="31"/>
      <c r="AD249" s="31"/>
      <c r="AE249" s="31"/>
      <c r="AT249" s="14" t="s">
        <v>207</v>
      </c>
      <c r="AU249" s="14" t="s">
        <v>83</v>
      </c>
    </row>
    <row r="250" spans="1:65" s="2" customFormat="1" ht="14.45" customHeight="1">
      <c r="A250" s="31"/>
      <c r="B250" s="32"/>
      <c r="C250" s="170" t="s">
        <v>475</v>
      </c>
      <c r="D250" s="170" t="s">
        <v>201</v>
      </c>
      <c r="E250" s="171" t="s">
        <v>476</v>
      </c>
      <c r="F250" s="172" t="s">
        <v>477</v>
      </c>
      <c r="G250" s="173" t="s">
        <v>300</v>
      </c>
      <c r="H250" s="174">
        <v>7</v>
      </c>
      <c r="I250" s="175"/>
      <c r="J250" s="176"/>
      <c r="K250" s="177">
        <f>ROUND(P250*H250,2)</f>
        <v>0</v>
      </c>
      <c r="L250" s="172" t="s">
        <v>1</v>
      </c>
      <c r="M250" s="178"/>
      <c r="N250" s="179" t="s">
        <v>1</v>
      </c>
      <c r="O250" s="180" t="s">
        <v>39</v>
      </c>
      <c r="P250" s="181">
        <f>I250+J250</f>
        <v>0</v>
      </c>
      <c r="Q250" s="181">
        <f>ROUND(I250*H250,2)</f>
        <v>0</v>
      </c>
      <c r="R250" s="181">
        <f>ROUND(J250*H250,2)</f>
        <v>0</v>
      </c>
      <c r="S250" s="68"/>
      <c r="T250" s="182">
        <f>S250*H250</f>
        <v>0</v>
      </c>
      <c r="U250" s="182">
        <v>0</v>
      </c>
      <c r="V250" s="182">
        <f>U250*H250</f>
        <v>0</v>
      </c>
      <c r="W250" s="182">
        <v>0</v>
      </c>
      <c r="X250" s="182">
        <f>W250*H250</f>
        <v>0</v>
      </c>
      <c r="Y250" s="183" t="s">
        <v>1</v>
      </c>
      <c r="Z250" s="31"/>
      <c r="AA250" s="31"/>
      <c r="AB250" s="31"/>
      <c r="AC250" s="31"/>
      <c r="AD250" s="31"/>
      <c r="AE250" s="31"/>
      <c r="AR250" s="184" t="s">
        <v>213</v>
      </c>
      <c r="AT250" s="184" t="s">
        <v>201</v>
      </c>
      <c r="AU250" s="184" t="s">
        <v>83</v>
      </c>
      <c r="AY250" s="14" t="s">
        <v>205</v>
      </c>
      <c r="BE250" s="185">
        <f>IF(O250="základní",K250,0)</f>
        <v>0</v>
      </c>
      <c r="BF250" s="185">
        <f>IF(O250="snížená",K250,0)</f>
        <v>0</v>
      </c>
      <c r="BG250" s="185">
        <f>IF(O250="zákl. přenesená",K250,0)</f>
        <v>0</v>
      </c>
      <c r="BH250" s="185">
        <f>IF(O250="sníž. přenesená",K250,0)</f>
        <v>0</v>
      </c>
      <c r="BI250" s="185">
        <f>IF(O250="nulová",K250,0)</f>
        <v>0</v>
      </c>
      <c r="BJ250" s="14" t="s">
        <v>83</v>
      </c>
      <c r="BK250" s="185">
        <f>ROUND(P250*H250,2)</f>
        <v>0</v>
      </c>
      <c r="BL250" s="14" t="s">
        <v>214</v>
      </c>
      <c r="BM250" s="184" t="s">
        <v>478</v>
      </c>
    </row>
    <row r="251" spans="1:65" s="2" customFormat="1" ht="11.25">
      <c r="A251" s="31"/>
      <c r="B251" s="32"/>
      <c r="C251" s="33"/>
      <c r="D251" s="186" t="s">
        <v>207</v>
      </c>
      <c r="E251" s="33"/>
      <c r="F251" s="187" t="s">
        <v>477</v>
      </c>
      <c r="G251" s="33"/>
      <c r="H251" s="33"/>
      <c r="I251" s="188"/>
      <c r="J251" s="188"/>
      <c r="K251" s="33"/>
      <c r="L251" s="33"/>
      <c r="M251" s="36"/>
      <c r="N251" s="189"/>
      <c r="O251" s="190"/>
      <c r="P251" s="68"/>
      <c r="Q251" s="68"/>
      <c r="R251" s="68"/>
      <c r="S251" s="68"/>
      <c r="T251" s="68"/>
      <c r="U251" s="68"/>
      <c r="V251" s="68"/>
      <c r="W251" s="68"/>
      <c r="X251" s="68"/>
      <c r="Y251" s="69"/>
      <c r="Z251" s="31"/>
      <c r="AA251" s="31"/>
      <c r="AB251" s="31"/>
      <c r="AC251" s="31"/>
      <c r="AD251" s="31"/>
      <c r="AE251" s="31"/>
      <c r="AT251" s="14" t="s">
        <v>207</v>
      </c>
      <c r="AU251" s="14" t="s">
        <v>83</v>
      </c>
    </row>
    <row r="252" spans="1:65" s="2" customFormat="1" ht="14.45" customHeight="1">
      <c r="A252" s="31"/>
      <c r="B252" s="32"/>
      <c r="C252" s="170" t="s">
        <v>479</v>
      </c>
      <c r="D252" s="170" t="s">
        <v>201</v>
      </c>
      <c r="E252" s="171" t="s">
        <v>480</v>
      </c>
      <c r="F252" s="172" t="s">
        <v>481</v>
      </c>
      <c r="G252" s="173" t="s">
        <v>300</v>
      </c>
      <c r="H252" s="174">
        <v>7</v>
      </c>
      <c r="I252" s="175"/>
      <c r="J252" s="176"/>
      <c r="K252" s="177">
        <f>ROUND(P252*H252,2)</f>
        <v>0</v>
      </c>
      <c r="L252" s="172" t="s">
        <v>1</v>
      </c>
      <c r="M252" s="178"/>
      <c r="N252" s="179" t="s">
        <v>1</v>
      </c>
      <c r="O252" s="180" t="s">
        <v>39</v>
      </c>
      <c r="P252" s="181">
        <f>I252+J252</f>
        <v>0</v>
      </c>
      <c r="Q252" s="181">
        <f>ROUND(I252*H252,2)</f>
        <v>0</v>
      </c>
      <c r="R252" s="181">
        <f>ROUND(J252*H252,2)</f>
        <v>0</v>
      </c>
      <c r="S252" s="68"/>
      <c r="T252" s="182">
        <f>S252*H252</f>
        <v>0</v>
      </c>
      <c r="U252" s="182">
        <v>0</v>
      </c>
      <c r="V252" s="182">
        <f>U252*H252</f>
        <v>0</v>
      </c>
      <c r="W252" s="182">
        <v>0</v>
      </c>
      <c r="X252" s="182">
        <f>W252*H252</f>
        <v>0</v>
      </c>
      <c r="Y252" s="183" t="s">
        <v>1</v>
      </c>
      <c r="Z252" s="31"/>
      <c r="AA252" s="31"/>
      <c r="AB252" s="31"/>
      <c r="AC252" s="31"/>
      <c r="AD252" s="31"/>
      <c r="AE252" s="31"/>
      <c r="AR252" s="184" t="s">
        <v>213</v>
      </c>
      <c r="AT252" s="184" t="s">
        <v>201</v>
      </c>
      <c r="AU252" s="184" t="s">
        <v>83</v>
      </c>
      <c r="AY252" s="14" t="s">
        <v>205</v>
      </c>
      <c r="BE252" s="185">
        <f>IF(O252="základní",K252,0)</f>
        <v>0</v>
      </c>
      <c r="BF252" s="185">
        <f>IF(O252="snížená",K252,0)</f>
        <v>0</v>
      </c>
      <c r="BG252" s="185">
        <f>IF(O252="zákl. přenesená",K252,0)</f>
        <v>0</v>
      </c>
      <c r="BH252" s="185">
        <f>IF(O252="sníž. přenesená",K252,0)</f>
        <v>0</v>
      </c>
      <c r="BI252" s="185">
        <f>IF(O252="nulová",K252,0)</f>
        <v>0</v>
      </c>
      <c r="BJ252" s="14" t="s">
        <v>83</v>
      </c>
      <c r="BK252" s="185">
        <f>ROUND(P252*H252,2)</f>
        <v>0</v>
      </c>
      <c r="BL252" s="14" t="s">
        <v>214</v>
      </c>
      <c r="BM252" s="184" t="s">
        <v>482</v>
      </c>
    </row>
    <row r="253" spans="1:65" s="2" customFormat="1" ht="11.25">
      <c r="A253" s="31"/>
      <c r="B253" s="32"/>
      <c r="C253" s="33"/>
      <c r="D253" s="186" t="s">
        <v>207</v>
      </c>
      <c r="E253" s="33"/>
      <c r="F253" s="187" t="s">
        <v>481</v>
      </c>
      <c r="G253" s="33"/>
      <c r="H253" s="33"/>
      <c r="I253" s="188"/>
      <c r="J253" s="188"/>
      <c r="K253" s="33"/>
      <c r="L253" s="33"/>
      <c r="M253" s="36"/>
      <c r="N253" s="189"/>
      <c r="O253" s="190"/>
      <c r="P253" s="68"/>
      <c r="Q253" s="68"/>
      <c r="R253" s="68"/>
      <c r="S253" s="68"/>
      <c r="T253" s="68"/>
      <c r="U253" s="68"/>
      <c r="V253" s="68"/>
      <c r="W253" s="68"/>
      <c r="X253" s="68"/>
      <c r="Y253" s="69"/>
      <c r="Z253" s="31"/>
      <c r="AA253" s="31"/>
      <c r="AB253" s="31"/>
      <c r="AC253" s="31"/>
      <c r="AD253" s="31"/>
      <c r="AE253" s="31"/>
      <c r="AT253" s="14" t="s">
        <v>207</v>
      </c>
      <c r="AU253" s="14" t="s">
        <v>83</v>
      </c>
    </row>
    <row r="254" spans="1:65" s="2" customFormat="1" ht="14.45" customHeight="1">
      <c r="A254" s="31"/>
      <c r="B254" s="32"/>
      <c r="C254" s="170" t="s">
        <v>483</v>
      </c>
      <c r="D254" s="170" t="s">
        <v>201</v>
      </c>
      <c r="E254" s="171" t="s">
        <v>484</v>
      </c>
      <c r="F254" s="172" t="s">
        <v>485</v>
      </c>
      <c r="G254" s="173" t="s">
        <v>300</v>
      </c>
      <c r="H254" s="174">
        <v>7</v>
      </c>
      <c r="I254" s="175"/>
      <c r="J254" s="176"/>
      <c r="K254" s="177">
        <f>ROUND(P254*H254,2)</f>
        <v>0</v>
      </c>
      <c r="L254" s="172" t="s">
        <v>1</v>
      </c>
      <c r="M254" s="178"/>
      <c r="N254" s="179" t="s">
        <v>1</v>
      </c>
      <c r="O254" s="180" t="s">
        <v>39</v>
      </c>
      <c r="P254" s="181">
        <f>I254+J254</f>
        <v>0</v>
      </c>
      <c r="Q254" s="181">
        <f>ROUND(I254*H254,2)</f>
        <v>0</v>
      </c>
      <c r="R254" s="181">
        <f>ROUND(J254*H254,2)</f>
        <v>0</v>
      </c>
      <c r="S254" s="68"/>
      <c r="T254" s="182">
        <f>S254*H254</f>
        <v>0</v>
      </c>
      <c r="U254" s="182">
        <v>0</v>
      </c>
      <c r="V254" s="182">
        <f>U254*H254</f>
        <v>0</v>
      </c>
      <c r="W254" s="182">
        <v>0</v>
      </c>
      <c r="X254" s="182">
        <f>W254*H254</f>
        <v>0</v>
      </c>
      <c r="Y254" s="183" t="s">
        <v>1</v>
      </c>
      <c r="Z254" s="31"/>
      <c r="AA254" s="31"/>
      <c r="AB254" s="31"/>
      <c r="AC254" s="31"/>
      <c r="AD254" s="31"/>
      <c r="AE254" s="31"/>
      <c r="AR254" s="184" t="s">
        <v>213</v>
      </c>
      <c r="AT254" s="184" t="s">
        <v>201</v>
      </c>
      <c r="AU254" s="184" t="s">
        <v>83</v>
      </c>
      <c r="AY254" s="14" t="s">
        <v>205</v>
      </c>
      <c r="BE254" s="185">
        <f>IF(O254="základní",K254,0)</f>
        <v>0</v>
      </c>
      <c r="BF254" s="185">
        <f>IF(O254="snížená",K254,0)</f>
        <v>0</v>
      </c>
      <c r="BG254" s="185">
        <f>IF(O254="zákl. přenesená",K254,0)</f>
        <v>0</v>
      </c>
      <c r="BH254" s="185">
        <f>IF(O254="sníž. přenesená",K254,0)</f>
        <v>0</v>
      </c>
      <c r="BI254" s="185">
        <f>IF(O254="nulová",K254,0)</f>
        <v>0</v>
      </c>
      <c r="BJ254" s="14" t="s">
        <v>83</v>
      </c>
      <c r="BK254" s="185">
        <f>ROUND(P254*H254,2)</f>
        <v>0</v>
      </c>
      <c r="BL254" s="14" t="s">
        <v>214</v>
      </c>
      <c r="BM254" s="184" t="s">
        <v>486</v>
      </c>
    </row>
    <row r="255" spans="1:65" s="2" customFormat="1" ht="11.25">
      <c r="A255" s="31"/>
      <c r="B255" s="32"/>
      <c r="C255" s="33"/>
      <c r="D255" s="186" t="s">
        <v>207</v>
      </c>
      <c r="E255" s="33"/>
      <c r="F255" s="187" t="s">
        <v>485</v>
      </c>
      <c r="G255" s="33"/>
      <c r="H255" s="33"/>
      <c r="I255" s="188"/>
      <c r="J255" s="188"/>
      <c r="K255" s="33"/>
      <c r="L255" s="33"/>
      <c r="M255" s="36"/>
      <c r="N255" s="189"/>
      <c r="O255" s="190"/>
      <c r="P255" s="68"/>
      <c r="Q255" s="68"/>
      <c r="R255" s="68"/>
      <c r="S255" s="68"/>
      <c r="T255" s="68"/>
      <c r="U255" s="68"/>
      <c r="V255" s="68"/>
      <c r="W255" s="68"/>
      <c r="X255" s="68"/>
      <c r="Y255" s="69"/>
      <c r="Z255" s="31"/>
      <c r="AA255" s="31"/>
      <c r="AB255" s="31"/>
      <c r="AC255" s="31"/>
      <c r="AD255" s="31"/>
      <c r="AE255" s="31"/>
      <c r="AT255" s="14" t="s">
        <v>207</v>
      </c>
      <c r="AU255" s="14" t="s">
        <v>83</v>
      </c>
    </row>
    <row r="256" spans="1:65" s="2" customFormat="1" ht="14.45" customHeight="1">
      <c r="A256" s="31"/>
      <c r="B256" s="32"/>
      <c r="C256" s="170" t="s">
        <v>487</v>
      </c>
      <c r="D256" s="170" t="s">
        <v>201</v>
      </c>
      <c r="E256" s="171" t="s">
        <v>488</v>
      </c>
      <c r="F256" s="172" t="s">
        <v>489</v>
      </c>
      <c r="G256" s="173" t="s">
        <v>300</v>
      </c>
      <c r="H256" s="174">
        <v>7</v>
      </c>
      <c r="I256" s="175"/>
      <c r="J256" s="176"/>
      <c r="K256" s="177">
        <f>ROUND(P256*H256,2)</f>
        <v>0</v>
      </c>
      <c r="L256" s="172" t="s">
        <v>1</v>
      </c>
      <c r="M256" s="178"/>
      <c r="N256" s="179" t="s">
        <v>1</v>
      </c>
      <c r="O256" s="180" t="s">
        <v>39</v>
      </c>
      <c r="P256" s="181">
        <f>I256+J256</f>
        <v>0</v>
      </c>
      <c r="Q256" s="181">
        <f>ROUND(I256*H256,2)</f>
        <v>0</v>
      </c>
      <c r="R256" s="181">
        <f>ROUND(J256*H256,2)</f>
        <v>0</v>
      </c>
      <c r="S256" s="68"/>
      <c r="T256" s="182">
        <f>S256*H256</f>
        <v>0</v>
      </c>
      <c r="U256" s="182">
        <v>0</v>
      </c>
      <c r="V256" s="182">
        <f>U256*H256</f>
        <v>0</v>
      </c>
      <c r="W256" s="182">
        <v>0</v>
      </c>
      <c r="X256" s="182">
        <f>W256*H256</f>
        <v>0</v>
      </c>
      <c r="Y256" s="183" t="s">
        <v>1</v>
      </c>
      <c r="Z256" s="31"/>
      <c r="AA256" s="31"/>
      <c r="AB256" s="31"/>
      <c r="AC256" s="31"/>
      <c r="AD256" s="31"/>
      <c r="AE256" s="31"/>
      <c r="AR256" s="184" t="s">
        <v>213</v>
      </c>
      <c r="AT256" s="184" t="s">
        <v>201</v>
      </c>
      <c r="AU256" s="184" t="s">
        <v>83</v>
      </c>
      <c r="AY256" s="14" t="s">
        <v>205</v>
      </c>
      <c r="BE256" s="185">
        <f>IF(O256="základní",K256,0)</f>
        <v>0</v>
      </c>
      <c r="BF256" s="185">
        <f>IF(O256="snížená",K256,0)</f>
        <v>0</v>
      </c>
      <c r="BG256" s="185">
        <f>IF(O256="zákl. přenesená",K256,0)</f>
        <v>0</v>
      </c>
      <c r="BH256" s="185">
        <f>IF(O256="sníž. přenesená",K256,0)</f>
        <v>0</v>
      </c>
      <c r="BI256" s="185">
        <f>IF(O256="nulová",K256,0)</f>
        <v>0</v>
      </c>
      <c r="BJ256" s="14" t="s">
        <v>83</v>
      </c>
      <c r="BK256" s="185">
        <f>ROUND(P256*H256,2)</f>
        <v>0</v>
      </c>
      <c r="BL256" s="14" t="s">
        <v>214</v>
      </c>
      <c r="BM256" s="184" t="s">
        <v>490</v>
      </c>
    </row>
    <row r="257" spans="1:65" s="2" customFormat="1" ht="11.25">
      <c r="A257" s="31"/>
      <c r="B257" s="32"/>
      <c r="C257" s="33"/>
      <c r="D257" s="186" t="s">
        <v>207</v>
      </c>
      <c r="E257" s="33"/>
      <c r="F257" s="187" t="s">
        <v>489</v>
      </c>
      <c r="G257" s="33"/>
      <c r="H257" s="33"/>
      <c r="I257" s="188"/>
      <c r="J257" s="188"/>
      <c r="K257" s="33"/>
      <c r="L257" s="33"/>
      <c r="M257" s="36"/>
      <c r="N257" s="189"/>
      <c r="O257" s="190"/>
      <c r="P257" s="68"/>
      <c r="Q257" s="68"/>
      <c r="R257" s="68"/>
      <c r="S257" s="68"/>
      <c r="T257" s="68"/>
      <c r="U257" s="68"/>
      <c r="V257" s="68"/>
      <c r="W257" s="68"/>
      <c r="X257" s="68"/>
      <c r="Y257" s="69"/>
      <c r="Z257" s="31"/>
      <c r="AA257" s="31"/>
      <c r="AB257" s="31"/>
      <c r="AC257" s="31"/>
      <c r="AD257" s="31"/>
      <c r="AE257" s="31"/>
      <c r="AT257" s="14" t="s">
        <v>207</v>
      </c>
      <c r="AU257" s="14" t="s">
        <v>83</v>
      </c>
    </row>
    <row r="258" spans="1:65" s="2" customFormat="1" ht="14.45" customHeight="1">
      <c r="A258" s="31"/>
      <c r="B258" s="32"/>
      <c r="C258" s="170" t="s">
        <v>491</v>
      </c>
      <c r="D258" s="170" t="s">
        <v>201</v>
      </c>
      <c r="E258" s="171" t="s">
        <v>492</v>
      </c>
      <c r="F258" s="172" t="s">
        <v>493</v>
      </c>
      <c r="G258" s="173" t="s">
        <v>300</v>
      </c>
      <c r="H258" s="174">
        <v>7</v>
      </c>
      <c r="I258" s="175"/>
      <c r="J258" s="176"/>
      <c r="K258" s="177">
        <f>ROUND(P258*H258,2)</f>
        <v>0</v>
      </c>
      <c r="L258" s="172" t="s">
        <v>1</v>
      </c>
      <c r="M258" s="178"/>
      <c r="N258" s="179" t="s">
        <v>1</v>
      </c>
      <c r="O258" s="180" t="s">
        <v>39</v>
      </c>
      <c r="P258" s="181">
        <f>I258+J258</f>
        <v>0</v>
      </c>
      <c r="Q258" s="181">
        <f>ROUND(I258*H258,2)</f>
        <v>0</v>
      </c>
      <c r="R258" s="181">
        <f>ROUND(J258*H258,2)</f>
        <v>0</v>
      </c>
      <c r="S258" s="68"/>
      <c r="T258" s="182">
        <f>S258*H258</f>
        <v>0</v>
      </c>
      <c r="U258" s="182">
        <v>0</v>
      </c>
      <c r="V258" s="182">
        <f>U258*H258</f>
        <v>0</v>
      </c>
      <c r="W258" s="182">
        <v>0</v>
      </c>
      <c r="X258" s="182">
        <f>W258*H258</f>
        <v>0</v>
      </c>
      <c r="Y258" s="183" t="s">
        <v>1</v>
      </c>
      <c r="Z258" s="31"/>
      <c r="AA258" s="31"/>
      <c r="AB258" s="31"/>
      <c r="AC258" s="31"/>
      <c r="AD258" s="31"/>
      <c r="AE258" s="31"/>
      <c r="AR258" s="184" t="s">
        <v>213</v>
      </c>
      <c r="AT258" s="184" t="s">
        <v>201</v>
      </c>
      <c r="AU258" s="184" t="s">
        <v>83</v>
      </c>
      <c r="AY258" s="14" t="s">
        <v>205</v>
      </c>
      <c r="BE258" s="185">
        <f>IF(O258="základní",K258,0)</f>
        <v>0</v>
      </c>
      <c r="BF258" s="185">
        <f>IF(O258="snížená",K258,0)</f>
        <v>0</v>
      </c>
      <c r="BG258" s="185">
        <f>IF(O258="zákl. přenesená",K258,0)</f>
        <v>0</v>
      </c>
      <c r="BH258" s="185">
        <f>IF(O258="sníž. přenesená",K258,0)</f>
        <v>0</v>
      </c>
      <c r="BI258" s="185">
        <f>IF(O258="nulová",K258,0)</f>
        <v>0</v>
      </c>
      <c r="BJ258" s="14" t="s">
        <v>83</v>
      </c>
      <c r="BK258" s="185">
        <f>ROUND(P258*H258,2)</f>
        <v>0</v>
      </c>
      <c r="BL258" s="14" t="s">
        <v>214</v>
      </c>
      <c r="BM258" s="184" t="s">
        <v>494</v>
      </c>
    </row>
    <row r="259" spans="1:65" s="2" customFormat="1" ht="11.25">
      <c r="A259" s="31"/>
      <c r="B259" s="32"/>
      <c r="C259" s="33"/>
      <c r="D259" s="186" t="s">
        <v>207</v>
      </c>
      <c r="E259" s="33"/>
      <c r="F259" s="187" t="s">
        <v>493</v>
      </c>
      <c r="G259" s="33"/>
      <c r="H259" s="33"/>
      <c r="I259" s="188"/>
      <c r="J259" s="188"/>
      <c r="K259" s="33"/>
      <c r="L259" s="33"/>
      <c r="M259" s="36"/>
      <c r="N259" s="189"/>
      <c r="O259" s="190"/>
      <c r="P259" s="68"/>
      <c r="Q259" s="68"/>
      <c r="R259" s="68"/>
      <c r="S259" s="68"/>
      <c r="T259" s="68"/>
      <c r="U259" s="68"/>
      <c r="V259" s="68"/>
      <c r="W259" s="68"/>
      <c r="X259" s="68"/>
      <c r="Y259" s="69"/>
      <c r="Z259" s="31"/>
      <c r="AA259" s="31"/>
      <c r="AB259" s="31"/>
      <c r="AC259" s="31"/>
      <c r="AD259" s="31"/>
      <c r="AE259" s="31"/>
      <c r="AT259" s="14" t="s">
        <v>207</v>
      </c>
      <c r="AU259" s="14" t="s">
        <v>83</v>
      </c>
    </row>
    <row r="260" spans="1:65" s="2" customFormat="1" ht="14.45" customHeight="1">
      <c r="A260" s="31"/>
      <c r="B260" s="32"/>
      <c r="C260" s="170" t="s">
        <v>495</v>
      </c>
      <c r="D260" s="170" t="s">
        <v>201</v>
      </c>
      <c r="E260" s="171" t="s">
        <v>496</v>
      </c>
      <c r="F260" s="172" t="s">
        <v>497</v>
      </c>
      <c r="G260" s="173" t="s">
        <v>300</v>
      </c>
      <c r="H260" s="174">
        <v>7</v>
      </c>
      <c r="I260" s="175"/>
      <c r="J260" s="176"/>
      <c r="K260" s="177">
        <f>ROUND(P260*H260,2)</f>
        <v>0</v>
      </c>
      <c r="L260" s="172" t="s">
        <v>1</v>
      </c>
      <c r="M260" s="178"/>
      <c r="N260" s="179" t="s">
        <v>1</v>
      </c>
      <c r="O260" s="180" t="s">
        <v>39</v>
      </c>
      <c r="P260" s="181">
        <f>I260+J260</f>
        <v>0</v>
      </c>
      <c r="Q260" s="181">
        <f>ROUND(I260*H260,2)</f>
        <v>0</v>
      </c>
      <c r="R260" s="181">
        <f>ROUND(J260*H260,2)</f>
        <v>0</v>
      </c>
      <c r="S260" s="68"/>
      <c r="T260" s="182">
        <f>S260*H260</f>
        <v>0</v>
      </c>
      <c r="U260" s="182">
        <v>0</v>
      </c>
      <c r="V260" s="182">
        <f>U260*H260</f>
        <v>0</v>
      </c>
      <c r="W260" s="182">
        <v>0</v>
      </c>
      <c r="X260" s="182">
        <f>W260*H260</f>
        <v>0</v>
      </c>
      <c r="Y260" s="183" t="s">
        <v>1</v>
      </c>
      <c r="Z260" s="31"/>
      <c r="AA260" s="31"/>
      <c r="AB260" s="31"/>
      <c r="AC260" s="31"/>
      <c r="AD260" s="31"/>
      <c r="AE260" s="31"/>
      <c r="AR260" s="184" t="s">
        <v>213</v>
      </c>
      <c r="AT260" s="184" t="s">
        <v>201</v>
      </c>
      <c r="AU260" s="184" t="s">
        <v>83</v>
      </c>
      <c r="AY260" s="14" t="s">
        <v>205</v>
      </c>
      <c r="BE260" s="185">
        <f>IF(O260="základní",K260,0)</f>
        <v>0</v>
      </c>
      <c r="BF260" s="185">
        <f>IF(O260="snížená",K260,0)</f>
        <v>0</v>
      </c>
      <c r="BG260" s="185">
        <f>IF(O260="zákl. přenesená",K260,0)</f>
        <v>0</v>
      </c>
      <c r="BH260" s="185">
        <f>IF(O260="sníž. přenesená",K260,0)</f>
        <v>0</v>
      </c>
      <c r="BI260" s="185">
        <f>IF(O260="nulová",K260,0)</f>
        <v>0</v>
      </c>
      <c r="BJ260" s="14" t="s">
        <v>83</v>
      </c>
      <c r="BK260" s="185">
        <f>ROUND(P260*H260,2)</f>
        <v>0</v>
      </c>
      <c r="BL260" s="14" t="s">
        <v>214</v>
      </c>
      <c r="BM260" s="184" t="s">
        <v>498</v>
      </c>
    </row>
    <row r="261" spans="1:65" s="2" customFormat="1" ht="11.25">
      <c r="A261" s="31"/>
      <c r="B261" s="32"/>
      <c r="C261" s="33"/>
      <c r="D261" s="186" t="s">
        <v>207</v>
      </c>
      <c r="E261" s="33"/>
      <c r="F261" s="187" t="s">
        <v>497</v>
      </c>
      <c r="G261" s="33"/>
      <c r="H261" s="33"/>
      <c r="I261" s="188"/>
      <c r="J261" s="188"/>
      <c r="K261" s="33"/>
      <c r="L261" s="33"/>
      <c r="M261" s="36"/>
      <c r="N261" s="189"/>
      <c r="O261" s="190"/>
      <c r="P261" s="68"/>
      <c r="Q261" s="68"/>
      <c r="R261" s="68"/>
      <c r="S261" s="68"/>
      <c r="T261" s="68"/>
      <c r="U261" s="68"/>
      <c r="V261" s="68"/>
      <c r="W261" s="68"/>
      <c r="X261" s="68"/>
      <c r="Y261" s="69"/>
      <c r="Z261" s="31"/>
      <c r="AA261" s="31"/>
      <c r="AB261" s="31"/>
      <c r="AC261" s="31"/>
      <c r="AD261" s="31"/>
      <c r="AE261" s="31"/>
      <c r="AT261" s="14" t="s">
        <v>207</v>
      </c>
      <c r="AU261" s="14" t="s">
        <v>83</v>
      </c>
    </row>
    <row r="262" spans="1:65" s="2" customFormat="1" ht="14.45" customHeight="1">
      <c r="A262" s="31"/>
      <c r="B262" s="32"/>
      <c r="C262" s="170" t="s">
        <v>499</v>
      </c>
      <c r="D262" s="170" t="s">
        <v>201</v>
      </c>
      <c r="E262" s="171" t="s">
        <v>500</v>
      </c>
      <c r="F262" s="172" t="s">
        <v>501</v>
      </c>
      <c r="G262" s="173" t="s">
        <v>300</v>
      </c>
      <c r="H262" s="174">
        <v>7</v>
      </c>
      <c r="I262" s="175"/>
      <c r="J262" s="176"/>
      <c r="K262" s="177">
        <f>ROUND(P262*H262,2)</f>
        <v>0</v>
      </c>
      <c r="L262" s="172" t="s">
        <v>1</v>
      </c>
      <c r="M262" s="178"/>
      <c r="N262" s="179" t="s">
        <v>1</v>
      </c>
      <c r="O262" s="180" t="s">
        <v>39</v>
      </c>
      <c r="P262" s="181">
        <f>I262+J262</f>
        <v>0</v>
      </c>
      <c r="Q262" s="181">
        <f>ROUND(I262*H262,2)</f>
        <v>0</v>
      </c>
      <c r="R262" s="181">
        <f>ROUND(J262*H262,2)</f>
        <v>0</v>
      </c>
      <c r="S262" s="68"/>
      <c r="T262" s="182">
        <f>S262*H262</f>
        <v>0</v>
      </c>
      <c r="U262" s="182">
        <v>0</v>
      </c>
      <c r="V262" s="182">
        <f>U262*H262</f>
        <v>0</v>
      </c>
      <c r="W262" s="182">
        <v>0</v>
      </c>
      <c r="X262" s="182">
        <f>W262*H262</f>
        <v>0</v>
      </c>
      <c r="Y262" s="183" t="s">
        <v>1</v>
      </c>
      <c r="Z262" s="31"/>
      <c r="AA262" s="31"/>
      <c r="AB262" s="31"/>
      <c r="AC262" s="31"/>
      <c r="AD262" s="31"/>
      <c r="AE262" s="31"/>
      <c r="AR262" s="184" t="s">
        <v>213</v>
      </c>
      <c r="AT262" s="184" t="s">
        <v>201</v>
      </c>
      <c r="AU262" s="184" t="s">
        <v>83</v>
      </c>
      <c r="AY262" s="14" t="s">
        <v>205</v>
      </c>
      <c r="BE262" s="185">
        <f>IF(O262="základní",K262,0)</f>
        <v>0</v>
      </c>
      <c r="BF262" s="185">
        <f>IF(O262="snížená",K262,0)</f>
        <v>0</v>
      </c>
      <c r="BG262" s="185">
        <f>IF(O262="zákl. přenesená",K262,0)</f>
        <v>0</v>
      </c>
      <c r="BH262" s="185">
        <f>IF(O262="sníž. přenesená",K262,0)</f>
        <v>0</v>
      </c>
      <c r="BI262" s="185">
        <f>IF(O262="nulová",K262,0)</f>
        <v>0</v>
      </c>
      <c r="BJ262" s="14" t="s">
        <v>83</v>
      </c>
      <c r="BK262" s="185">
        <f>ROUND(P262*H262,2)</f>
        <v>0</v>
      </c>
      <c r="BL262" s="14" t="s">
        <v>214</v>
      </c>
      <c r="BM262" s="184" t="s">
        <v>502</v>
      </c>
    </row>
    <row r="263" spans="1:65" s="2" customFormat="1" ht="11.25">
      <c r="A263" s="31"/>
      <c r="B263" s="32"/>
      <c r="C263" s="33"/>
      <c r="D263" s="186" t="s">
        <v>207</v>
      </c>
      <c r="E263" s="33"/>
      <c r="F263" s="187" t="s">
        <v>501</v>
      </c>
      <c r="G263" s="33"/>
      <c r="H263" s="33"/>
      <c r="I263" s="188"/>
      <c r="J263" s="188"/>
      <c r="K263" s="33"/>
      <c r="L263" s="33"/>
      <c r="M263" s="36"/>
      <c r="N263" s="189"/>
      <c r="O263" s="190"/>
      <c r="P263" s="68"/>
      <c r="Q263" s="68"/>
      <c r="R263" s="68"/>
      <c r="S263" s="68"/>
      <c r="T263" s="68"/>
      <c r="U263" s="68"/>
      <c r="V263" s="68"/>
      <c r="W263" s="68"/>
      <c r="X263" s="68"/>
      <c r="Y263" s="69"/>
      <c r="Z263" s="31"/>
      <c r="AA263" s="31"/>
      <c r="AB263" s="31"/>
      <c r="AC263" s="31"/>
      <c r="AD263" s="31"/>
      <c r="AE263" s="31"/>
      <c r="AT263" s="14" t="s">
        <v>207</v>
      </c>
      <c r="AU263" s="14" t="s">
        <v>83</v>
      </c>
    </row>
    <row r="264" spans="1:65" s="2" customFormat="1" ht="14.45" customHeight="1">
      <c r="A264" s="31"/>
      <c r="B264" s="32"/>
      <c r="C264" s="170" t="s">
        <v>503</v>
      </c>
      <c r="D264" s="170" t="s">
        <v>201</v>
      </c>
      <c r="E264" s="171" t="s">
        <v>504</v>
      </c>
      <c r="F264" s="172" t="s">
        <v>505</v>
      </c>
      <c r="G264" s="173" t="s">
        <v>300</v>
      </c>
      <c r="H264" s="174">
        <v>7</v>
      </c>
      <c r="I264" s="175"/>
      <c r="J264" s="176"/>
      <c r="K264" s="177">
        <f>ROUND(P264*H264,2)</f>
        <v>0</v>
      </c>
      <c r="L264" s="172" t="s">
        <v>1</v>
      </c>
      <c r="M264" s="178"/>
      <c r="N264" s="179" t="s">
        <v>1</v>
      </c>
      <c r="O264" s="180" t="s">
        <v>39</v>
      </c>
      <c r="P264" s="181">
        <f>I264+J264</f>
        <v>0</v>
      </c>
      <c r="Q264" s="181">
        <f>ROUND(I264*H264,2)</f>
        <v>0</v>
      </c>
      <c r="R264" s="181">
        <f>ROUND(J264*H264,2)</f>
        <v>0</v>
      </c>
      <c r="S264" s="68"/>
      <c r="T264" s="182">
        <f>S264*H264</f>
        <v>0</v>
      </c>
      <c r="U264" s="182">
        <v>0</v>
      </c>
      <c r="V264" s="182">
        <f>U264*H264</f>
        <v>0</v>
      </c>
      <c r="W264" s="182">
        <v>0</v>
      </c>
      <c r="X264" s="182">
        <f>W264*H264</f>
        <v>0</v>
      </c>
      <c r="Y264" s="183" t="s">
        <v>1</v>
      </c>
      <c r="Z264" s="31"/>
      <c r="AA264" s="31"/>
      <c r="AB264" s="31"/>
      <c r="AC264" s="31"/>
      <c r="AD264" s="31"/>
      <c r="AE264" s="31"/>
      <c r="AR264" s="184" t="s">
        <v>213</v>
      </c>
      <c r="AT264" s="184" t="s">
        <v>201</v>
      </c>
      <c r="AU264" s="184" t="s">
        <v>83</v>
      </c>
      <c r="AY264" s="14" t="s">
        <v>205</v>
      </c>
      <c r="BE264" s="185">
        <f>IF(O264="základní",K264,0)</f>
        <v>0</v>
      </c>
      <c r="BF264" s="185">
        <f>IF(O264="snížená",K264,0)</f>
        <v>0</v>
      </c>
      <c r="BG264" s="185">
        <f>IF(O264="zákl. přenesená",K264,0)</f>
        <v>0</v>
      </c>
      <c r="BH264" s="185">
        <f>IF(O264="sníž. přenesená",K264,0)</f>
        <v>0</v>
      </c>
      <c r="BI264" s="185">
        <f>IF(O264="nulová",K264,0)</f>
        <v>0</v>
      </c>
      <c r="BJ264" s="14" t="s">
        <v>83</v>
      </c>
      <c r="BK264" s="185">
        <f>ROUND(P264*H264,2)</f>
        <v>0</v>
      </c>
      <c r="BL264" s="14" t="s">
        <v>214</v>
      </c>
      <c r="BM264" s="184" t="s">
        <v>506</v>
      </c>
    </row>
    <row r="265" spans="1:65" s="2" customFormat="1" ht="11.25">
      <c r="A265" s="31"/>
      <c r="B265" s="32"/>
      <c r="C265" s="33"/>
      <c r="D265" s="186" t="s">
        <v>207</v>
      </c>
      <c r="E265" s="33"/>
      <c r="F265" s="187" t="s">
        <v>505</v>
      </c>
      <c r="G265" s="33"/>
      <c r="H265" s="33"/>
      <c r="I265" s="188"/>
      <c r="J265" s="188"/>
      <c r="K265" s="33"/>
      <c r="L265" s="33"/>
      <c r="M265" s="36"/>
      <c r="N265" s="189"/>
      <c r="O265" s="190"/>
      <c r="P265" s="68"/>
      <c r="Q265" s="68"/>
      <c r="R265" s="68"/>
      <c r="S265" s="68"/>
      <c r="T265" s="68"/>
      <c r="U265" s="68"/>
      <c r="V265" s="68"/>
      <c r="W265" s="68"/>
      <c r="X265" s="68"/>
      <c r="Y265" s="69"/>
      <c r="Z265" s="31"/>
      <c r="AA265" s="31"/>
      <c r="AB265" s="31"/>
      <c r="AC265" s="31"/>
      <c r="AD265" s="31"/>
      <c r="AE265" s="31"/>
      <c r="AT265" s="14" t="s">
        <v>207</v>
      </c>
      <c r="AU265" s="14" t="s">
        <v>83</v>
      </c>
    </row>
    <row r="266" spans="1:65" s="2" customFormat="1" ht="14.45" customHeight="1">
      <c r="A266" s="31"/>
      <c r="B266" s="32"/>
      <c r="C266" s="170" t="s">
        <v>165</v>
      </c>
      <c r="D266" s="170" t="s">
        <v>201</v>
      </c>
      <c r="E266" s="171" t="s">
        <v>507</v>
      </c>
      <c r="F266" s="172" t="s">
        <v>508</v>
      </c>
      <c r="G266" s="173" t="s">
        <v>300</v>
      </c>
      <c r="H266" s="174">
        <v>7</v>
      </c>
      <c r="I266" s="175"/>
      <c r="J266" s="176"/>
      <c r="K266" s="177">
        <f>ROUND(P266*H266,2)</f>
        <v>0</v>
      </c>
      <c r="L266" s="172" t="s">
        <v>1</v>
      </c>
      <c r="M266" s="178"/>
      <c r="N266" s="179" t="s">
        <v>1</v>
      </c>
      <c r="O266" s="180" t="s">
        <v>39</v>
      </c>
      <c r="P266" s="181">
        <f>I266+J266</f>
        <v>0</v>
      </c>
      <c r="Q266" s="181">
        <f>ROUND(I266*H266,2)</f>
        <v>0</v>
      </c>
      <c r="R266" s="181">
        <f>ROUND(J266*H266,2)</f>
        <v>0</v>
      </c>
      <c r="S266" s="68"/>
      <c r="T266" s="182">
        <f>S266*H266</f>
        <v>0</v>
      </c>
      <c r="U266" s="182">
        <v>0</v>
      </c>
      <c r="V266" s="182">
        <f>U266*H266</f>
        <v>0</v>
      </c>
      <c r="W266" s="182">
        <v>0</v>
      </c>
      <c r="X266" s="182">
        <f>W266*H266</f>
        <v>0</v>
      </c>
      <c r="Y266" s="183" t="s">
        <v>1</v>
      </c>
      <c r="Z266" s="31"/>
      <c r="AA266" s="31"/>
      <c r="AB266" s="31"/>
      <c r="AC266" s="31"/>
      <c r="AD266" s="31"/>
      <c r="AE266" s="31"/>
      <c r="AR266" s="184" t="s">
        <v>213</v>
      </c>
      <c r="AT266" s="184" t="s">
        <v>201</v>
      </c>
      <c r="AU266" s="184" t="s">
        <v>83</v>
      </c>
      <c r="AY266" s="14" t="s">
        <v>205</v>
      </c>
      <c r="BE266" s="185">
        <f>IF(O266="základní",K266,0)</f>
        <v>0</v>
      </c>
      <c r="BF266" s="185">
        <f>IF(O266="snížená",K266,0)</f>
        <v>0</v>
      </c>
      <c r="BG266" s="185">
        <f>IF(O266="zákl. přenesená",K266,0)</f>
        <v>0</v>
      </c>
      <c r="BH266" s="185">
        <f>IF(O266="sníž. přenesená",K266,0)</f>
        <v>0</v>
      </c>
      <c r="BI266" s="185">
        <f>IF(O266="nulová",K266,0)</f>
        <v>0</v>
      </c>
      <c r="BJ266" s="14" t="s">
        <v>83</v>
      </c>
      <c r="BK266" s="185">
        <f>ROUND(P266*H266,2)</f>
        <v>0</v>
      </c>
      <c r="BL266" s="14" t="s">
        <v>214</v>
      </c>
      <c r="BM266" s="184" t="s">
        <v>509</v>
      </c>
    </row>
    <row r="267" spans="1:65" s="2" customFormat="1" ht="11.25">
      <c r="A267" s="31"/>
      <c r="B267" s="32"/>
      <c r="C267" s="33"/>
      <c r="D267" s="186" t="s">
        <v>207</v>
      </c>
      <c r="E267" s="33"/>
      <c r="F267" s="187" t="s">
        <v>508</v>
      </c>
      <c r="G267" s="33"/>
      <c r="H267" s="33"/>
      <c r="I267" s="188"/>
      <c r="J267" s="188"/>
      <c r="K267" s="33"/>
      <c r="L267" s="33"/>
      <c r="M267" s="36"/>
      <c r="N267" s="189"/>
      <c r="O267" s="190"/>
      <c r="P267" s="68"/>
      <c r="Q267" s="68"/>
      <c r="R267" s="68"/>
      <c r="S267" s="68"/>
      <c r="T267" s="68"/>
      <c r="U267" s="68"/>
      <c r="V267" s="68"/>
      <c r="W267" s="68"/>
      <c r="X267" s="68"/>
      <c r="Y267" s="69"/>
      <c r="Z267" s="31"/>
      <c r="AA267" s="31"/>
      <c r="AB267" s="31"/>
      <c r="AC267" s="31"/>
      <c r="AD267" s="31"/>
      <c r="AE267" s="31"/>
      <c r="AT267" s="14" t="s">
        <v>207</v>
      </c>
      <c r="AU267" s="14" t="s">
        <v>83</v>
      </c>
    </row>
    <row r="268" spans="1:65" s="2" customFormat="1" ht="14.45" customHeight="1">
      <c r="A268" s="31"/>
      <c r="B268" s="32"/>
      <c r="C268" s="170" t="s">
        <v>510</v>
      </c>
      <c r="D268" s="170" t="s">
        <v>201</v>
      </c>
      <c r="E268" s="171" t="s">
        <v>511</v>
      </c>
      <c r="F268" s="172" t="s">
        <v>512</v>
      </c>
      <c r="G268" s="173" t="s">
        <v>300</v>
      </c>
      <c r="H268" s="174">
        <v>1</v>
      </c>
      <c r="I268" s="175"/>
      <c r="J268" s="176"/>
      <c r="K268" s="177">
        <f>ROUND(P268*H268,2)</f>
        <v>0</v>
      </c>
      <c r="L268" s="172" t="s">
        <v>1</v>
      </c>
      <c r="M268" s="178"/>
      <c r="N268" s="179" t="s">
        <v>1</v>
      </c>
      <c r="O268" s="180" t="s">
        <v>39</v>
      </c>
      <c r="P268" s="181">
        <f>I268+J268</f>
        <v>0</v>
      </c>
      <c r="Q268" s="181">
        <f>ROUND(I268*H268,2)</f>
        <v>0</v>
      </c>
      <c r="R268" s="181">
        <f>ROUND(J268*H268,2)</f>
        <v>0</v>
      </c>
      <c r="S268" s="68"/>
      <c r="T268" s="182">
        <f>S268*H268</f>
        <v>0</v>
      </c>
      <c r="U268" s="182">
        <v>0</v>
      </c>
      <c r="V268" s="182">
        <f>U268*H268</f>
        <v>0</v>
      </c>
      <c r="W268" s="182">
        <v>0</v>
      </c>
      <c r="X268" s="182">
        <f>W268*H268</f>
        <v>0</v>
      </c>
      <c r="Y268" s="183" t="s">
        <v>1</v>
      </c>
      <c r="Z268" s="31"/>
      <c r="AA268" s="31"/>
      <c r="AB268" s="31"/>
      <c r="AC268" s="31"/>
      <c r="AD268" s="31"/>
      <c r="AE268" s="31"/>
      <c r="AR268" s="184" t="s">
        <v>427</v>
      </c>
      <c r="AT268" s="184" t="s">
        <v>201</v>
      </c>
      <c r="AU268" s="184" t="s">
        <v>83</v>
      </c>
      <c r="AY268" s="14" t="s">
        <v>205</v>
      </c>
      <c r="BE268" s="185">
        <f>IF(O268="základní",K268,0)</f>
        <v>0</v>
      </c>
      <c r="BF268" s="185">
        <f>IF(O268="snížená",K268,0)</f>
        <v>0</v>
      </c>
      <c r="BG268" s="185">
        <f>IF(O268="zákl. přenesená",K268,0)</f>
        <v>0</v>
      </c>
      <c r="BH268" s="185">
        <f>IF(O268="sníž. přenesená",K268,0)</f>
        <v>0</v>
      </c>
      <c r="BI268" s="185">
        <f>IF(O268="nulová",K268,0)</f>
        <v>0</v>
      </c>
      <c r="BJ268" s="14" t="s">
        <v>83</v>
      </c>
      <c r="BK268" s="185">
        <f>ROUND(P268*H268,2)</f>
        <v>0</v>
      </c>
      <c r="BL268" s="14" t="s">
        <v>427</v>
      </c>
      <c r="BM268" s="184" t="s">
        <v>513</v>
      </c>
    </row>
    <row r="269" spans="1:65" s="2" customFormat="1" ht="11.25">
      <c r="A269" s="31"/>
      <c r="B269" s="32"/>
      <c r="C269" s="33"/>
      <c r="D269" s="186" t="s">
        <v>207</v>
      </c>
      <c r="E269" s="33"/>
      <c r="F269" s="187" t="s">
        <v>512</v>
      </c>
      <c r="G269" s="33"/>
      <c r="H269" s="33"/>
      <c r="I269" s="188"/>
      <c r="J269" s="188"/>
      <c r="K269" s="33"/>
      <c r="L269" s="33"/>
      <c r="M269" s="36"/>
      <c r="N269" s="189"/>
      <c r="O269" s="190"/>
      <c r="P269" s="68"/>
      <c r="Q269" s="68"/>
      <c r="R269" s="68"/>
      <c r="S269" s="68"/>
      <c r="T269" s="68"/>
      <c r="U269" s="68"/>
      <c r="V269" s="68"/>
      <c r="W269" s="68"/>
      <c r="X269" s="68"/>
      <c r="Y269" s="69"/>
      <c r="Z269" s="31"/>
      <c r="AA269" s="31"/>
      <c r="AB269" s="31"/>
      <c r="AC269" s="31"/>
      <c r="AD269" s="31"/>
      <c r="AE269" s="31"/>
      <c r="AT269" s="14" t="s">
        <v>207</v>
      </c>
      <c r="AU269" s="14" t="s">
        <v>83</v>
      </c>
    </row>
    <row r="270" spans="1:65" s="2" customFormat="1" ht="14.45" customHeight="1">
      <c r="A270" s="31"/>
      <c r="B270" s="32"/>
      <c r="C270" s="207" t="s">
        <v>514</v>
      </c>
      <c r="D270" s="207" t="s">
        <v>423</v>
      </c>
      <c r="E270" s="208" t="s">
        <v>515</v>
      </c>
      <c r="F270" s="209" t="s">
        <v>516</v>
      </c>
      <c r="G270" s="210" t="s">
        <v>300</v>
      </c>
      <c r="H270" s="211">
        <v>4</v>
      </c>
      <c r="I270" s="212"/>
      <c r="J270" s="212"/>
      <c r="K270" s="213">
        <f>ROUND(P270*H270,2)</f>
        <v>0</v>
      </c>
      <c r="L270" s="209" t="s">
        <v>1</v>
      </c>
      <c r="M270" s="36"/>
      <c r="N270" s="214" t="s">
        <v>1</v>
      </c>
      <c r="O270" s="180" t="s">
        <v>39</v>
      </c>
      <c r="P270" s="181">
        <f>I270+J270</f>
        <v>0</v>
      </c>
      <c r="Q270" s="181">
        <f>ROUND(I270*H270,2)</f>
        <v>0</v>
      </c>
      <c r="R270" s="181">
        <f>ROUND(J270*H270,2)</f>
        <v>0</v>
      </c>
      <c r="S270" s="68"/>
      <c r="T270" s="182">
        <f>S270*H270</f>
        <v>0</v>
      </c>
      <c r="U270" s="182">
        <v>0</v>
      </c>
      <c r="V270" s="182">
        <f>U270*H270</f>
        <v>0</v>
      </c>
      <c r="W270" s="182">
        <v>0</v>
      </c>
      <c r="X270" s="182">
        <f>W270*H270</f>
        <v>0</v>
      </c>
      <c r="Y270" s="183" t="s">
        <v>1</v>
      </c>
      <c r="Z270" s="31"/>
      <c r="AA270" s="31"/>
      <c r="AB270" s="31"/>
      <c r="AC270" s="31"/>
      <c r="AD270" s="31"/>
      <c r="AE270" s="31"/>
      <c r="AR270" s="184" t="s">
        <v>427</v>
      </c>
      <c r="AT270" s="184" t="s">
        <v>423</v>
      </c>
      <c r="AU270" s="184" t="s">
        <v>83</v>
      </c>
      <c r="AY270" s="14" t="s">
        <v>205</v>
      </c>
      <c r="BE270" s="185">
        <f>IF(O270="základní",K270,0)</f>
        <v>0</v>
      </c>
      <c r="BF270" s="185">
        <f>IF(O270="snížená",K270,0)</f>
        <v>0</v>
      </c>
      <c r="BG270" s="185">
        <f>IF(O270="zákl. přenesená",K270,0)</f>
        <v>0</v>
      </c>
      <c r="BH270" s="185">
        <f>IF(O270="sníž. přenesená",K270,0)</f>
        <v>0</v>
      </c>
      <c r="BI270" s="185">
        <f>IF(O270="nulová",K270,0)</f>
        <v>0</v>
      </c>
      <c r="BJ270" s="14" t="s">
        <v>83</v>
      </c>
      <c r="BK270" s="185">
        <f>ROUND(P270*H270,2)</f>
        <v>0</v>
      </c>
      <c r="BL270" s="14" t="s">
        <v>427</v>
      </c>
      <c r="BM270" s="184" t="s">
        <v>517</v>
      </c>
    </row>
    <row r="271" spans="1:65" s="2" customFormat="1" ht="39">
      <c r="A271" s="31"/>
      <c r="B271" s="32"/>
      <c r="C271" s="33"/>
      <c r="D271" s="186" t="s">
        <v>207</v>
      </c>
      <c r="E271" s="33"/>
      <c r="F271" s="187" t="s">
        <v>518</v>
      </c>
      <c r="G271" s="33"/>
      <c r="H271" s="33"/>
      <c r="I271" s="188"/>
      <c r="J271" s="188"/>
      <c r="K271" s="33"/>
      <c r="L271" s="33"/>
      <c r="M271" s="36"/>
      <c r="N271" s="189"/>
      <c r="O271" s="190"/>
      <c r="P271" s="68"/>
      <c r="Q271" s="68"/>
      <c r="R271" s="68"/>
      <c r="S271" s="68"/>
      <c r="T271" s="68"/>
      <c r="U271" s="68"/>
      <c r="V271" s="68"/>
      <c r="W271" s="68"/>
      <c r="X271" s="68"/>
      <c r="Y271" s="69"/>
      <c r="Z271" s="31"/>
      <c r="AA271" s="31"/>
      <c r="AB271" s="31"/>
      <c r="AC271" s="31"/>
      <c r="AD271" s="31"/>
      <c r="AE271" s="31"/>
      <c r="AT271" s="14" t="s">
        <v>207</v>
      </c>
      <c r="AU271" s="14" t="s">
        <v>83</v>
      </c>
    </row>
    <row r="272" spans="1:65" s="2" customFormat="1" ht="14.45" customHeight="1">
      <c r="A272" s="31"/>
      <c r="B272" s="32"/>
      <c r="C272" s="207" t="s">
        <v>519</v>
      </c>
      <c r="D272" s="207" t="s">
        <v>423</v>
      </c>
      <c r="E272" s="208" t="s">
        <v>520</v>
      </c>
      <c r="F272" s="209" t="s">
        <v>521</v>
      </c>
      <c r="G272" s="210" t="s">
        <v>300</v>
      </c>
      <c r="H272" s="211">
        <v>1</v>
      </c>
      <c r="I272" s="212"/>
      <c r="J272" s="212"/>
      <c r="K272" s="213">
        <f>ROUND(P272*H272,2)</f>
        <v>0</v>
      </c>
      <c r="L272" s="209" t="s">
        <v>1</v>
      </c>
      <c r="M272" s="36"/>
      <c r="N272" s="214" t="s">
        <v>1</v>
      </c>
      <c r="O272" s="180" t="s">
        <v>39</v>
      </c>
      <c r="P272" s="181">
        <f>I272+J272</f>
        <v>0</v>
      </c>
      <c r="Q272" s="181">
        <f>ROUND(I272*H272,2)</f>
        <v>0</v>
      </c>
      <c r="R272" s="181">
        <f>ROUND(J272*H272,2)</f>
        <v>0</v>
      </c>
      <c r="S272" s="68"/>
      <c r="T272" s="182">
        <f>S272*H272</f>
        <v>0</v>
      </c>
      <c r="U272" s="182">
        <v>0</v>
      </c>
      <c r="V272" s="182">
        <f>U272*H272</f>
        <v>0</v>
      </c>
      <c r="W272" s="182">
        <v>0</v>
      </c>
      <c r="X272" s="182">
        <f>W272*H272</f>
        <v>0</v>
      </c>
      <c r="Y272" s="183" t="s">
        <v>1</v>
      </c>
      <c r="Z272" s="31"/>
      <c r="AA272" s="31"/>
      <c r="AB272" s="31"/>
      <c r="AC272" s="31"/>
      <c r="AD272" s="31"/>
      <c r="AE272" s="31"/>
      <c r="AR272" s="184" t="s">
        <v>427</v>
      </c>
      <c r="AT272" s="184" t="s">
        <v>423</v>
      </c>
      <c r="AU272" s="184" t="s">
        <v>83</v>
      </c>
      <c r="AY272" s="14" t="s">
        <v>205</v>
      </c>
      <c r="BE272" s="185">
        <f>IF(O272="základní",K272,0)</f>
        <v>0</v>
      </c>
      <c r="BF272" s="185">
        <f>IF(O272="snížená",K272,0)</f>
        <v>0</v>
      </c>
      <c r="BG272" s="185">
        <f>IF(O272="zákl. přenesená",K272,0)</f>
        <v>0</v>
      </c>
      <c r="BH272" s="185">
        <f>IF(O272="sníž. přenesená",K272,0)</f>
        <v>0</v>
      </c>
      <c r="BI272" s="185">
        <f>IF(O272="nulová",K272,0)</f>
        <v>0</v>
      </c>
      <c r="BJ272" s="14" t="s">
        <v>83</v>
      </c>
      <c r="BK272" s="185">
        <f>ROUND(P272*H272,2)</f>
        <v>0</v>
      </c>
      <c r="BL272" s="14" t="s">
        <v>427</v>
      </c>
      <c r="BM272" s="184" t="s">
        <v>522</v>
      </c>
    </row>
    <row r="273" spans="1:65" s="2" customFormat="1" ht="39">
      <c r="A273" s="31"/>
      <c r="B273" s="32"/>
      <c r="C273" s="33"/>
      <c r="D273" s="186" t="s">
        <v>207</v>
      </c>
      <c r="E273" s="33"/>
      <c r="F273" s="187" t="s">
        <v>523</v>
      </c>
      <c r="G273" s="33"/>
      <c r="H273" s="33"/>
      <c r="I273" s="188"/>
      <c r="J273" s="188"/>
      <c r="K273" s="33"/>
      <c r="L273" s="33"/>
      <c r="M273" s="36"/>
      <c r="N273" s="189"/>
      <c r="O273" s="190"/>
      <c r="P273" s="68"/>
      <c r="Q273" s="68"/>
      <c r="R273" s="68"/>
      <c r="S273" s="68"/>
      <c r="T273" s="68"/>
      <c r="U273" s="68"/>
      <c r="V273" s="68"/>
      <c r="W273" s="68"/>
      <c r="X273" s="68"/>
      <c r="Y273" s="69"/>
      <c r="Z273" s="31"/>
      <c r="AA273" s="31"/>
      <c r="AB273" s="31"/>
      <c r="AC273" s="31"/>
      <c r="AD273" s="31"/>
      <c r="AE273" s="31"/>
      <c r="AT273" s="14" t="s">
        <v>207</v>
      </c>
      <c r="AU273" s="14" t="s">
        <v>83</v>
      </c>
    </row>
    <row r="274" spans="1:65" s="2" customFormat="1" ht="14.45" customHeight="1">
      <c r="A274" s="31"/>
      <c r="B274" s="32"/>
      <c r="C274" s="207" t="s">
        <v>524</v>
      </c>
      <c r="D274" s="207" t="s">
        <v>423</v>
      </c>
      <c r="E274" s="208" t="s">
        <v>525</v>
      </c>
      <c r="F274" s="209" t="s">
        <v>526</v>
      </c>
      <c r="G274" s="210" t="s">
        <v>300</v>
      </c>
      <c r="H274" s="211">
        <v>3</v>
      </c>
      <c r="I274" s="212"/>
      <c r="J274" s="212"/>
      <c r="K274" s="213">
        <f>ROUND(P274*H274,2)</f>
        <v>0</v>
      </c>
      <c r="L274" s="209" t="s">
        <v>1</v>
      </c>
      <c r="M274" s="36"/>
      <c r="N274" s="214" t="s">
        <v>1</v>
      </c>
      <c r="O274" s="180" t="s">
        <v>39</v>
      </c>
      <c r="P274" s="181">
        <f>I274+J274</f>
        <v>0</v>
      </c>
      <c r="Q274" s="181">
        <f>ROUND(I274*H274,2)</f>
        <v>0</v>
      </c>
      <c r="R274" s="181">
        <f>ROUND(J274*H274,2)</f>
        <v>0</v>
      </c>
      <c r="S274" s="68"/>
      <c r="T274" s="182">
        <f>S274*H274</f>
        <v>0</v>
      </c>
      <c r="U274" s="182">
        <v>0</v>
      </c>
      <c r="V274" s="182">
        <f>U274*H274</f>
        <v>0</v>
      </c>
      <c r="W274" s="182">
        <v>0</v>
      </c>
      <c r="X274" s="182">
        <f>W274*H274</f>
        <v>0</v>
      </c>
      <c r="Y274" s="183" t="s">
        <v>1</v>
      </c>
      <c r="Z274" s="31"/>
      <c r="AA274" s="31"/>
      <c r="AB274" s="31"/>
      <c r="AC274" s="31"/>
      <c r="AD274" s="31"/>
      <c r="AE274" s="31"/>
      <c r="AR274" s="184" t="s">
        <v>427</v>
      </c>
      <c r="AT274" s="184" t="s">
        <v>423</v>
      </c>
      <c r="AU274" s="184" t="s">
        <v>83</v>
      </c>
      <c r="AY274" s="14" t="s">
        <v>205</v>
      </c>
      <c r="BE274" s="185">
        <f>IF(O274="základní",K274,0)</f>
        <v>0</v>
      </c>
      <c r="BF274" s="185">
        <f>IF(O274="snížená",K274,0)</f>
        <v>0</v>
      </c>
      <c r="BG274" s="185">
        <f>IF(O274="zákl. přenesená",K274,0)</f>
        <v>0</v>
      </c>
      <c r="BH274" s="185">
        <f>IF(O274="sníž. přenesená",K274,0)</f>
        <v>0</v>
      </c>
      <c r="BI274" s="185">
        <f>IF(O274="nulová",K274,0)</f>
        <v>0</v>
      </c>
      <c r="BJ274" s="14" t="s">
        <v>83</v>
      </c>
      <c r="BK274" s="185">
        <f>ROUND(P274*H274,2)</f>
        <v>0</v>
      </c>
      <c r="BL274" s="14" t="s">
        <v>427</v>
      </c>
      <c r="BM274" s="184" t="s">
        <v>527</v>
      </c>
    </row>
    <row r="275" spans="1:65" s="2" customFormat="1" ht="39">
      <c r="A275" s="31"/>
      <c r="B275" s="32"/>
      <c r="C275" s="33"/>
      <c r="D275" s="186" t="s">
        <v>207</v>
      </c>
      <c r="E275" s="33"/>
      <c r="F275" s="187" t="s">
        <v>528</v>
      </c>
      <c r="G275" s="33"/>
      <c r="H275" s="33"/>
      <c r="I275" s="188"/>
      <c r="J275" s="188"/>
      <c r="K275" s="33"/>
      <c r="L275" s="33"/>
      <c r="M275" s="36"/>
      <c r="N275" s="189"/>
      <c r="O275" s="190"/>
      <c r="P275" s="68"/>
      <c r="Q275" s="68"/>
      <c r="R275" s="68"/>
      <c r="S275" s="68"/>
      <c r="T275" s="68"/>
      <c r="U275" s="68"/>
      <c r="V275" s="68"/>
      <c r="W275" s="68"/>
      <c r="X275" s="68"/>
      <c r="Y275" s="69"/>
      <c r="Z275" s="31"/>
      <c r="AA275" s="31"/>
      <c r="AB275" s="31"/>
      <c r="AC275" s="31"/>
      <c r="AD275" s="31"/>
      <c r="AE275" s="31"/>
      <c r="AT275" s="14" t="s">
        <v>207</v>
      </c>
      <c r="AU275" s="14" t="s">
        <v>83</v>
      </c>
    </row>
    <row r="276" spans="1:65" s="2" customFormat="1" ht="14.45" customHeight="1">
      <c r="A276" s="31"/>
      <c r="B276" s="32"/>
      <c r="C276" s="207" t="s">
        <v>529</v>
      </c>
      <c r="D276" s="207" t="s">
        <v>423</v>
      </c>
      <c r="E276" s="208" t="s">
        <v>530</v>
      </c>
      <c r="F276" s="209" t="s">
        <v>531</v>
      </c>
      <c r="G276" s="210" t="s">
        <v>300</v>
      </c>
      <c r="H276" s="211">
        <v>1</v>
      </c>
      <c r="I276" s="212"/>
      <c r="J276" s="212"/>
      <c r="K276" s="213">
        <f>ROUND(P276*H276,2)</f>
        <v>0</v>
      </c>
      <c r="L276" s="209" t="s">
        <v>1</v>
      </c>
      <c r="M276" s="36"/>
      <c r="N276" s="214" t="s">
        <v>1</v>
      </c>
      <c r="O276" s="180" t="s">
        <v>39</v>
      </c>
      <c r="P276" s="181">
        <f>I276+J276</f>
        <v>0</v>
      </c>
      <c r="Q276" s="181">
        <f>ROUND(I276*H276,2)</f>
        <v>0</v>
      </c>
      <c r="R276" s="181">
        <f>ROUND(J276*H276,2)</f>
        <v>0</v>
      </c>
      <c r="S276" s="68"/>
      <c r="T276" s="182">
        <f>S276*H276</f>
        <v>0</v>
      </c>
      <c r="U276" s="182">
        <v>0</v>
      </c>
      <c r="V276" s="182">
        <f>U276*H276</f>
        <v>0</v>
      </c>
      <c r="W276" s="182">
        <v>0</v>
      </c>
      <c r="X276" s="182">
        <f>W276*H276</f>
        <v>0</v>
      </c>
      <c r="Y276" s="183" t="s">
        <v>1</v>
      </c>
      <c r="Z276" s="31"/>
      <c r="AA276" s="31"/>
      <c r="AB276" s="31"/>
      <c r="AC276" s="31"/>
      <c r="AD276" s="31"/>
      <c r="AE276" s="31"/>
      <c r="AR276" s="184" t="s">
        <v>427</v>
      </c>
      <c r="AT276" s="184" t="s">
        <v>423</v>
      </c>
      <c r="AU276" s="184" t="s">
        <v>83</v>
      </c>
      <c r="AY276" s="14" t="s">
        <v>205</v>
      </c>
      <c r="BE276" s="185">
        <f>IF(O276="základní",K276,0)</f>
        <v>0</v>
      </c>
      <c r="BF276" s="185">
        <f>IF(O276="snížená",K276,0)</f>
        <v>0</v>
      </c>
      <c r="BG276" s="185">
        <f>IF(O276="zákl. přenesená",K276,0)</f>
        <v>0</v>
      </c>
      <c r="BH276" s="185">
        <f>IF(O276="sníž. přenesená",K276,0)</f>
        <v>0</v>
      </c>
      <c r="BI276" s="185">
        <f>IF(O276="nulová",K276,0)</f>
        <v>0</v>
      </c>
      <c r="BJ276" s="14" t="s">
        <v>83</v>
      </c>
      <c r="BK276" s="185">
        <f>ROUND(P276*H276,2)</f>
        <v>0</v>
      </c>
      <c r="BL276" s="14" t="s">
        <v>427</v>
      </c>
      <c r="BM276" s="184" t="s">
        <v>532</v>
      </c>
    </row>
    <row r="277" spans="1:65" s="2" customFormat="1" ht="39">
      <c r="A277" s="31"/>
      <c r="B277" s="32"/>
      <c r="C277" s="33"/>
      <c r="D277" s="186" t="s">
        <v>207</v>
      </c>
      <c r="E277" s="33"/>
      <c r="F277" s="187" t="s">
        <v>533</v>
      </c>
      <c r="G277" s="33"/>
      <c r="H277" s="33"/>
      <c r="I277" s="188"/>
      <c r="J277" s="188"/>
      <c r="K277" s="33"/>
      <c r="L277" s="33"/>
      <c r="M277" s="36"/>
      <c r="N277" s="189"/>
      <c r="O277" s="190"/>
      <c r="P277" s="68"/>
      <c r="Q277" s="68"/>
      <c r="R277" s="68"/>
      <c r="S277" s="68"/>
      <c r="T277" s="68"/>
      <c r="U277" s="68"/>
      <c r="V277" s="68"/>
      <c r="W277" s="68"/>
      <c r="X277" s="68"/>
      <c r="Y277" s="69"/>
      <c r="Z277" s="31"/>
      <c r="AA277" s="31"/>
      <c r="AB277" s="31"/>
      <c r="AC277" s="31"/>
      <c r="AD277" s="31"/>
      <c r="AE277" s="31"/>
      <c r="AT277" s="14" t="s">
        <v>207</v>
      </c>
      <c r="AU277" s="14" t="s">
        <v>83</v>
      </c>
    </row>
    <row r="278" spans="1:65" s="2" customFormat="1" ht="14.45" customHeight="1">
      <c r="A278" s="31"/>
      <c r="B278" s="32"/>
      <c r="C278" s="207" t="s">
        <v>534</v>
      </c>
      <c r="D278" s="207" t="s">
        <v>423</v>
      </c>
      <c r="E278" s="208" t="s">
        <v>535</v>
      </c>
      <c r="F278" s="209" t="s">
        <v>536</v>
      </c>
      <c r="G278" s="210" t="s">
        <v>300</v>
      </c>
      <c r="H278" s="211">
        <v>2</v>
      </c>
      <c r="I278" s="212"/>
      <c r="J278" s="212"/>
      <c r="K278" s="213">
        <f>ROUND(P278*H278,2)</f>
        <v>0</v>
      </c>
      <c r="L278" s="209" t="s">
        <v>1</v>
      </c>
      <c r="M278" s="36"/>
      <c r="N278" s="214" t="s">
        <v>1</v>
      </c>
      <c r="O278" s="180" t="s">
        <v>39</v>
      </c>
      <c r="P278" s="181">
        <f>I278+J278</f>
        <v>0</v>
      </c>
      <c r="Q278" s="181">
        <f>ROUND(I278*H278,2)</f>
        <v>0</v>
      </c>
      <c r="R278" s="181">
        <f>ROUND(J278*H278,2)</f>
        <v>0</v>
      </c>
      <c r="S278" s="68"/>
      <c r="T278" s="182">
        <f>S278*H278</f>
        <v>0</v>
      </c>
      <c r="U278" s="182">
        <v>0</v>
      </c>
      <c r="V278" s="182">
        <f>U278*H278</f>
        <v>0</v>
      </c>
      <c r="W278" s="182">
        <v>0</v>
      </c>
      <c r="X278" s="182">
        <f>W278*H278</f>
        <v>0</v>
      </c>
      <c r="Y278" s="183" t="s">
        <v>1</v>
      </c>
      <c r="Z278" s="31"/>
      <c r="AA278" s="31"/>
      <c r="AB278" s="31"/>
      <c r="AC278" s="31"/>
      <c r="AD278" s="31"/>
      <c r="AE278" s="31"/>
      <c r="AR278" s="184" t="s">
        <v>427</v>
      </c>
      <c r="AT278" s="184" t="s">
        <v>423</v>
      </c>
      <c r="AU278" s="184" t="s">
        <v>83</v>
      </c>
      <c r="AY278" s="14" t="s">
        <v>205</v>
      </c>
      <c r="BE278" s="185">
        <f>IF(O278="základní",K278,0)</f>
        <v>0</v>
      </c>
      <c r="BF278" s="185">
        <f>IF(O278="snížená",K278,0)</f>
        <v>0</v>
      </c>
      <c r="BG278" s="185">
        <f>IF(O278="zákl. přenesená",K278,0)</f>
        <v>0</v>
      </c>
      <c r="BH278" s="185">
        <f>IF(O278="sníž. přenesená",K278,0)</f>
        <v>0</v>
      </c>
      <c r="BI278" s="185">
        <f>IF(O278="nulová",K278,0)</f>
        <v>0</v>
      </c>
      <c r="BJ278" s="14" t="s">
        <v>83</v>
      </c>
      <c r="BK278" s="185">
        <f>ROUND(P278*H278,2)</f>
        <v>0</v>
      </c>
      <c r="BL278" s="14" t="s">
        <v>427</v>
      </c>
      <c r="BM278" s="184" t="s">
        <v>537</v>
      </c>
    </row>
    <row r="279" spans="1:65" s="2" customFormat="1" ht="11.25">
      <c r="A279" s="31"/>
      <c r="B279" s="32"/>
      <c r="C279" s="33"/>
      <c r="D279" s="186" t="s">
        <v>207</v>
      </c>
      <c r="E279" s="33"/>
      <c r="F279" s="187" t="s">
        <v>538</v>
      </c>
      <c r="G279" s="33"/>
      <c r="H279" s="33"/>
      <c r="I279" s="188"/>
      <c r="J279" s="188"/>
      <c r="K279" s="33"/>
      <c r="L279" s="33"/>
      <c r="M279" s="36"/>
      <c r="N279" s="189"/>
      <c r="O279" s="190"/>
      <c r="P279" s="68"/>
      <c r="Q279" s="68"/>
      <c r="R279" s="68"/>
      <c r="S279" s="68"/>
      <c r="T279" s="68"/>
      <c r="U279" s="68"/>
      <c r="V279" s="68"/>
      <c r="W279" s="68"/>
      <c r="X279" s="68"/>
      <c r="Y279" s="69"/>
      <c r="Z279" s="31"/>
      <c r="AA279" s="31"/>
      <c r="AB279" s="31"/>
      <c r="AC279" s="31"/>
      <c r="AD279" s="31"/>
      <c r="AE279" s="31"/>
      <c r="AT279" s="14" t="s">
        <v>207</v>
      </c>
      <c r="AU279" s="14" t="s">
        <v>83</v>
      </c>
    </row>
    <row r="280" spans="1:65" s="2" customFormat="1" ht="14.45" customHeight="1">
      <c r="A280" s="31"/>
      <c r="B280" s="32"/>
      <c r="C280" s="207" t="s">
        <v>539</v>
      </c>
      <c r="D280" s="207" t="s">
        <v>423</v>
      </c>
      <c r="E280" s="208" t="s">
        <v>540</v>
      </c>
      <c r="F280" s="209" t="s">
        <v>541</v>
      </c>
      <c r="G280" s="210" t="s">
        <v>300</v>
      </c>
      <c r="H280" s="211">
        <v>1</v>
      </c>
      <c r="I280" s="212"/>
      <c r="J280" s="212"/>
      <c r="K280" s="213">
        <f>ROUND(P280*H280,2)</f>
        <v>0</v>
      </c>
      <c r="L280" s="209" t="s">
        <v>1</v>
      </c>
      <c r="M280" s="36"/>
      <c r="N280" s="214" t="s">
        <v>1</v>
      </c>
      <c r="O280" s="180" t="s">
        <v>39</v>
      </c>
      <c r="P280" s="181">
        <f>I280+J280</f>
        <v>0</v>
      </c>
      <c r="Q280" s="181">
        <f>ROUND(I280*H280,2)</f>
        <v>0</v>
      </c>
      <c r="R280" s="181">
        <f>ROUND(J280*H280,2)</f>
        <v>0</v>
      </c>
      <c r="S280" s="68"/>
      <c r="T280" s="182">
        <f>S280*H280</f>
        <v>0</v>
      </c>
      <c r="U280" s="182">
        <v>0</v>
      </c>
      <c r="V280" s="182">
        <f>U280*H280</f>
        <v>0</v>
      </c>
      <c r="W280" s="182">
        <v>0</v>
      </c>
      <c r="X280" s="182">
        <f>W280*H280</f>
        <v>0</v>
      </c>
      <c r="Y280" s="183" t="s">
        <v>1</v>
      </c>
      <c r="Z280" s="31"/>
      <c r="AA280" s="31"/>
      <c r="AB280" s="31"/>
      <c r="AC280" s="31"/>
      <c r="AD280" s="31"/>
      <c r="AE280" s="31"/>
      <c r="AR280" s="184" t="s">
        <v>427</v>
      </c>
      <c r="AT280" s="184" t="s">
        <v>423</v>
      </c>
      <c r="AU280" s="184" t="s">
        <v>83</v>
      </c>
      <c r="AY280" s="14" t="s">
        <v>205</v>
      </c>
      <c r="BE280" s="185">
        <f>IF(O280="základní",K280,0)</f>
        <v>0</v>
      </c>
      <c r="BF280" s="185">
        <f>IF(O280="snížená",K280,0)</f>
        <v>0</v>
      </c>
      <c r="BG280" s="185">
        <f>IF(O280="zákl. přenesená",K280,0)</f>
        <v>0</v>
      </c>
      <c r="BH280" s="185">
        <f>IF(O280="sníž. přenesená",K280,0)</f>
        <v>0</v>
      </c>
      <c r="BI280" s="185">
        <f>IF(O280="nulová",K280,0)</f>
        <v>0</v>
      </c>
      <c r="BJ280" s="14" t="s">
        <v>83</v>
      </c>
      <c r="BK280" s="185">
        <f>ROUND(P280*H280,2)</f>
        <v>0</v>
      </c>
      <c r="BL280" s="14" t="s">
        <v>427</v>
      </c>
      <c r="BM280" s="184" t="s">
        <v>542</v>
      </c>
    </row>
    <row r="281" spans="1:65" s="2" customFormat="1" ht="11.25">
      <c r="A281" s="31"/>
      <c r="B281" s="32"/>
      <c r="C281" s="33"/>
      <c r="D281" s="186" t="s">
        <v>207</v>
      </c>
      <c r="E281" s="33"/>
      <c r="F281" s="187" t="s">
        <v>543</v>
      </c>
      <c r="G281" s="33"/>
      <c r="H281" s="33"/>
      <c r="I281" s="188"/>
      <c r="J281" s="188"/>
      <c r="K281" s="33"/>
      <c r="L281" s="33"/>
      <c r="M281" s="36"/>
      <c r="N281" s="189"/>
      <c r="O281" s="190"/>
      <c r="P281" s="68"/>
      <c r="Q281" s="68"/>
      <c r="R281" s="68"/>
      <c r="S281" s="68"/>
      <c r="T281" s="68"/>
      <c r="U281" s="68"/>
      <c r="V281" s="68"/>
      <c r="W281" s="68"/>
      <c r="X281" s="68"/>
      <c r="Y281" s="69"/>
      <c r="Z281" s="31"/>
      <c r="AA281" s="31"/>
      <c r="AB281" s="31"/>
      <c r="AC281" s="31"/>
      <c r="AD281" s="31"/>
      <c r="AE281" s="31"/>
      <c r="AT281" s="14" t="s">
        <v>207</v>
      </c>
      <c r="AU281" s="14" t="s">
        <v>83</v>
      </c>
    </row>
    <row r="282" spans="1:65" s="2" customFormat="1" ht="14.45" customHeight="1">
      <c r="A282" s="31"/>
      <c r="B282" s="32"/>
      <c r="C282" s="170" t="s">
        <v>544</v>
      </c>
      <c r="D282" s="170" t="s">
        <v>201</v>
      </c>
      <c r="E282" s="171" t="s">
        <v>545</v>
      </c>
      <c r="F282" s="172" t="s">
        <v>546</v>
      </c>
      <c r="G282" s="173" t="s">
        <v>300</v>
      </c>
      <c r="H282" s="174">
        <v>4</v>
      </c>
      <c r="I282" s="175"/>
      <c r="J282" s="176"/>
      <c r="K282" s="177">
        <f>ROUND(P282*H282,2)</f>
        <v>0</v>
      </c>
      <c r="L282" s="172" t="s">
        <v>1</v>
      </c>
      <c r="M282" s="178"/>
      <c r="N282" s="179" t="s">
        <v>1</v>
      </c>
      <c r="O282" s="180" t="s">
        <v>39</v>
      </c>
      <c r="P282" s="181">
        <f>I282+J282</f>
        <v>0</v>
      </c>
      <c r="Q282" s="181">
        <f>ROUND(I282*H282,2)</f>
        <v>0</v>
      </c>
      <c r="R282" s="181">
        <f>ROUND(J282*H282,2)</f>
        <v>0</v>
      </c>
      <c r="S282" s="68"/>
      <c r="T282" s="182">
        <f>S282*H282</f>
        <v>0</v>
      </c>
      <c r="U282" s="182">
        <v>0</v>
      </c>
      <c r="V282" s="182">
        <f>U282*H282</f>
        <v>0</v>
      </c>
      <c r="W282" s="182">
        <v>0</v>
      </c>
      <c r="X282" s="182">
        <f>W282*H282</f>
        <v>0</v>
      </c>
      <c r="Y282" s="183" t="s">
        <v>1</v>
      </c>
      <c r="Z282" s="31"/>
      <c r="AA282" s="31"/>
      <c r="AB282" s="31"/>
      <c r="AC282" s="31"/>
      <c r="AD282" s="31"/>
      <c r="AE282" s="31"/>
      <c r="AR282" s="184" t="s">
        <v>331</v>
      </c>
      <c r="AT282" s="184" t="s">
        <v>201</v>
      </c>
      <c r="AU282" s="184" t="s">
        <v>83</v>
      </c>
      <c r="AY282" s="14" t="s">
        <v>205</v>
      </c>
      <c r="BE282" s="185">
        <f>IF(O282="základní",K282,0)</f>
        <v>0</v>
      </c>
      <c r="BF282" s="185">
        <f>IF(O282="snížená",K282,0)</f>
        <v>0</v>
      </c>
      <c r="BG282" s="185">
        <f>IF(O282="zákl. přenesená",K282,0)</f>
        <v>0</v>
      </c>
      <c r="BH282" s="185">
        <f>IF(O282="sníž. přenesená",K282,0)</f>
        <v>0</v>
      </c>
      <c r="BI282" s="185">
        <f>IF(O282="nulová",K282,0)</f>
        <v>0</v>
      </c>
      <c r="BJ282" s="14" t="s">
        <v>83</v>
      </c>
      <c r="BK282" s="185">
        <f>ROUND(P282*H282,2)</f>
        <v>0</v>
      </c>
      <c r="BL282" s="14" t="s">
        <v>331</v>
      </c>
      <c r="BM282" s="184" t="s">
        <v>547</v>
      </c>
    </row>
    <row r="283" spans="1:65" s="2" customFormat="1" ht="11.25">
      <c r="A283" s="31"/>
      <c r="B283" s="32"/>
      <c r="C283" s="33"/>
      <c r="D283" s="186" t="s">
        <v>207</v>
      </c>
      <c r="E283" s="33"/>
      <c r="F283" s="187" t="s">
        <v>546</v>
      </c>
      <c r="G283" s="33"/>
      <c r="H283" s="33"/>
      <c r="I283" s="188"/>
      <c r="J283" s="188"/>
      <c r="K283" s="33"/>
      <c r="L283" s="33"/>
      <c r="M283" s="36"/>
      <c r="N283" s="189"/>
      <c r="O283" s="190"/>
      <c r="P283" s="68"/>
      <c r="Q283" s="68"/>
      <c r="R283" s="68"/>
      <c r="S283" s="68"/>
      <c r="T283" s="68"/>
      <c r="U283" s="68"/>
      <c r="V283" s="68"/>
      <c r="W283" s="68"/>
      <c r="X283" s="68"/>
      <c r="Y283" s="69"/>
      <c r="Z283" s="31"/>
      <c r="AA283" s="31"/>
      <c r="AB283" s="31"/>
      <c r="AC283" s="31"/>
      <c r="AD283" s="31"/>
      <c r="AE283" s="31"/>
      <c r="AT283" s="14" t="s">
        <v>207</v>
      </c>
      <c r="AU283" s="14" t="s">
        <v>83</v>
      </c>
    </row>
    <row r="284" spans="1:65" s="2" customFormat="1" ht="14.45" customHeight="1">
      <c r="A284" s="31"/>
      <c r="B284" s="32"/>
      <c r="C284" s="207" t="s">
        <v>548</v>
      </c>
      <c r="D284" s="207" t="s">
        <v>423</v>
      </c>
      <c r="E284" s="208" t="s">
        <v>549</v>
      </c>
      <c r="F284" s="209" t="s">
        <v>550</v>
      </c>
      <c r="G284" s="210" t="s">
        <v>300</v>
      </c>
      <c r="H284" s="211">
        <v>7</v>
      </c>
      <c r="I284" s="212"/>
      <c r="J284" s="212"/>
      <c r="K284" s="213">
        <f>ROUND(P284*H284,2)</f>
        <v>0</v>
      </c>
      <c r="L284" s="209" t="s">
        <v>1</v>
      </c>
      <c r="M284" s="36"/>
      <c r="N284" s="214" t="s">
        <v>1</v>
      </c>
      <c r="O284" s="180" t="s">
        <v>39</v>
      </c>
      <c r="P284" s="181">
        <f>I284+J284</f>
        <v>0</v>
      </c>
      <c r="Q284" s="181">
        <f>ROUND(I284*H284,2)</f>
        <v>0</v>
      </c>
      <c r="R284" s="181">
        <f>ROUND(J284*H284,2)</f>
        <v>0</v>
      </c>
      <c r="S284" s="68"/>
      <c r="T284" s="182">
        <f>S284*H284</f>
        <v>0</v>
      </c>
      <c r="U284" s="182">
        <v>0</v>
      </c>
      <c r="V284" s="182">
        <f>U284*H284</f>
        <v>0</v>
      </c>
      <c r="W284" s="182">
        <v>0</v>
      </c>
      <c r="X284" s="182">
        <f>W284*H284</f>
        <v>0</v>
      </c>
      <c r="Y284" s="183" t="s">
        <v>1</v>
      </c>
      <c r="Z284" s="31"/>
      <c r="AA284" s="31"/>
      <c r="AB284" s="31"/>
      <c r="AC284" s="31"/>
      <c r="AD284" s="31"/>
      <c r="AE284" s="31"/>
      <c r="AR284" s="184" t="s">
        <v>427</v>
      </c>
      <c r="AT284" s="184" t="s">
        <v>423</v>
      </c>
      <c r="AU284" s="184" t="s">
        <v>83</v>
      </c>
      <c r="AY284" s="14" t="s">
        <v>205</v>
      </c>
      <c r="BE284" s="185">
        <f>IF(O284="základní",K284,0)</f>
        <v>0</v>
      </c>
      <c r="BF284" s="185">
        <f>IF(O284="snížená",K284,0)</f>
        <v>0</v>
      </c>
      <c r="BG284" s="185">
        <f>IF(O284="zákl. přenesená",K284,0)</f>
        <v>0</v>
      </c>
      <c r="BH284" s="185">
        <f>IF(O284="sníž. přenesená",K284,0)</f>
        <v>0</v>
      </c>
      <c r="BI284" s="185">
        <f>IF(O284="nulová",K284,0)</f>
        <v>0</v>
      </c>
      <c r="BJ284" s="14" t="s">
        <v>83</v>
      </c>
      <c r="BK284" s="185">
        <f>ROUND(P284*H284,2)</f>
        <v>0</v>
      </c>
      <c r="BL284" s="14" t="s">
        <v>427</v>
      </c>
      <c r="BM284" s="184" t="s">
        <v>551</v>
      </c>
    </row>
    <row r="285" spans="1:65" s="2" customFormat="1" ht="11.25">
      <c r="A285" s="31"/>
      <c r="B285" s="32"/>
      <c r="C285" s="33"/>
      <c r="D285" s="186" t="s">
        <v>207</v>
      </c>
      <c r="E285" s="33"/>
      <c r="F285" s="187" t="s">
        <v>550</v>
      </c>
      <c r="G285" s="33"/>
      <c r="H285" s="33"/>
      <c r="I285" s="188"/>
      <c r="J285" s="188"/>
      <c r="K285" s="33"/>
      <c r="L285" s="33"/>
      <c r="M285" s="36"/>
      <c r="N285" s="189"/>
      <c r="O285" s="190"/>
      <c r="P285" s="68"/>
      <c r="Q285" s="68"/>
      <c r="R285" s="68"/>
      <c r="S285" s="68"/>
      <c r="T285" s="68"/>
      <c r="U285" s="68"/>
      <c r="V285" s="68"/>
      <c r="W285" s="68"/>
      <c r="X285" s="68"/>
      <c r="Y285" s="69"/>
      <c r="Z285" s="31"/>
      <c r="AA285" s="31"/>
      <c r="AB285" s="31"/>
      <c r="AC285" s="31"/>
      <c r="AD285" s="31"/>
      <c r="AE285" s="31"/>
      <c r="AT285" s="14" t="s">
        <v>207</v>
      </c>
      <c r="AU285" s="14" t="s">
        <v>83</v>
      </c>
    </row>
    <row r="286" spans="1:65" s="2" customFormat="1" ht="14.45" customHeight="1">
      <c r="A286" s="31"/>
      <c r="B286" s="32"/>
      <c r="C286" s="207" t="s">
        <v>552</v>
      </c>
      <c r="D286" s="207" t="s">
        <v>423</v>
      </c>
      <c r="E286" s="208" t="s">
        <v>553</v>
      </c>
      <c r="F286" s="209" t="s">
        <v>554</v>
      </c>
      <c r="G286" s="210" t="s">
        <v>300</v>
      </c>
      <c r="H286" s="211">
        <v>7</v>
      </c>
      <c r="I286" s="212"/>
      <c r="J286" s="212"/>
      <c r="K286" s="213">
        <f>ROUND(P286*H286,2)</f>
        <v>0</v>
      </c>
      <c r="L286" s="209" t="s">
        <v>1</v>
      </c>
      <c r="M286" s="36"/>
      <c r="N286" s="214" t="s">
        <v>1</v>
      </c>
      <c r="O286" s="180" t="s">
        <v>39</v>
      </c>
      <c r="P286" s="181">
        <f>I286+J286</f>
        <v>0</v>
      </c>
      <c r="Q286" s="181">
        <f>ROUND(I286*H286,2)</f>
        <v>0</v>
      </c>
      <c r="R286" s="181">
        <f>ROUND(J286*H286,2)</f>
        <v>0</v>
      </c>
      <c r="S286" s="68"/>
      <c r="T286" s="182">
        <f>S286*H286</f>
        <v>0</v>
      </c>
      <c r="U286" s="182">
        <v>0</v>
      </c>
      <c r="V286" s="182">
        <f>U286*H286</f>
        <v>0</v>
      </c>
      <c r="W286" s="182">
        <v>0</v>
      </c>
      <c r="X286" s="182">
        <f>W286*H286</f>
        <v>0</v>
      </c>
      <c r="Y286" s="183" t="s">
        <v>1</v>
      </c>
      <c r="Z286" s="31"/>
      <c r="AA286" s="31"/>
      <c r="AB286" s="31"/>
      <c r="AC286" s="31"/>
      <c r="AD286" s="31"/>
      <c r="AE286" s="31"/>
      <c r="AR286" s="184" t="s">
        <v>427</v>
      </c>
      <c r="AT286" s="184" t="s">
        <v>423</v>
      </c>
      <c r="AU286" s="184" t="s">
        <v>83</v>
      </c>
      <c r="AY286" s="14" t="s">
        <v>205</v>
      </c>
      <c r="BE286" s="185">
        <f>IF(O286="základní",K286,0)</f>
        <v>0</v>
      </c>
      <c r="BF286" s="185">
        <f>IF(O286="snížená",K286,0)</f>
        <v>0</v>
      </c>
      <c r="BG286" s="185">
        <f>IF(O286="zákl. přenesená",K286,0)</f>
        <v>0</v>
      </c>
      <c r="BH286" s="185">
        <f>IF(O286="sníž. přenesená",K286,0)</f>
        <v>0</v>
      </c>
      <c r="BI286" s="185">
        <f>IF(O286="nulová",K286,0)</f>
        <v>0</v>
      </c>
      <c r="BJ286" s="14" t="s">
        <v>83</v>
      </c>
      <c r="BK286" s="185">
        <f>ROUND(P286*H286,2)</f>
        <v>0</v>
      </c>
      <c r="BL286" s="14" t="s">
        <v>427</v>
      </c>
      <c r="BM286" s="184" t="s">
        <v>555</v>
      </c>
    </row>
    <row r="287" spans="1:65" s="2" customFormat="1" ht="11.25">
      <c r="A287" s="31"/>
      <c r="B287" s="32"/>
      <c r="C287" s="33"/>
      <c r="D287" s="186" t="s">
        <v>207</v>
      </c>
      <c r="E287" s="33"/>
      <c r="F287" s="187" t="s">
        <v>554</v>
      </c>
      <c r="G287" s="33"/>
      <c r="H287" s="33"/>
      <c r="I287" s="188"/>
      <c r="J287" s="188"/>
      <c r="K287" s="33"/>
      <c r="L287" s="33"/>
      <c r="M287" s="36"/>
      <c r="N287" s="189"/>
      <c r="O287" s="190"/>
      <c r="P287" s="68"/>
      <c r="Q287" s="68"/>
      <c r="R287" s="68"/>
      <c r="S287" s="68"/>
      <c r="T287" s="68"/>
      <c r="U287" s="68"/>
      <c r="V287" s="68"/>
      <c r="W287" s="68"/>
      <c r="X287" s="68"/>
      <c r="Y287" s="69"/>
      <c r="Z287" s="31"/>
      <c r="AA287" s="31"/>
      <c r="AB287" s="31"/>
      <c r="AC287" s="31"/>
      <c r="AD287" s="31"/>
      <c r="AE287" s="31"/>
      <c r="AT287" s="14" t="s">
        <v>207</v>
      </c>
      <c r="AU287" s="14" t="s">
        <v>83</v>
      </c>
    </row>
    <row r="288" spans="1:65" s="2" customFormat="1" ht="14.45" customHeight="1">
      <c r="A288" s="31"/>
      <c r="B288" s="32"/>
      <c r="C288" s="207" t="s">
        <v>556</v>
      </c>
      <c r="D288" s="207" t="s">
        <v>423</v>
      </c>
      <c r="E288" s="208" t="s">
        <v>557</v>
      </c>
      <c r="F288" s="209" t="s">
        <v>558</v>
      </c>
      <c r="G288" s="210" t="s">
        <v>300</v>
      </c>
      <c r="H288" s="211">
        <v>7</v>
      </c>
      <c r="I288" s="212"/>
      <c r="J288" s="212"/>
      <c r="K288" s="213">
        <f>ROUND(P288*H288,2)</f>
        <v>0</v>
      </c>
      <c r="L288" s="209" t="s">
        <v>1</v>
      </c>
      <c r="M288" s="36"/>
      <c r="N288" s="214" t="s">
        <v>1</v>
      </c>
      <c r="O288" s="180" t="s">
        <v>39</v>
      </c>
      <c r="P288" s="181">
        <f>I288+J288</f>
        <v>0</v>
      </c>
      <c r="Q288" s="181">
        <f>ROUND(I288*H288,2)</f>
        <v>0</v>
      </c>
      <c r="R288" s="181">
        <f>ROUND(J288*H288,2)</f>
        <v>0</v>
      </c>
      <c r="S288" s="68"/>
      <c r="T288" s="182">
        <f>S288*H288</f>
        <v>0</v>
      </c>
      <c r="U288" s="182">
        <v>0</v>
      </c>
      <c r="V288" s="182">
        <f>U288*H288</f>
        <v>0</v>
      </c>
      <c r="W288" s="182">
        <v>0</v>
      </c>
      <c r="X288" s="182">
        <f>W288*H288</f>
        <v>0</v>
      </c>
      <c r="Y288" s="183" t="s">
        <v>1</v>
      </c>
      <c r="Z288" s="31"/>
      <c r="AA288" s="31"/>
      <c r="AB288" s="31"/>
      <c r="AC288" s="31"/>
      <c r="AD288" s="31"/>
      <c r="AE288" s="31"/>
      <c r="AR288" s="184" t="s">
        <v>427</v>
      </c>
      <c r="AT288" s="184" t="s">
        <v>423</v>
      </c>
      <c r="AU288" s="184" t="s">
        <v>83</v>
      </c>
      <c r="AY288" s="14" t="s">
        <v>205</v>
      </c>
      <c r="BE288" s="185">
        <f>IF(O288="základní",K288,0)</f>
        <v>0</v>
      </c>
      <c r="BF288" s="185">
        <f>IF(O288="snížená",K288,0)</f>
        <v>0</v>
      </c>
      <c r="BG288" s="185">
        <f>IF(O288="zákl. přenesená",K288,0)</f>
        <v>0</v>
      </c>
      <c r="BH288" s="185">
        <f>IF(O288="sníž. přenesená",K288,0)</f>
        <v>0</v>
      </c>
      <c r="BI288" s="185">
        <f>IF(O288="nulová",K288,0)</f>
        <v>0</v>
      </c>
      <c r="BJ288" s="14" t="s">
        <v>83</v>
      </c>
      <c r="BK288" s="185">
        <f>ROUND(P288*H288,2)</f>
        <v>0</v>
      </c>
      <c r="BL288" s="14" t="s">
        <v>427</v>
      </c>
      <c r="BM288" s="184" t="s">
        <v>559</v>
      </c>
    </row>
    <row r="289" spans="1:65" s="2" customFormat="1" ht="11.25">
      <c r="A289" s="31"/>
      <c r="B289" s="32"/>
      <c r="C289" s="33"/>
      <c r="D289" s="186" t="s">
        <v>207</v>
      </c>
      <c r="E289" s="33"/>
      <c r="F289" s="187" t="s">
        <v>558</v>
      </c>
      <c r="G289" s="33"/>
      <c r="H289" s="33"/>
      <c r="I289" s="188"/>
      <c r="J289" s="188"/>
      <c r="K289" s="33"/>
      <c r="L289" s="33"/>
      <c r="M289" s="36"/>
      <c r="N289" s="189"/>
      <c r="O289" s="190"/>
      <c r="P289" s="68"/>
      <c r="Q289" s="68"/>
      <c r="R289" s="68"/>
      <c r="S289" s="68"/>
      <c r="T289" s="68"/>
      <c r="U289" s="68"/>
      <c r="V289" s="68"/>
      <c r="W289" s="68"/>
      <c r="X289" s="68"/>
      <c r="Y289" s="69"/>
      <c r="Z289" s="31"/>
      <c r="AA289" s="31"/>
      <c r="AB289" s="31"/>
      <c r="AC289" s="31"/>
      <c r="AD289" s="31"/>
      <c r="AE289" s="31"/>
      <c r="AT289" s="14" t="s">
        <v>207</v>
      </c>
      <c r="AU289" s="14" t="s">
        <v>83</v>
      </c>
    </row>
    <row r="290" spans="1:65" s="2" customFormat="1" ht="14.45" customHeight="1">
      <c r="A290" s="31"/>
      <c r="B290" s="32"/>
      <c r="C290" s="170" t="s">
        <v>331</v>
      </c>
      <c r="D290" s="170" t="s">
        <v>201</v>
      </c>
      <c r="E290" s="171" t="s">
        <v>560</v>
      </c>
      <c r="F290" s="172" t="s">
        <v>561</v>
      </c>
      <c r="G290" s="173" t="s">
        <v>300</v>
      </c>
      <c r="H290" s="174">
        <v>5</v>
      </c>
      <c r="I290" s="175"/>
      <c r="J290" s="176"/>
      <c r="K290" s="177">
        <f>ROUND(P290*H290,2)</f>
        <v>0</v>
      </c>
      <c r="L290" s="172" t="s">
        <v>1</v>
      </c>
      <c r="M290" s="178"/>
      <c r="N290" s="179" t="s">
        <v>1</v>
      </c>
      <c r="O290" s="180" t="s">
        <v>39</v>
      </c>
      <c r="P290" s="181">
        <f>I290+J290</f>
        <v>0</v>
      </c>
      <c r="Q290" s="181">
        <f>ROUND(I290*H290,2)</f>
        <v>0</v>
      </c>
      <c r="R290" s="181">
        <f>ROUND(J290*H290,2)</f>
        <v>0</v>
      </c>
      <c r="S290" s="68"/>
      <c r="T290" s="182">
        <f>S290*H290</f>
        <v>0</v>
      </c>
      <c r="U290" s="182">
        <v>0</v>
      </c>
      <c r="V290" s="182">
        <f>U290*H290</f>
        <v>0</v>
      </c>
      <c r="W290" s="182">
        <v>0</v>
      </c>
      <c r="X290" s="182">
        <f>W290*H290</f>
        <v>0</v>
      </c>
      <c r="Y290" s="183" t="s">
        <v>1</v>
      </c>
      <c r="Z290" s="31"/>
      <c r="AA290" s="31"/>
      <c r="AB290" s="31"/>
      <c r="AC290" s="31"/>
      <c r="AD290" s="31"/>
      <c r="AE290" s="31"/>
      <c r="AR290" s="184" t="s">
        <v>427</v>
      </c>
      <c r="AT290" s="184" t="s">
        <v>201</v>
      </c>
      <c r="AU290" s="184" t="s">
        <v>83</v>
      </c>
      <c r="AY290" s="14" t="s">
        <v>205</v>
      </c>
      <c r="BE290" s="185">
        <f>IF(O290="základní",K290,0)</f>
        <v>0</v>
      </c>
      <c r="BF290" s="185">
        <f>IF(O290="snížená",K290,0)</f>
        <v>0</v>
      </c>
      <c r="BG290" s="185">
        <f>IF(O290="zákl. přenesená",K290,0)</f>
        <v>0</v>
      </c>
      <c r="BH290" s="185">
        <f>IF(O290="sníž. přenesená",K290,0)</f>
        <v>0</v>
      </c>
      <c r="BI290" s="185">
        <f>IF(O290="nulová",K290,0)</f>
        <v>0</v>
      </c>
      <c r="BJ290" s="14" t="s">
        <v>83</v>
      </c>
      <c r="BK290" s="185">
        <f>ROUND(P290*H290,2)</f>
        <v>0</v>
      </c>
      <c r="BL290" s="14" t="s">
        <v>427</v>
      </c>
      <c r="BM290" s="184" t="s">
        <v>562</v>
      </c>
    </row>
    <row r="291" spans="1:65" s="2" customFormat="1" ht="11.25">
      <c r="A291" s="31"/>
      <c r="B291" s="32"/>
      <c r="C291" s="33"/>
      <c r="D291" s="186" t="s">
        <v>207</v>
      </c>
      <c r="E291" s="33"/>
      <c r="F291" s="187" t="s">
        <v>561</v>
      </c>
      <c r="G291" s="33"/>
      <c r="H291" s="33"/>
      <c r="I291" s="188"/>
      <c r="J291" s="188"/>
      <c r="K291" s="33"/>
      <c r="L291" s="33"/>
      <c r="M291" s="36"/>
      <c r="N291" s="189"/>
      <c r="O291" s="190"/>
      <c r="P291" s="68"/>
      <c r="Q291" s="68"/>
      <c r="R291" s="68"/>
      <c r="S291" s="68"/>
      <c r="T291" s="68"/>
      <c r="U291" s="68"/>
      <c r="V291" s="68"/>
      <c r="W291" s="68"/>
      <c r="X291" s="68"/>
      <c r="Y291" s="69"/>
      <c r="Z291" s="31"/>
      <c r="AA291" s="31"/>
      <c r="AB291" s="31"/>
      <c r="AC291" s="31"/>
      <c r="AD291" s="31"/>
      <c r="AE291" s="31"/>
      <c r="AT291" s="14" t="s">
        <v>207</v>
      </c>
      <c r="AU291" s="14" t="s">
        <v>83</v>
      </c>
    </row>
    <row r="292" spans="1:65" s="2" customFormat="1" ht="14.45" customHeight="1">
      <c r="A292" s="31"/>
      <c r="B292" s="32"/>
      <c r="C292" s="207" t="s">
        <v>563</v>
      </c>
      <c r="D292" s="207" t="s">
        <v>423</v>
      </c>
      <c r="E292" s="208" t="s">
        <v>564</v>
      </c>
      <c r="F292" s="209" t="s">
        <v>565</v>
      </c>
      <c r="G292" s="210" t="s">
        <v>300</v>
      </c>
      <c r="H292" s="211">
        <v>7</v>
      </c>
      <c r="I292" s="212"/>
      <c r="J292" s="212"/>
      <c r="K292" s="213">
        <f>ROUND(P292*H292,2)</f>
        <v>0</v>
      </c>
      <c r="L292" s="209" t="s">
        <v>1</v>
      </c>
      <c r="M292" s="36"/>
      <c r="N292" s="214" t="s">
        <v>1</v>
      </c>
      <c r="O292" s="180" t="s">
        <v>39</v>
      </c>
      <c r="P292" s="181">
        <f>I292+J292</f>
        <v>0</v>
      </c>
      <c r="Q292" s="181">
        <f>ROUND(I292*H292,2)</f>
        <v>0</v>
      </c>
      <c r="R292" s="181">
        <f>ROUND(J292*H292,2)</f>
        <v>0</v>
      </c>
      <c r="S292" s="68"/>
      <c r="T292" s="182">
        <f>S292*H292</f>
        <v>0</v>
      </c>
      <c r="U292" s="182">
        <v>0</v>
      </c>
      <c r="V292" s="182">
        <f>U292*H292</f>
        <v>0</v>
      </c>
      <c r="W292" s="182">
        <v>0</v>
      </c>
      <c r="X292" s="182">
        <f>W292*H292</f>
        <v>0</v>
      </c>
      <c r="Y292" s="183" t="s">
        <v>1</v>
      </c>
      <c r="Z292" s="31"/>
      <c r="AA292" s="31"/>
      <c r="AB292" s="31"/>
      <c r="AC292" s="31"/>
      <c r="AD292" s="31"/>
      <c r="AE292" s="31"/>
      <c r="AR292" s="184" t="s">
        <v>427</v>
      </c>
      <c r="AT292" s="184" t="s">
        <v>423</v>
      </c>
      <c r="AU292" s="184" t="s">
        <v>83</v>
      </c>
      <c r="AY292" s="14" t="s">
        <v>205</v>
      </c>
      <c r="BE292" s="185">
        <f>IF(O292="základní",K292,0)</f>
        <v>0</v>
      </c>
      <c r="BF292" s="185">
        <f>IF(O292="snížená",K292,0)</f>
        <v>0</v>
      </c>
      <c r="BG292" s="185">
        <f>IF(O292="zákl. přenesená",K292,0)</f>
        <v>0</v>
      </c>
      <c r="BH292" s="185">
        <f>IF(O292="sníž. přenesená",K292,0)</f>
        <v>0</v>
      </c>
      <c r="BI292" s="185">
        <f>IF(O292="nulová",K292,0)</f>
        <v>0</v>
      </c>
      <c r="BJ292" s="14" t="s">
        <v>83</v>
      </c>
      <c r="BK292" s="185">
        <f>ROUND(P292*H292,2)</f>
        <v>0</v>
      </c>
      <c r="BL292" s="14" t="s">
        <v>427</v>
      </c>
      <c r="BM292" s="184" t="s">
        <v>566</v>
      </c>
    </row>
    <row r="293" spans="1:65" s="2" customFormat="1" ht="11.25">
      <c r="A293" s="31"/>
      <c r="B293" s="32"/>
      <c r="C293" s="33"/>
      <c r="D293" s="186" t="s">
        <v>207</v>
      </c>
      <c r="E293" s="33"/>
      <c r="F293" s="187" t="s">
        <v>565</v>
      </c>
      <c r="G293" s="33"/>
      <c r="H293" s="33"/>
      <c r="I293" s="188"/>
      <c r="J293" s="188"/>
      <c r="K293" s="33"/>
      <c r="L293" s="33"/>
      <c r="M293" s="36"/>
      <c r="N293" s="189"/>
      <c r="O293" s="190"/>
      <c r="P293" s="68"/>
      <c r="Q293" s="68"/>
      <c r="R293" s="68"/>
      <c r="S293" s="68"/>
      <c r="T293" s="68"/>
      <c r="U293" s="68"/>
      <c r="V293" s="68"/>
      <c r="W293" s="68"/>
      <c r="X293" s="68"/>
      <c r="Y293" s="69"/>
      <c r="Z293" s="31"/>
      <c r="AA293" s="31"/>
      <c r="AB293" s="31"/>
      <c r="AC293" s="31"/>
      <c r="AD293" s="31"/>
      <c r="AE293" s="31"/>
      <c r="AT293" s="14" t="s">
        <v>207</v>
      </c>
      <c r="AU293" s="14" t="s">
        <v>83</v>
      </c>
    </row>
    <row r="294" spans="1:65" s="2" customFormat="1" ht="14.45" customHeight="1">
      <c r="A294" s="31"/>
      <c r="B294" s="32"/>
      <c r="C294" s="207" t="s">
        <v>567</v>
      </c>
      <c r="D294" s="207" t="s">
        <v>423</v>
      </c>
      <c r="E294" s="208" t="s">
        <v>568</v>
      </c>
      <c r="F294" s="209" t="s">
        <v>569</v>
      </c>
      <c r="G294" s="210" t="s">
        <v>300</v>
      </c>
      <c r="H294" s="211">
        <v>21</v>
      </c>
      <c r="I294" s="212"/>
      <c r="J294" s="212"/>
      <c r="K294" s="213">
        <f>ROUND(P294*H294,2)</f>
        <v>0</v>
      </c>
      <c r="L294" s="209" t="s">
        <v>1</v>
      </c>
      <c r="M294" s="36"/>
      <c r="N294" s="214" t="s">
        <v>1</v>
      </c>
      <c r="O294" s="180" t="s">
        <v>39</v>
      </c>
      <c r="P294" s="181">
        <f>I294+J294</f>
        <v>0</v>
      </c>
      <c r="Q294" s="181">
        <f>ROUND(I294*H294,2)</f>
        <v>0</v>
      </c>
      <c r="R294" s="181">
        <f>ROUND(J294*H294,2)</f>
        <v>0</v>
      </c>
      <c r="S294" s="68"/>
      <c r="T294" s="182">
        <f>S294*H294</f>
        <v>0</v>
      </c>
      <c r="U294" s="182">
        <v>0</v>
      </c>
      <c r="V294" s="182">
        <f>U294*H294</f>
        <v>0</v>
      </c>
      <c r="W294" s="182">
        <v>0</v>
      </c>
      <c r="X294" s="182">
        <f>W294*H294</f>
        <v>0</v>
      </c>
      <c r="Y294" s="183" t="s">
        <v>1</v>
      </c>
      <c r="Z294" s="31"/>
      <c r="AA294" s="31"/>
      <c r="AB294" s="31"/>
      <c r="AC294" s="31"/>
      <c r="AD294" s="31"/>
      <c r="AE294" s="31"/>
      <c r="AR294" s="184" t="s">
        <v>83</v>
      </c>
      <c r="AT294" s="184" t="s">
        <v>423</v>
      </c>
      <c r="AU294" s="184" t="s">
        <v>83</v>
      </c>
      <c r="AY294" s="14" t="s">
        <v>205</v>
      </c>
      <c r="BE294" s="185">
        <f>IF(O294="základní",K294,0)</f>
        <v>0</v>
      </c>
      <c r="BF294" s="185">
        <f>IF(O294="snížená",K294,0)</f>
        <v>0</v>
      </c>
      <c r="BG294" s="185">
        <f>IF(O294="zákl. přenesená",K294,0)</f>
        <v>0</v>
      </c>
      <c r="BH294" s="185">
        <f>IF(O294="sníž. přenesená",K294,0)</f>
        <v>0</v>
      </c>
      <c r="BI294" s="185">
        <f>IF(O294="nulová",K294,0)</f>
        <v>0</v>
      </c>
      <c r="BJ294" s="14" t="s">
        <v>83</v>
      </c>
      <c r="BK294" s="185">
        <f>ROUND(P294*H294,2)</f>
        <v>0</v>
      </c>
      <c r="BL294" s="14" t="s">
        <v>83</v>
      </c>
      <c r="BM294" s="184" t="s">
        <v>570</v>
      </c>
    </row>
    <row r="295" spans="1:65" s="2" customFormat="1" ht="11.25">
      <c r="A295" s="31"/>
      <c r="B295" s="32"/>
      <c r="C295" s="33"/>
      <c r="D295" s="186" t="s">
        <v>207</v>
      </c>
      <c r="E295" s="33"/>
      <c r="F295" s="187" t="s">
        <v>571</v>
      </c>
      <c r="G295" s="33"/>
      <c r="H295" s="33"/>
      <c r="I295" s="188"/>
      <c r="J295" s="188"/>
      <c r="K295" s="33"/>
      <c r="L295" s="33"/>
      <c r="M295" s="36"/>
      <c r="N295" s="189"/>
      <c r="O295" s="190"/>
      <c r="P295" s="68"/>
      <c r="Q295" s="68"/>
      <c r="R295" s="68"/>
      <c r="S295" s="68"/>
      <c r="T295" s="68"/>
      <c r="U295" s="68"/>
      <c r="V295" s="68"/>
      <c r="W295" s="68"/>
      <c r="X295" s="68"/>
      <c r="Y295" s="69"/>
      <c r="Z295" s="31"/>
      <c r="AA295" s="31"/>
      <c r="AB295" s="31"/>
      <c r="AC295" s="31"/>
      <c r="AD295" s="31"/>
      <c r="AE295" s="31"/>
      <c r="AT295" s="14" t="s">
        <v>207</v>
      </c>
      <c r="AU295" s="14" t="s">
        <v>83</v>
      </c>
    </row>
    <row r="296" spans="1:65" s="2" customFormat="1" ht="14.45" customHeight="1">
      <c r="A296" s="31"/>
      <c r="B296" s="32"/>
      <c r="C296" s="170" t="s">
        <v>572</v>
      </c>
      <c r="D296" s="170" t="s">
        <v>201</v>
      </c>
      <c r="E296" s="171" t="s">
        <v>573</v>
      </c>
      <c r="F296" s="172" t="s">
        <v>574</v>
      </c>
      <c r="G296" s="173" t="s">
        <v>300</v>
      </c>
      <c r="H296" s="174">
        <v>3</v>
      </c>
      <c r="I296" s="175"/>
      <c r="J296" s="176"/>
      <c r="K296" s="177">
        <f>ROUND(P296*H296,2)</f>
        <v>0</v>
      </c>
      <c r="L296" s="172" t="s">
        <v>1</v>
      </c>
      <c r="M296" s="178"/>
      <c r="N296" s="179" t="s">
        <v>1</v>
      </c>
      <c r="O296" s="180" t="s">
        <v>39</v>
      </c>
      <c r="P296" s="181">
        <f>I296+J296</f>
        <v>0</v>
      </c>
      <c r="Q296" s="181">
        <f>ROUND(I296*H296,2)</f>
        <v>0</v>
      </c>
      <c r="R296" s="181">
        <f>ROUND(J296*H296,2)</f>
        <v>0</v>
      </c>
      <c r="S296" s="68"/>
      <c r="T296" s="182">
        <f>S296*H296</f>
        <v>0</v>
      </c>
      <c r="U296" s="182">
        <v>0</v>
      </c>
      <c r="V296" s="182">
        <f>U296*H296</f>
        <v>0</v>
      </c>
      <c r="W296" s="182">
        <v>0</v>
      </c>
      <c r="X296" s="182">
        <f>W296*H296</f>
        <v>0</v>
      </c>
      <c r="Y296" s="183" t="s">
        <v>1</v>
      </c>
      <c r="Z296" s="31"/>
      <c r="AA296" s="31"/>
      <c r="AB296" s="31"/>
      <c r="AC296" s="31"/>
      <c r="AD296" s="31"/>
      <c r="AE296" s="31"/>
      <c r="AR296" s="184" t="s">
        <v>85</v>
      </c>
      <c r="AT296" s="184" t="s">
        <v>201</v>
      </c>
      <c r="AU296" s="184" t="s">
        <v>83</v>
      </c>
      <c r="AY296" s="14" t="s">
        <v>205</v>
      </c>
      <c r="BE296" s="185">
        <f>IF(O296="základní",K296,0)</f>
        <v>0</v>
      </c>
      <c r="BF296" s="185">
        <f>IF(O296="snížená",K296,0)</f>
        <v>0</v>
      </c>
      <c r="BG296" s="185">
        <f>IF(O296="zákl. přenesená",K296,0)</f>
        <v>0</v>
      </c>
      <c r="BH296" s="185">
        <f>IF(O296="sníž. přenesená",K296,0)</f>
        <v>0</v>
      </c>
      <c r="BI296" s="185">
        <f>IF(O296="nulová",K296,0)</f>
        <v>0</v>
      </c>
      <c r="BJ296" s="14" t="s">
        <v>83</v>
      </c>
      <c r="BK296" s="185">
        <f>ROUND(P296*H296,2)</f>
        <v>0</v>
      </c>
      <c r="BL296" s="14" t="s">
        <v>83</v>
      </c>
      <c r="BM296" s="184" t="s">
        <v>575</v>
      </c>
    </row>
    <row r="297" spans="1:65" s="2" customFormat="1" ht="11.25">
      <c r="A297" s="31"/>
      <c r="B297" s="32"/>
      <c r="C297" s="33"/>
      <c r="D297" s="186" t="s">
        <v>207</v>
      </c>
      <c r="E297" s="33"/>
      <c r="F297" s="187" t="s">
        <v>574</v>
      </c>
      <c r="G297" s="33"/>
      <c r="H297" s="33"/>
      <c r="I297" s="188"/>
      <c r="J297" s="188"/>
      <c r="K297" s="33"/>
      <c r="L297" s="33"/>
      <c r="M297" s="36"/>
      <c r="N297" s="189"/>
      <c r="O297" s="190"/>
      <c r="P297" s="68"/>
      <c r="Q297" s="68"/>
      <c r="R297" s="68"/>
      <c r="S297" s="68"/>
      <c r="T297" s="68"/>
      <c r="U297" s="68"/>
      <c r="V297" s="68"/>
      <c r="W297" s="68"/>
      <c r="X297" s="68"/>
      <c r="Y297" s="69"/>
      <c r="Z297" s="31"/>
      <c r="AA297" s="31"/>
      <c r="AB297" s="31"/>
      <c r="AC297" s="31"/>
      <c r="AD297" s="31"/>
      <c r="AE297" s="31"/>
      <c r="AT297" s="14" t="s">
        <v>207</v>
      </c>
      <c r="AU297" s="14" t="s">
        <v>83</v>
      </c>
    </row>
    <row r="298" spans="1:65" s="2" customFormat="1" ht="14.45" customHeight="1">
      <c r="A298" s="31"/>
      <c r="B298" s="32"/>
      <c r="C298" s="170" t="s">
        <v>576</v>
      </c>
      <c r="D298" s="170" t="s">
        <v>201</v>
      </c>
      <c r="E298" s="171" t="s">
        <v>577</v>
      </c>
      <c r="F298" s="172" t="s">
        <v>578</v>
      </c>
      <c r="G298" s="173" t="s">
        <v>300</v>
      </c>
      <c r="H298" s="174">
        <v>3</v>
      </c>
      <c r="I298" s="175"/>
      <c r="J298" s="176"/>
      <c r="K298" s="177">
        <f>ROUND(P298*H298,2)</f>
        <v>0</v>
      </c>
      <c r="L298" s="172" t="s">
        <v>1</v>
      </c>
      <c r="M298" s="178"/>
      <c r="N298" s="179" t="s">
        <v>1</v>
      </c>
      <c r="O298" s="180" t="s">
        <v>39</v>
      </c>
      <c r="P298" s="181">
        <f>I298+J298</f>
        <v>0</v>
      </c>
      <c r="Q298" s="181">
        <f>ROUND(I298*H298,2)</f>
        <v>0</v>
      </c>
      <c r="R298" s="181">
        <f>ROUND(J298*H298,2)</f>
        <v>0</v>
      </c>
      <c r="S298" s="68"/>
      <c r="T298" s="182">
        <f>S298*H298</f>
        <v>0</v>
      </c>
      <c r="U298" s="182">
        <v>0</v>
      </c>
      <c r="V298" s="182">
        <f>U298*H298</f>
        <v>0</v>
      </c>
      <c r="W298" s="182">
        <v>0</v>
      </c>
      <c r="X298" s="182">
        <f>W298*H298</f>
        <v>0</v>
      </c>
      <c r="Y298" s="183" t="s">
        <v>1</v>
      </c>
      <c r="Z298" s="31"/>
      <c r="AA298" s="31"/>
      <c r="AB298" s="31"/>
      <c r="AC298" s="31"/>
      <c r="AD298" s="31"/>
      <c r="AE298" s="31"/>
      <c r="AR298" s="184" t="s">
        <v>331</v>
      </c>
      <c r="AT298" s="184" t="s">
        <v>201</v>
      </c>
      <c r="AU298" s="184" t="s">
        <v>83</v>
      </c>
      <c r="AY298" s="14" t="s">
        <v>205</v>
      </c>
      <c r="BE298" s="185">
        <f>IF(O298="základní",K298,0)</f>
        <v>0</v>
      </c>
      <c r="BF298" s="185">
        <f>IF(O298="snížená",K298,0)</f>
        <v>0</v>
      </c>
      <c r="BG298" s="185">
        <f>IF(O298="zákl. přenesená",K298,0)</f>
        <v>0</v>
      </c>
      <c r="BH298" s="185">
        <f>IF(O298="sníž. přenesená",K298,0)</f>
        <v>0</v>
      </c>
      <c r="BI298" s="185">
        <f>IF(O298="nulová",K298,0)</f>
        <v>0</v>
      </c>
      <c r="BJ298" s="14" t="s">
        <v>83</v>
      </c>
      <c r="BK298" s="185">
        <f>ROUND(P298*H298,2)</f>
        <v>0</v>
      </c>
      <c r="BL298" s="14" t="s">
        <v>331</v>
      </c>
      <c r="BM298" s="184" t="s">
        <v>579</v>
      </c>
    </row>
    <row r="299" spans="1:65" s="2" customFormat="1" ht="11.25">
      <c r="A299" s="31"/>
      <c r="B299" s="32"/>
      <c r="C299" s="33"/>
      <c r="D299" s="186" t="s">
        <v>207</v>
      </c>
      <c r="E299" s="33"/>
      <c r="F299" s="187" t="s">
        <v>578</v>
      </c>
      <c r="G299" s="33"/>
      <c r="H299" s="33"/>
      <c r="I299" s="188"/>
      <c r="J299" s="188"/>
      <c r="K299" s="33"/>
      <c r="L299" s="33"/>
      <c r="M299" s="36"/>
      <c r="N299" s="189"/>
      <c r="O299" s="190"/>
      <c r="P299" s="68"/>
      <c r="Q299" s="68"/>
      <c r="R299" s="68"/>
      <c r="S299" s="68"/>
      <c r="T299" s="68"/>
      <c r="U299" s="68"/>
      <c r="V299" s="68"/>
      <c r="W299" s="68"/>
      <c r="X299" s="68"/>
      <c r="Y299" s="69"/>
      <c r="Z299" s="31"/>
      <c r="AA299" s="31"/>
      <c r="AB299" s="31"/>
      <c r="AC299" s="31"/>
      <c r="AD299" s="31"/>
      <c r="AE299" s="31"/>
      <c r="AT299" s="14" t="s">
        <v>207</v>
      </c>
      <c r="AU299" s="14" t="s">
        <v>83</v>
      </c>
    </row>
    <row r="300" spans="1:65" s="2" customFormat="1" ht="14.45" customHeight="1">
      <c r="A300" s="31"/>
      <c r="B300" s="32"/>
      <c r="C300" s="170" t="s">
        <v>580</v>
      </c>
      <c r="D300" s="170" t="s">
        <v>201</v>
      </c>
      <c r="E300" s="171" t="s">
        <v>581</v>
      </c>
      <c r="F300" s="172" t="s">
        <v>582</v>
      </c>
      <c r="G300" s="173" t="s">
        <v>300</v>
      </c>
      <c r="H300" s="174">
        <v>3</v>
      </c>
      <c r="I300" s="175"/>
      <c r="J300" s="176"/>
      <c r="K300" s="177">
        <f>ROUND(P300*H300,2)</f>
        <v>0</v>
      </c>
      <c r="L300" s="172" t="s">
        <v>1</v>
      </c>
      <c r="M300" s="178"/>
      <c r="N300" s="179" t="s">
        <v>1</v>
      </c>
      <c r="O300" s="180" t="s">
        <v>39</v>
      </c>
      <c r="P300" s="181">
        <f>I300+J300</f>
        <v>0</v>
      </c>
      <c r="Q300" s="181">
        <f>ROUND(I300*H300,2)</f>
        <v>0</v>
      </c>
      <c r="R300" s="181">
        <f>ROUND(J300*H300,2)</f>
        <v>0</v>
      </c>
      <c r="S300" s="68"/>
      <c r="T300" s="182">
        <f>S300*H300</f>
        <v>0</v>
      </c>
      <c r="U300" s="182">
        <v>0</v>
      </c>
      <c r="V300" s="182">
        <f>U300*H300</f>
        <v>0</v>
      </c>
      <c r="W300" s="182">
        <v>0</v>
      </c>
      <c r="X300" s="182">
        <f>W300*H300</f>
        <v>0</v>
      </c>
      <c r="Y300" s="183" t="s">
        <v>1</v>
      </c>
      <c r="Z300" s="31"/>
      <c r="AA300" s="31"/>
      <c r="AB300" s="31"/>
      <c r="AC300" s="31"/>
      <c r="AD300" s="31"/>
      <c r="AE300" s="31"/>
      <c r="AR300" s="184" t="s">
        <v>85</v>
      </c>
      <c r="AT300" s="184" t="s">
        <v>201</v>
      </c>
      <c r="AU300" s="184" t="s">
        <v>83</v>
      </c>
      <c r="AY300" s="14" t="s">
        <v>205</v>
      </c>
      <c r="BE300" s="185">
        <f>IF(O300="základní",K300,0)</f>
        <v>0</v>
      </c>
      <c r="BF300" s="185">
        <f>IF(O300="snížená",K300,0)</f>
        <v>0</v>
      </c>
      <c r="BG300" s="185">
        <f>IF(O300="zákl. přenesená",K300,0)</f>
        <v>0</v>
      </c>
      <c r="BH300" s="185">
        <f>IF(O300="sníž. přenesená",K300,0)</f>
        <v>0</v>
      </c>
      <c r="BI300" s="185">
        <f>IF(O300="nulová",K300,0)</f>
        <v>0</v>
      </c>
      <c r="BJ300" s="14" t="s">
        <v>83</v>
      </c>
      <c r="BK300" s="185">
        <f>ROUND(P300*H300,2)</f>
        <v>0</v>
      </c>
      <c r="BL300" s="14" t="s">
        <v>83</v>
      </c>
      <c r="BM300" s="184" t="s">
        <v>583</v>
      </c>
    </row>
    <row r="301" spans="1:65" s="2" customFormat="1" ht="11.25">
      <c r="A301" s="31"/>
      <c r="B301" s="32"/>
      <c r="C301" s="33"/>
      <c r="D301" s="186" t="s">
        <v>207</v>
      </c>
      <c r="E301" s="33"/>
      <c r="F301" s="187" t="s">
        <v>582</v>
      </c>
      <c r="G301" s="33"/>
      <c r="H301" s="33"/>
      <c r="I301" s="188"/>
      <c r="J301" s="188"/>
      <c r="K301" s="33"/>
      <c r="L301" s="33"/>
      <c r="M301" s="36"/>
      <c r="N301" s="189"/>
      <c r="O301" s="190"/>
      <c r="P301" s="68"/>
      <c r="Q301" s="68"/>
      <c r="R301" s="68"/>
      <c r="S301" s="68"/>
      <c r="T301" s="68"/>
      <c r="U301" s="68"/>
      <c r="V301" s="68"/>
      <c r="W301" s="68"/>
      <c r="X301" s="68"/>
      <c r="Y301" s="69"/>
      <c r="Z301" s="31"/>
      <c r="AA301" s="31"/>
      <c r="AB301" s="31"/>
      <c r="AC301" s="31"/>
      <c r="AD301" s="31"/>
      <c r="AE301" s="31"/>
      <c r="AT301" s="14" t="s">
        <v>207</v>
      </c>
      <c r="AU301" s="14" t="s">
        <v>83</v>
      </c>
    </row>
    <row r="302" spans="1:65" s="2" customFormat="1" ht="14.45" customHeight="1">
      <c r="A302" s="31"/>
      <c r="B302" s="32"/>
      <c r="C302" s="207" t="s">
        <v>584</v>
      </c>
      <c r="D302" s="207" t="s">
        <v>423</v>
      </c>
      <c r="E302" s="208" t="s">
        <v>585</v>
      </c>
      <c r="F302" s="209" t="s">
        <v>586</v>
      </c>
      <c r="G302" s="210" t="s">
        <v>300</v>
      </c>
      <c r="H302" s="211">
        <v>7</v>
      </c>
      <c r="I302" s="212"/>
      <c r="J302" s="212"/>
      <c r="K302" s="213">
        <f>ROUND(P302*H302,2)</f>
        <v>0</v>
      </c>
      <c r="L302" s="209" t="s">
        <v>1</v>
      </c>
      <c r="M302" s="36"/>
      <c r="N302" s="214" t="s">
        <v>1</v>
      </c>
      <c r="O302" s="180" t="s">
        <v>39</v>
      </c>
      <c r="P302" s="181">
        <f>I302+J302</f>
        <v>0</v>
      </c>
      <c r="Q302" s="181">
        <f>ROUND(I302*H302,2)</f>
        <v>0</v>
      </c>
      <c r="R302" s="181">
        <f>ROUND(J302*H302,2)</f>
        <v>0</v>
      </c>
      <c r="S302" s="68"/>
      <c r="T302" s="182">
        <f>S302*H302</f>
        <v>0</v>
      </c>
      <c r="U302" s="182">
        <v>0</v>
      </c>
      <c r="V302" s="182">
        <f>U302*H302</f>
        <v>0</v>
      </c>
      <c r="W302" s="182">
        <v>0</v>
      </c>
      <c r="X302" s="182">
        <f>W302*H302</f>
        <v>0</v>
      </c>
      <c r="Y302" s="183" t="s">
        <v>1</v>
      </c>
      <c r="Z302" s="31"/>
      <c r="AA302" s="31"/>
      <c r="AB302" s="31"/>
      <c r="AC302" s="31"/>
      <c r="AD302" s="31"/>
      <c r="AE302" s="31"/>
      <c r="AR302" s="184" t="s">
        <v>427</v>
      </c>
      <c r="AT302" s="184" t="s">
        <v>423</v>
      </c>
      <c r="AU302" s="184" t="s">
        <v>83</v>
      </c>
      <c r="AY302" s="14" t="s">
        <v>205</v>
      </c>
      <c r="BE302" s="185">
        <f>IF(O302="základní",K302,0)</f>
        <v>0</v>
      </c>
      <c r="BF302" s="185">
        <f>IF(O302="snížená",K302,0)</f>
        <v>0</v>
      </c>
      <c r="BG302" s="185">
        <f>IF(O302="zákl. přenesená",K302,0)</f>
        <v>0</v>
      </c>
      <c r="BH302" s="185">
        <f>IF(O302="sníž. přenesená",K302,0)</f>
        <v>0</v>
      </c>
      <c r="BI302" s="185">
        <f>IF(O302="nulová",K302,0)</f>
        <v>0</v>
      </c>
      <c r="BJ302" s="14" t="s">
        <v>83</v>
      </c>
      <c r="BK302" s="185">
        <f>ROUND(P302*H302,2)</f>
        <v>0</v>
      </c>
      <c r="BL302" s="14" t="s">
        <v>427</v>
      </c>
      <c r="BM302" s="184" t="s">
        <v>587</v>
      </c>
    </row>
    <row r="303" spans="1:65" s="2" customFormat="1" ht="11.25">
      <c r="A303" s="31"/>
      <c r="B303" s="32"/>
      <c r="C303" s="33"/>
      <c r="D303" s="186" t="s">
        <v>207</v>
      </c>
      <c r="E303" s="33"/>
      <c r="F303" s="187" t="s">
        <v>586</v>
      </c>
      <c r="G303" s="33"/>
      <c r="H303" s="33"/>
      <c r="I303" s="188"/>
      <c r="J303" s="188"/>
      <c r="K303" s="33"/>
      <c r="L303" s="33"/>
      <c r="M303" s="36"/>
      <c r="N303" s="189"/>
      <c r="O303" s="190"/>
      <c r="P303" s="68"/>
      <c r="Q303" s="68"/>
      <c r="R303" s="68"/>
      <c r="S303" s="68"/>
      <c r="T303" s="68"/>
      <c r="U303" s="68"/>
      <c r="V303" s="68"/>
      <c r="W303" s="68"/>
      <c r="X303" s="68"/>
      <c r="Y303" s="69"/>
      <c r="Z303" s="31"/>
      <c r="AA303" s="31"/>
      <c r="AB303" s="31"/>
      <c r="AC303" s="31"/>
      <c r="AD303" s="31"/>
      <c r="AE303" s="31"/>
      <c r="AT303" s="14" t="s">
        <v>207</v>
      </c>
      <c r="AU303" s="14" t="s">
        <v>83</v>
      </c>
    </row>
    <row r="304" spans="1:65" s="2" customFormat="1" ht="14.45" customHeight="1">
      <c r="A304" s="31"/>
      <c r="B304" s="32"/>
      <c r="C304" s="207" t="s">
        <v>588</v>
      </c>
      <c r="D304" s="207" t="s">
        <v>423</v>
      </c>
      <c r="E304" s="208" t="s">
        <v>589</v>
      </c>
      <c r="F304" s="209" t="s">
        <v>590</v>
      </c>
      <c r="G304" s="210" t="s">
        <v>300</v>
      </c>
      <c r="H304" s="211">
        <v>2</v>
      </c>
      <c r="I304" s="212"/>
      <c r="J304" s="212"/>
      <c r="K304" s="213">
        <f>ROUND(P304*H304,2)</f>
        <v>0</v>
      </c>
      <c r="L304" s="209" t="s">
        <v>1</v>
      </c>
      <c r="M304" s="36"/>
      <c r="N304" s="214" t="s">
        <v>1</v>
      </c>
      <c r="O304" s="180" t="s">
        <v>39</v>
      </c>
      <c r="P304" s="181">
        <f>I304+J304</f>
        <v>0</v>
      </c>
      <c r="Q304" s="181">
        <f>ROUND(I304*H304,2)</f>
        <v>0</v>
      </c>
      <c r="R304" s="181">
        <f>ROUND(J304*H304,2)</f>
        <v>0</v>
      </c>
      <c r="S304" s="68"/>
      <c r="T304" s="182">
        <f>S304*H304</f>
        <v>0</v>
      </c>
      <c r="U304" s="182">
        <v>0</v>
      </c>
      <c r="V304" s="182">
        <f>U304*H304</f>
        <v>0</v>
      </c>
      <c r="W304" s="182">
        <v>0</v>
      </c>
      <c r="X304" s="182">
        <f>W304*H304</f>
        <v>0</v>
      </c>
      <c r="Y304" s="183" t="s">
        <v>1</v>
      </c>
      <c r="Z304" s="31"/>
      <c r="AA304" s="31"/>
      <c r="AB304" s="31"/>
      <c r="AC304" s="31"/>
      <c r="AD304" s="31"/>
      <c r="AE304" s="31"/>
      <c r="AR304" s="184" t="s">
        <v>427</v>
      </c>
      <c r="AT304" s="184" t="s">
        <v>423</v>
      </c>
      <c r="AU304" s="184" t="s">
        <v>83</v>
      </c>
      <c r="AY304" s="14" t="s">
        <v>205</v>
      </c>
      <c r="BE304" s="185">
        <f>IF(O304="základní",K304,0)</f>
        <v>0</v>
      </c>
      <c r="BF304" s="185">
        <f>IF(O304="snížená",K304,0)</f>
        <v>0</v>
      </c>
      <c r="BG304" s="185">
        <f>IF(O304="zákl. přenesená",K304,0)</f>
        <v>0</v>
      </c>
      <c r="BH304" s="185">
        <f>IF(O304="sníž. přenesená",K304,0)</f>
        <v>0</v>
      </c>
      <c r="BI304" s="185">
        <f>IF(O304="nulová",K304,0)</f>
        <v>0</v>
      </c>
      <c r="BJ304" s="14" t="s">
        <v>83</v>
      </c>
      <c r="BK304" s="185">
        <f>ROUND(P304*H304,2)</f>
        <v>0</v>
      </c>
      <c r="BL304" s="14" t="s">
        <v>427</v>
      </c>
      <c r="BM304" s="184" t="s">
        <v>591</v>
      </c>
    </row>
    <row r="305" spans="1:65" s="2" customFormat="1" ht="11.25">
      <c r="A305" s="31"/>
      <c r="B305" s="32"/>
      <c r="C305" s="33"/>
      <c r="D305" s="186" t="s">
        <v>207</v>
      </c>
      <c r="E305" s="33"/>
      <c r="F305" s="187" t="s">
        <v>590</v>
      </c>
      <c r="G305" s="33"/>
      <c r="H305" s="33"/>
      <c r="I305" s="188"/>
      <c r="J305" s="188"/>
      <c r="K305" s="33"/>
      <c r="L305" s="33"/>
      <c r="M305" s="36"/>
      <c r="N305" s="189"/>
      <c r="O305" s="190"/>
      <c r="P305" s="68"/>
      <c r="Q305" s="68"/>
      <c r="R305" s="68"/>
      <c r="S305" s="68"/>
      <c r="T305" s="68"/>
      <c r="U305" s="68"/>
      <c r="V305" s="68"/>
      <c r="W305" s="68"/>
      <c r="X305" s="68"/>
      <c r="Y305" s="69"/>
      <c r="Z305" s="31"/>
      <c r="AA305" s="31"/>
      <c r="AB305" s="31"/>
      <c r="AC305" s="31"/>
      <c r="AD305" s="31"/>
      <c r="AE305" s="31"/>
      <c r="AT305" s="14" t="s">
        <v>207</v>
      </c>
      <c r="AU305" s="14" t="s">
        <v>83</v>
      </c>
    </row>
    <row r="306" spans="1:65" s="2" customFormat="1" ht="14.45" customHeight="1">
      <c r="A306" s="31"/>
      <c r="B306" s="32"/>
      <c r="C306" s="207" t="s">
        <v>592</v>
      </c>
      <c r="D306" s="207" t="s">
        <v>423</v>
      </c>
      <c r="E306" s="208" t="s">
        <v>593</v>
      </c>
      <c r="F306" s="209" t="s">
        <v>594</v>
      </c>
      <c r="G306" s="210" t="s">
        <v>300</v>
      </c>
      <c r="H306" s="211">
        <v>1</v>
      </c>
      <c r="I306" s="212"/>
      <c r="J306" s="212"/>
      <c r="K306" s="213">
        <f>ROUND(P306*H306,2)</f>
        <v>0</v>
      </c>
      <c r="L306" s="209" t="s">
        <v>1</v>
      </c>
      <c r="M306" s="36"/>
      <c r="N306" s="214" t="s">
        <v>1</v>
      </c>
      <c r="O306" s="180" t="s">
        <v>39</v>
      </c>
      <c r="P306" s="181">
        <f>I306+J306</f>
        <v>0</v>
      </c>
      <c r="Q306" s="181">
        <f>ROUND(I306*H306,2)</f>
        <v>0</v>
      </c>
      <c r="R306" s="181">
        <f>ROUND(J306*H306,2)</f>
        <v>0</v>
      </c>
      <c r="S306" s="68"/>
      <c r="T306" s="182">
        <f>S306*H306</f>
        <v>0</v>
      </c>
      <c r="U306" s="182">
        <v>0</v>
      </c>
      <c r="V306" s="182">
        <f>U306*H306</f>
        <v>0</v>
      </c>
      <c r="W306" s="182">
        <v>0</v>
      </c>
      <c r="X306" s="182">
        <f>W306*H306</f>
        <v>0</v>
      </c>
      <c r="Y306" s="183" t="s">
        <v>1</v>
      </c>
      <c r="Z306" s="31"/>
      <c r="AA306" s="31"/>
      <c r="AB306" s="31"/>
      <c r="AC306" s="31"/>
      <c r="AD306" s="31"/>
      <c r="AE306" s="31"/>
      <c r="AR306" s="184" t="s">
        <v>427</v>
      </c>
      <c r="AT306" s="184" t="s">
        <v>423</v>
      </c>
      <c r="AU306" s="184" t="s">
        <v>83</v>
      </c>
      <c r="AY306" s="14" t="s">
        <v>205</v>
      </c>
      <c r="BE306" s="185">
        <f>IF(O306="základní",K306,0)</f>
        <v>0</v>
      </c>
      <c r="BF306" s="185">
        <f>IF(O306="snížená",K306,0)</f>
        <v>0</v>
      </c>
      <c r="BG306" s="185">
        <f>IF(O306="zákl. přenesená",K306,0)</f>
        <v>0</v>
      </c>
      <c r="BH306" s="185">
        <f>IF(O306="sníž. přenesená",K306,0)</f>
        <v>0</v>
      </c>
      <c r="BI306" s="185">
        <f>IF(O306="nulová",K306,0)</f>
        <v>0</v>
      </c>
      <c r="BJ306" s="14" t="s">
        <v>83</v>
      </c>
      <c r="BK306" s="185">
        <f>ROUND(P306*H306,2)</f>
        <v>0</v>
      </c>
      <c r="BL306" s="14" t="s">
        <v>427</v>
      </c>
      <c r="BM306" s="184" t="s">
        <v>595</v>
      </c>
    </row>
    <row r="307" spans="1:65" s="2" customFormat="1" ht="11.25">
      <c r="A307" s="31"/>
      <c r="B307" s="32"/>
      <c r="C307" s="33"/>
      <c r="D307" s="186" t="s">
        <v>207</v>
      </c>
      <c r="E307" s="33"/>
      <c r="F307" s="187" t="s">
        <v>594</v>
      </c>
      <c r="G307" s="33"/>
      <c r="H307" s="33"/>
      <c r="I307" s="188"/>
      <c r="J307" s="188"/>
      <c r="K307" s="33"/>
      <c r="L307" s="33"/>
      <c r="M307" s="36"/>
      <c r="N307" s="189"/>
      <c r="O307" s="190"/>
      <c r="P307" s="68"/>
      <c r="Q307" s="68"/>
      <c r="R307" s="68"/>
      <c r="S307" s="68"/>
      <c r="T307" s="68"/>
      <c r="U307" s="68"/>
      <c r="V307" s="68"/>
      <c r="W307" s="68"/>
      <c r="X307" s="68"/>
      <c r="Y307" s="69"/>
      <c r="Z307" s="31"/>
      <c r="AA307" s="31"/>
      <c r="AB307" s="31"/>
      <c r="AC307" s="31"/>
      <c r="AD307" s="31"/>
      <c r="AE307" s="31"/>
      <c r="AT307" s="14" t="s">
        <v>207</v>
      </c>
      <c r="AU307" s="14" t="s">
        <v>83</v>
      </c>
    </row>
    <row r="308" spans="1:65" s="2" customFormat="1" ht="14.45" customHeight="1">
      <c r="A308" s="31"/>
      <c r="B308" s="32"/>
      <c r="C308" s="207" t="s">
        <v>596</v>
      </c>
      <c r="D308" s="207" t="s">
        <v>423</v>
      </c>
      <c r="E308" s="208" t="s">
        <v>597</v>
      </c>
      <c r="F308" s="209" t="s">
        <v>598</v>
      </c>
      <c r="G308" s="210" t="s">
        <v>300</v>
      </c>
      <c r="H308" s="211">
        <v>23</v>
      </c>
      <c r="I308" s="212"/>
      <c r="J308" s="212"/>
      <c r="K308" s="213">
        <f>ROUND(P308*H308,2)</f>
        <v>0</v>
      </c>
      <c r="L308" s="209" t="s">
        <v>1</v>
      </c>
      <c r="M308" s="36"/>
      <c r="N308" s="214" t="s">
        <v>1</v>
      </c>
      <c r="O308" s="180" t="s">
        <v>39</v>
      </c>
      <c r="P308" s="181">
        <f>I308+J308</f>
        <v>0</v>
      </c>
      <c r="Q308" s="181">
        <f>ROUND(I308*H308,2)</f>
        <v>0</v>
      </c>
      <c r="R308" s="181">
        <f>ROUND(J308*H308,2)</f>
        <v>0</v>
      </c>
      <c r="S308" s="68"/>
      <c r="T308" s="182">
        <f>S308*H308</f>
        <v>0</v>
      </c>
      <c r="U308" s="182">
        <v>0</v>
      </c>
      <c r="V308" s="182">
        <f>U308*H308</f>
        <v>0</v>
      </c>
      <c r="W308" s="182">
        <v>0</v>
      </c>
      <c r="X308" s="182">
        <f>W308*H308</f>
        <v>0</v>
      </c>
      <c r="Y308" s="183" t="s">
        <v>1</v>
      </c>
      <c r="Z308" s="31"/>
      <c r="AA308" s="31"/>
      <c r="AB308" s="31"/>
      <c r="AC308" s="31"/>
      <c r="AD308" s="31"/>
      <c r="AE308" s="31"/>
      <c r="AR308" s="184" t="s">
        <v>427</v>
      </c>
      <c r="AT308" s="184" t="s">
        <v>423</v>
      </c>
      <c r="AU308" s="184" t="s">
        <v>83</v>
      </c>
      <c r="AY308" s="14" t="s">
        <v>205</v>
      </c>
      <c r="BE308" s="185">
        <f>IF(O308="základní",K308,0)</f>
        <v>0</v>
      </c>
      <c r="BF308" s="185">
        <f>IF(O308="snížená",K308,0)</f>
        <v>0</v>
      </c>
      <c r="BG308" s="185">
        <f>IF(O308="zákl. přenesená",K308,0)</f>
        <v>0</v>
      </c>
      <c r="BH308" s="185">
        <f>IF(O308="sníž. přenesená",K308,0)</f>
        <v>0</v>
      </c>
      <c r="BI308" s="185">
        <f>IF(O308="nulová",K308,0)</f>
        <v>0</v>
      </c>
      <c r="BJ308" s="14" t="s">
        <v>83</v>
      </c>
      <c r="BK308" s="185">
        <f>ROUND(P308*H308,2)</f>
        <v>0</v>
      </c>
      <c r="BL308" s="14" t="s">
        <v>427</v>
      </c>
      <c r="BM308" s="184" t="s">
        <v>599</v>
      </c>
    </row>
    <row r="309" spans="1:65" s="2" customFormat="1" ht="11.25">
      <c r="A309" s="31"/>
      <c r="B309" s="32"/>
      <c r="C309" s="33"/>
      <c r="D309" s="186" t="s">
        <v>207</v>
      </c>
      <c r="E309" s="33"/>
      <c r="F309" s="187" t="s">
        <v>598</v>
      </c>
      <c r="G309" s="33"/>
      <c r="H309" s="33"/>
      <c r="I309" s="188"/>
      <c r="J309" s="188"/>
      <c r="K309" s="33"/>
      <c r="L309" s="33"/>
      <c r="M309" s="36"/>
      <c r="N309" s="189"/>
      <c r="O309" s="190"/>
      <c r="P309" s="68"/>
      <c r="Q309" s="68"/>
      <c r="R309" s="68"/>
      <c r="S309" s="68"/>
      <c r="T309" s="68"/>
      <c r="U309" s="68"/>
      <c r="V309" s="68"/>
      <c r="W309" s="68"/>
      <c r="X309" s="68"/>
      <c r="Y309" s="69"/>
      <c r="Z309" s="31"/>
      <c r="AA309" s="31"/>
      <c r="AB309" s="31"/>
      <c r="AC309" s="31"/>
      <c r="AD309" s="31"/>
      <c r="AE309" s="31"/>
      <c r="AT309" s="14" t="s">
        <v>207</v>
      </c>
      <c r="AU309" s="14" t="s">
        <v>83</v>
      </c>
    </row>
    <row r="310" spans="1:65" s="2" customFormat="1" ht="14.45" customHeight="1">
      <c r="A310" s="31"/>
      <c r="B310" s="32"/>
      <c r="C310" s="207" t="s">
        <v>600</v>
      </c>
      <c r="D310" s="207" t="s">
        <v>423</v>
      </c>
      <c r="E310" s="208" t="s">
        <v>601</v>
      </c>
      <c r="F310" s="209" t="s">
        <v>602</v>
      </c>
      <c r="G310" s="210" t="s">
        <v>300</v>
      </c>
      <c r="H310" s="211">
        <v>3</v>
      </c>
      <c r="I310" s="212"/>
      <c r="J310" s="212"/>
      <c r="K310" s="213">
        <f>ROUND(P310*H310,2)</f>
        <v>0</v>
      </c>
      <c r="L310" s="209" t="s">
        <v>1</v>
      </c>
      <c r="M310" s="36"/>
      <c r="N310" s="214" t="s">
        <v>1</v>
      </c>
      <c r="O310" s="180" t="s">
        <v>39</v>
      </c>
      <c r="P310" s="181">
        <f>I310+J310</f>
        <v>0</v>
      </c>
      <c r="Q310" s="181">
        <f>ROUND(I310*H310,2)</f>
        <v>0</v>
      </c>
      <c r="R310" s="181">
        <f>ROUND(J310*H310,2)</f>
        <v>0</v>
      </c>
      <c r="S310" s="68"/>
      <c r="T310" s="182">
        <f>S310*H310</f>
        <v>0</v>
      </c>
      <c r="U310" s="182">
        <v>0</v>
      </c>
      <c r="V310" s="182">
        <f>U310*H310</f>
        <v>0</v>
      </c>
      <c r="W310" s="182">
        <v>0</v>
      </c>
      <c r="X310" s="182">
        <f>W310*H310</f>
        <v>0</v>
      </c>
      <c r="Y310" s="183" t="s">
        <v>1</v>
      </c>
      <c r="Z310" s="31"/>
      <c r="AA310" s="31"/>
      <c r="AB310" s="31"/>
      <c r="AC310" s="31"/>
      <c r="AD310" s="31"/>
      <c r="AE310" s="31"/>
      <c r="AR310" s="184" t="s">
        <v>427</v>
      </c>
      <c r="AT310" s="184" t="s">
        <v>423</v>
      </c>
      <c r="AU310" s="184" t="s">
        <v>83</v>
      </c>
      <c r="AY310" s="14" t="s">
        <v>205</v>
      </c>
      <c r="BE310" s="185">
        <f>IF(O310="základní",K310,0)</f>
        <v>0</v>
      </c>
      <c r="BF310" s="185">
        <f>IF(O310="snížená",K310,0)</f>
        <v>0</v>
      </c>
      <c r="BG310" s="185">
        <f>IF(O310="zákl. přenesená",K310,0)</f>
        <v>0</v>
      </c>
      <c r="BH310" s="185">
        <f>IF(O310="sníž. přenesená",K310,0)</f>
        <v>0</v>
      </c>
      <c r="BI310" s="185">
        <f>IF(O310="nulová",K310,0)</f>
        <v>0</v>
      </c>
      <c r="BJ310" s="14" t="s">
        <v>83</v>
      </c>
      <c r="BK310" s="185">
        <f>ROUND(P310*H310,2)</f>
        <v>0</v>
      </c>
      <c r="BL310" s="14" t="s">
        <v>427</v>
      </c>
      <c r="BM310" s="184" t="s">
        <v>603</v>
      </c>
    </row>
    <row r="311" spans="1:65" s="2" customFormat="1" ht="11.25">
      <c r="A311" s="31"/>
      <c r="B311" s="32"/>
      <c r="C311" s="33"/>
      <c r="D311" s="186" t="s">
        <v>207</v>
      </c>
      <c r="E311" s="33"/>
      <c r="F311" s="187" t="s">
        <v>602</v>
      </c>
      <c r="G311" s="33"/>
      <c r="H311" s="33"/>
      <c r="I311" s="188"/>
      <c r="J311" s="188"/>
      <c r="K311" s="33"/>
      <c r="L311" s="33"/>
      <c r="M311" s="36"/>
      <c r="N311" s="189"/>
      <c r="O311" s="190"/>
      <c r="P311" s="68"/>
      <c r="Q311" s="68"/>
      <c r="R311" s="68"/>
      <c r="S311" s="68"/>
      <c r="T311" s="68"/>
      <c r="U311" s="68"/>
      <c r="V311" s="68"/>
      <c r="W311" s="68"/>
      <c r="X311" s="68"/>
      <c r="Y311" s="69"/>
      <c r="Z311" s="31"/>
      <c r="AA311" s="31"/>
      <c r="AB311" s="31"/>
      <c r="AC311" s="31"/>
      <c r="AD311" s="31"/>
      <c r="AE311" s="31"/>
      <c r="AT311" s="14" t="s">
        <v>207</v>
      </c>
      <c r="AU311" s="14" t="s">
        <v>83</v>
      </c>
    </row>
    <row r="312" spans="1:65" s="2" customFormat="1" ht="14.45" customHeight="1">
      <c r="A312" s="31"/>
      <c r="B312" s="32"/>
      <c r="C312" s="207" t="s">
        <v>9</v>
      </c>
      <c r="D312" s="207" t="s">
        <v>423</v>
      </c>
      <c r="E312" s="208" t="s">
        <v>604</v>
      </c>
      <c r="F312" s="209" t="s">
        <v>605</v>
      </c>
      <c r="G312" s="210" t="s">
        <v>300</v>
      </c>
      <c r="H312" s="211">
        <v>1</v>
      </c>
      <c r="I312" s="212"/>
      <c r="J312" s="212"/>
      <c r="K312" s="213">
        <f>ROUND(P312*H312,2)</f>
        <v>0</v>
      </c>
      <c r="L312" s="209" t="s">
        <v>1</v>
      </c>
      <c r="M312" s="36"/>
      <c r="N312" s="214" t="s">
        <v>1</v>
      </c>
      <c r="O312" s="180" t="s">
        <v>39</v>
      </c>
      <c r="P312" s="181">
        <f>I312+J312</f>
        <v>0</v>
      </c>
      <c r="Q312" s="181">
        <f>ROUND(I312*H312,2)</f>
        <v>0</v>
      </c>
      <c r="R312" s="181">
        <f>ROUND(J312*H312,2)</f>
        <v>0</v>
      </c>
      <c r="S312" s="68"/>
      <c r="T312" s="182">
        <f>S312*H312</f>
        <v>0</v>
      </c>
      <c r="U312" s="182">
        <v>0</v>
      </c>
      <c r="V312" s="182">
        <f>U312*H312</f>
        <v>0</v>
      </c>
      <c r="W312" s="182">
        <v>0</v>
      </c>
      <c r="X312" s="182">
        <f>W312*H312</f>
        <v>0</v>
      </c>
      <c r="Y312" s="183" t="s">
        <v>1</v>
      </c>
      <c r="Z312" s="31"/>
      <c r="AA312" s="31"/>
      <c r="AB312" s="31"/>
      <c r="AC312" s="31"/>
      <c r="AD312" s="31"/>
      <c r="AE312" s="31"/>
      <c r="AR312" s="184" t="s">
        <v>427</v>
      </c>
      <c r="AT312" s="184" t="s">
        <v>423</v>
      </c>
      <c r="AU312" s="184" t="s">
        <v>83</v>
      </c>
      <c r="AY312" s="14" t="s">
        <v>205</v>
      </c>
      <c r="BE312" s="185">
        <f>IF(O312="základní",K312,0)</f>
        <v>0</v>
      </c>
      <c r="BF312" s="185">
        <f>IF(O312="snížená",K312,0)</f>
        <v>0</v>
      </c>
      <c r="BG312" s="185">
        <f>IF(O312="zákl. přenesená",K312,0)</f>
        <v>0</v>
      </c>
      <c r="BH312" s="185">
        <f>IF(O312="sníž. přenesená",K312,0)</f>
        <v>0</v>
      </c>
      <c r="BI312" s="185">
        <f>IF(O312="nulová",K312,0)</f>
        <v>0</v>
      </c>
      <c r="BJ312" s="14" t="s">
        <v>83</v>
      </c>
      <c r="BK312" s="185">
        <f>ROUND(P312*H312,2)</f>
        <v>0</v>
      </c>
      <c r="BL312" s="14" t="s">
        <v>427</v>
      </c>
      <c r="BM312" s="184" t="s">
        <v>606</v>
      </c>
    </row>
    <row r="313" spans="1:65" s="2" customFormat="1" ht="11.25">
      <c r="A313" s="31"/>
      <c r="B313" s="32"/>
      <c r="C313" s="33"/>
      <c r="D313" s="186" t="s">
        <v>207</v>
      </c>
      <c r="E313" s="33"/>
      <c r="F313" s="187" t="s">
        <v>605</v>
      </c>
      <c r="G313" s="33"/>
      <c r="H313" s="33"/>
      <c r="I313" s="188"/>
      <c r="J313" s="188"/>
      <c r="K313" s="33"/>
      <c r="L313" s="33"/>
      <c r="M313" s="36"/>
      <c r="N313" s="189"/>
      <c r="O313" s="190"/>
      <c r="P313" s="68"/>
      <c r="Q313" s="68"/>
      <c r="R313" s="68"/>
      <c r="S313" s="68"/>
      <c r="T313" s="68"/>
      <c r="U313" s="68"/>
      <c r="V313" s="68"/>
      <c r="W313" s="68"/>
      <c r="X313" s="68"/>
      <c r="Y313" s="69"/>
      <c r="Z313" s="31"/>
      <c r="AA313" s="31"/>
      <c r="AB313" s="31"/>
      <c r="AC313" s="31"/>
      <c r="AD313" s="31"/>
      <c r="AE313" s="31"/>
      <c r="AT313" s="14" t="s">
        <v>207</v>
      </c>
      <c r="AU313" s="14" t="s">
        <v>83</v>
      </c>
    </row>
    <row r="314" spans="1:65" s="2" customFormat="1" ht="14.45" customHeight="1">
      <c r="A314" s="31"/>
      <c r="B314" s="32"/>
      <c r="C314" s="170" t="s">
        <v>607</v>
      </c>
      <c r="D314" s="170" t="s">
        <v>201</v>
      </c>
      <c r="E314" s="171" t="s">
        <v>608</v>
      </c>
      <c r="F314" s="172" t="s">
        <v>609</v>
      </c>
      <c r="G314" s="173" t="s">
        <v>300</v>
      </c>
      <c r="H314" s="174">
        <v>1</v>
      </c>
      <c r="I314" s="175"/>
      <c r="J314" s="176"/>
      <c r="K314" s="177">
        <f>ROUND(P314*H314,2)</f>
        <v>0</v>
      </c>
      <c r="L314" s="172" t="s">
        <v>1</v>
      </c>
      <c r="M314" s="178"/>
      <c r="N314" s="179" t="s">
        <v>1</v>
      </c>
      <c r="O314" s="180" t="s">
        <v>39</v>
      </c>
      <c r="P314" s="181">
        <f>I314+J314</f>
        <v>0</v>
      </c>
      <c r="Q314" s="181">
        <f>ROUND(I314*H314,2)</f>
        <v>0</v>
      </c>
      <c r="R314" s="181">
        <f>ROUND(J314*H314,2)</f>
        <v>0</v>
      </c>
      <c r="S314" s="68"/>
      <c r="T314" s="182">
        <f>S314*H314</f>
        <v>0</v>
      </c>
      <c r="U314" s="182">
        <v>0</v>
      </c>
      <c r="V314" s="182">
        <f>U314*H314</f>
        <v>0</v>
      </c>
      <c r="W314" s="182">
        <v>0</v>
      </c>
      <c r="X314" s="182">
        <f>W314*H314</f>
        <v>0</v>
      </c>
      <c r="Y314" s="183" t="s">
        <v>1</v>
      </c>
      <c r="Z314" s="31"/>
      <c r="AA314" s="31"/>
      <c r="AB314" s="31"/>
      <c r="AC314" s="31"/>
      <c r="AD314" s="31"/>
      <c r="AE314" s="31"/>
      <c r="AR314" s="184" t="s">
        <v>427</v>
      </c>
      <c r="AT314" s="184" t="s">
        <v>201</v>
      </c>
      <c r="AU314" s="184" t="s">
        <v>83</v>
      </c>
      <c r="AY314" s="14" t="s">
        <v>205</v>
      </c>
      <c r="BE314" s="185">
        <f>IF(O314="základní",K314,0)</f>
        <v>0</v>
      </c>
      <c r="BF314" s="185">
        <f>IF(O314="snížená",K314,0)</f>
        <v>0</v>
      </c>
      <c r="BG314" s="185">
        <f>IF(O314="zákl. přenesená",K314,0)</f>
        <v>0</v>
      </c>
      <c r="BH314" s="185">
        <f>IF(O314="sníž. přenesená",K314,0)</f>
        <v>0</v>
      </c>
      <c r="BI314" s="185">
        <f>IF(O314="nulová",K314,0)</f>
        <v>0</v>
      </c>
      <c r="BJ314" s="14" t="s">
        <v>83</v>
      </c>
      <c r="BK314" s="185">
        <f>ROUND(P314*H314,2)</f>
        <v>0</v>
      </c>
      <c r="BL314" s="14" t="s">
        <v>427</v>
      </c>
      <c r="BM314" s="184" t="s">
        <v>610</v>
      </c>
    </row>
    <row r="315" spans="1:65" s="2" customFormat="1" ht="11.25">
      <c r="A315" s="31"/>
      <c r="B315" s="32"/>
      <c r="C315" s="33"/>
      <c r="D315" s="186" t="s">
        <v>207</v>
      </c>
      <c r="E315" s="33"/>
      <c r="F315" s="187" t="s">
        <v>609</v>
      </c>
      <c r="G315" s="33"/>
      <c r="H315" s="33"/>
      <c r="I315" s="188"/>
      <c r="J315" s="188"/>
      <c r="K315" s="33"/>
      <c r="L315" s="33"/>
      <c r="M315" s="36"/>
      <c r="N315" s="189"/>
      <c r="O315" s="190"/>
      <c r="P315" s="68"/>
      <c r="Q315" s="68"/>
      <c r="R315" s="68"/>
      <c r="S315" s="68"/>
      <c r="T315" s="68"/>
      <c r="U315" s="68"/>
      <c r="V315" s="68"/>
      <c r="W315" s="68"/>
      <c r="X315" s="68"/>
      <c r="Y315" s="69"/>
      <c r="Z315" s="31"/>
      <c r="AA315" s="31"/>
      <c r="AB315" s="31"/>
      <c r="AC315" s="31"/>
      <c r="AD315" s="31"/>
      <c r="AE315" s="31"/>
      <c r="AT315" s="14" t="s">
        <v>207</v>
      </c>
      <c r="AU315" s="14" t="s">
        <v>83</v>
      </c>
    </row>
    <row r="316" spans="1:65" s="2" customFormat="1" ht="14.45" customHeight="1">
      <c r="A316" s="31"/>
      <c r="B316" s="32"/>
      <c r="C316" s="207" t="s">
        <v>611</v>
      </c>
      <c r="D316" s="207" t="s">
        <v>423</v>
      </c>
      <c r="E316" s="208" t="s">
        <v>612</v>
      </c>
      <c r="F316" s="209" t="s">
        <v>613</v>
      </c>
      <c r="G316" s="210" t="s">
        <v>614</v>
      </c>
      <c r="H316" s="211">
        <v>7</v>
      </c>
      <c r="I316" s="212"/>
      <c r="J316" s="212"/>
      <c r="K316" s="213">
        <f>ROUND(P316*H316,2)</f>
        <v>0</v>
      </c>
      <c r="L316" s="209" t="s">
        <v>1</v>
      </c>
      <c r="M316" s="36"/>
      <c r="N316" s="214" t="s">
        <v>1</v>
      </c>
      <c r="O316" s="180" t="s">
        <v>39</v>
      </c>
      <c r="P316" s="181">
        <f>I316+J316</f>
        <v>0</v>
      </c>
      <c r="Q316" s="181">
        <f>ROUND(I316*H316,2)</f>
        <v>0</v>
      </c>
      <c r="R316" s="181">
        <f>ROUND(J316*H316,2)</f>
        <v>0</v>
      </c>
      <c r="S316" s="68"/>
      <c r="T316" s="182">
        <f>S316*H316</f>
        <v>0</v>
      </c>
      <c r="U316" s="182">
        <v>0</v>
      </c>
      <c r="V316" s="182">
        <f>U316*H316</f>
        <v>0</v>
      </c>
      <c r="W316" s="182">
        <v>0</v>
      </c>
      <c r="X316" s="182">
        <f>W316*H316</f>
        <v>0</v>
      </c>
      <c r="Y316" s="183" t="s">
        <v>1</v>
      </c>
      <c r="Z316" s="31"/>
      <c r="AA316" s="31"/>
      <c r="AB316" s="31"/>
      <c r="AC316" s="31"/>
      <c r="AD316" s="31"/>
      <c r="AE316" s="31"/>
      <c r="AR316" s="184" t="s">
        <v>427</v>
      </c>
      <c r="AT316" s="184" t="s">
        <v>423</v>
      </c>
      <c r="AU316" s="184" t="s">
        <v>83</v>
      </c>
      <c r="AY316" s="14" t="s">
        <v>205</v>
      </c>
      <c r="BE316" s="185">
        <f>IF(O316="základní",K316,0)</f>
        <v>0</v>
      </c>
      <c r="BF316" s="185">
        <f>IF(O316="snížená",K316,0)</f>
        <v>0</v>
      </c>
      <c r="BG316" s="185">
        <f>IF(O316="zákl. přenesená",K316,0)</f>
        <v>0</v>
      </c>
      <c r="BH316" s="185">
        <f>IF(O316="sníž. přenesená",K316,0)</f>
        <v>0</v>
      </c>
      <c r="BI316" s="185">
        <f>IF(O316="nulová",K316,0)</f>
        <v>0</v>
      </c>
      <c r="BJ316" s="14" t="s">
        <v>83</v>
      </c>
      <c r="BK316" s="185">
        <f>ROUND(P316*H316,2)</f>
        <v>0</v>
      </c>
      <c r="BL316" s="14" t="s">
        <v>427</v>
      </c>
      <c r="BM316" s="184" t="s">
        <v>615</v>
      </c>
    </row>
    <row r="317" spans="1:65" s="2" customFormat="1" ht="11.25">
      <c r="A317" s="31"/>
      <c r="B317" s="32"/>
      <c r="C317" s="33"/>
      <c r="D317" s="186" t="s">
        <v>207</v>
      </c>
      <c r="E317" s="33"/>
      <c r="F317" s="187" t="s">
        <v>613</v>
      </c>
      <c r="G317" s="33"/>
      <c r="H317" s="33"/>
      <c r="I317" s="188"/>
      <c r="J317" s="188"/>
      <c r="K317" s="33"/>
      <c r="L317" s="33"/>
      <c r="M317" s="36"/>
      <c r="N317" s="189"/>
      <c r="O317" s="190"/>
      <c r="P317" s="68"/>
      <c r="Q317" s="68"/>
      <c r="R317" s="68"/>
      <c r="S317" s="68"/>
      <c r="T317" s="68"/>
      <c r="U317" s="68"/>
      <c r="V317" s="68"/>
      <c r="W317" s="68"/>
      <c r="X317" s="68"/>
      <c r="Y317" s="69"/>
      <c r="Z317" s="31"/>
      <c r="AA317" s="31"/>
      <c r="AB317" s="31"/>
      <c r="AC317" s="31"/>
      <c r="AD317" s="31"/>
      <c r="AE317" s="31"/>
      <c r="AT317" s="14" t="s">
        <v>207</v>
      </c>
      <c r="AU317" s="14" t="s">
        <v>83</v>
      </c>
    </row>
    <row r="318" spans="1:65" s="2" customFormat="1" ht="14.45" customHeight="1">
      <c r="A318" s="31"/>
      <c r="B318" s="32"/>
      <c r="C318" s="207" t="s">
        <v>616</v>
      </c>
      <c r="D318" s="207" t="s">
        <v>423</v>
      </c>
      <c r="E318" s="208" t="s">
        <v>617</v>
      </c>
      <c r="F318" s="209" t="s">
        <v>618</v>
      </c>
      <c r="G318" s="210" t="s">
        <v>300</v>
      </c>
      <c r="H318" s="211">
        <v>1</v>
      </c>
      <c r="I318" s="212"/>
      <c r="J318" s="212"/>
      <c r="K318" s="213">
        <f>ROUND(P318*H318,2)</f>
        <v>0</v>
      </c>
      <c r="L318" s="209" t="s">
        <v>1</v>
      </c>
      <c r="M318" s="36"/>
      <c r="N318" s="214" t="s">
        <v>1</v>
      </c>
      <c r="O318" s="180" t="s">
        <v>39</v>
      </c>
      <c r="P318" s="181">
        <f>I318+J318</f>
        <v>0</v>
      </c>
      <c r="Q318" s="181">
        <f>ROUND(I318*H318,2)</f>
        <v>0</v>
      </c>
      <c r="R318" s="181">
        <f>ROUND(J318*H318,2)</f>
        <v>0</v>
      </c>
      <c r="S318" s="68"/>
      <c r="T318" s="182">
        <f>S318*H318</f>
        <v>0</v>
      </c>
      <c r="U318" s="182">
        <v>0</v>
      </c>
      <c r="V318" s="182">
        <f>U318*H318</f>
        <v>0</v>
      </c>
      <c r="W318" s="182">
        <v>0</v>
      </c>
      <c r="X318" s="182">
        <f>W318*H318</f>
        <v>0</v>
      </c>
      <c r="Y318" s="183" t="s">
        <v>1</v>
      </c>
      <c r="Z318" s="31"/>
      <c r="AA318" s="31"/>
      <c r="AB318" s="31"/>
      <c r="AC318" s="31"/>
      <c r="AD318" s="31"/>
      <c r="AE318" s="31"/>
      <c r="AR318" s="184" t="s">
        <v>427</v>
      </c>
      <c r="AT318" s="184" t="s">
        <v>423</v>
      </c>
      <c r="AU318" s="184" t="s">
        <v>83</v>
      </c>
      <c r="AY318" s="14" t="s">
        <v>205</v>
      </c>
      <c r="BE318" s="185">
        <f>IF(O318="základní",K318,0)</f>
        <v>0</v>
      </c>
      <c r="BF318" s="185">
        <f>IF(O318="snížená",K318,0)</f>
        <v>0</v>
      </c>
      <c r="BG318" s="185">
        <f>IF(O318="zákl. přenesená",K318,0)</f>
        <v>0</v>
      </c>
      <c r="BH318" s="185">
        <f>IF(O318="sníž. přenesená",K318,0)</f>
        <v>0</v>
      </c>
      <c r="BI318" s="185">
        <f>IF(O318="nulová",K318,0)</f>
        <v>0</v>
      </c>
      <c r="BJ318" s="14" t="s">
        <v>83</v>
      </c>
      <c r="BK318" s="185">
        <f>ROUND(P318*H318,2)</f>
        <v>0</v>
      </c>
      <c r="BL318" s="14" t="s">
        <v>427</v>
      </c>
      <c r="BM318" s="184" t="s">
        <v>619</v>
      </c>
    </row>
    <row r="319" spans="1:65" s="2" customFormat="1" ht="11.25">
      <c r="A319" s="31"/>
      <c r="B319" s="32"/>
      <c r="C319" s="33"/>
      <c r="D319" s="186" t="s">
        <v>207</v>
      </c>
      <c r="E319" s="33"/>
      <c r="F319" s="187" t="s">
        <v>618</v>
      </c>
      <c r="G319" s="33"/>
      <c r="H319" s="33"/>
      <c r="I319" s="188"/>
      <c r="J319" s="188"/>
      <c r="K319" s="33"/>
      <c r="L319" s="33"/>
      <c r="M319" s="36"/>
      <c r="N319" s="189"/>
      <c r="O319" s="190"/>
      <c r="P319" s="68"/>
      <c r="Q319" s="68"/>
      <c r="R319" s="68"/>
      <c r="S319" s="68"/>
      <c r="T319" s="68"/>
      <c r="U319" s="68"/>
      <c r="V319" s="68"/>
      <c r="W319" s="68"/>
      <c r="X319" s="68"/>
      <c r="Y319" s="69"/>
      <c r="Z319" s="31"/>
      <c r="AA319" s="31"/>
      <c r="AB319" s="31"/>
      <c r="AC319" s="31"/>
      <c r="AD319" s="31"/>
      <c r="AE319" s="31"/>
      <c r="AT319" s="14" t="s">
        <v>207</v>
      </c>
      <c r="AU319" s="14" t="s">
        <v>83</v>
      </c>
    </row>
    <row r="320" spans="1:65" s="2" customFormat="1" ht="14.45" customHeight="1">
      <c r="A320" s="31"/>
      <c r="B320" s="32"/>
      <c r="C320" s="170" t="s">
        <v>620</v>
      </c>
      <c r="D320" s="170" t="s">
        <v>201</v>
      </c>
      <c r="E320" s="171" t="s">
        <v>621</v>
      </c>
      <c r="F320" s="172" t="s">
        <v>622</v>
      </c>
      <c r="G320" s="173" t="s">
        <v>300</v>
      </c>
      <c r="H320" s="174">
        <v>1</v>
      </c>
      <c r="I320" s="175"/>
      <c r="J320" s="176"/>
      <c r="K320" s="177">
        <f>ROUND(P320*H320,2)</f>
        <v>0</v>
      </c>
      <c r="L320" s="172" t="s">
        <v>1</v>
      </c>
      <c r="M320" s="178"/>
      <c r="N320" s="179" t="s">
        <v>1</v>
      </c>
      <c r="O320" s="180" t="s">
        <v>39</v>
      </c>
      <c r="P320" s="181">
        <f>I320+J320</f>
        <v>0</v>
      </c>
      <c r="Q320" s="181">
        <f>ROUND(I320*H320,2)</f>
        <v>0</v>
      </c>
      <c r="R320" s="181">
        <f>ROUND(J320*H320,2)</f>
        <v>0</v>
      </c>
      <c r="S320" s="68"/>
      <c r="T320" s="182">
        <f>S320*H320</f>
        <v>0</v>
      </c>
      <c r="U320" s="182">
        <v>0</v>
      </c>
      <c r="V320" s="182">
        <f>U320*H320</f>
        <v>0</v>
      </c>
      <c r="W320" s="182">
        <v>0</v>
      </c>
      <c r="X320" s="182">
        <f>W320*H320</f>
        <v>0</v>
      </c>
      <c r="Y320" s="183" t="s">
        <v>1</v>
      </c>
      <c r="Z320" s="31"/>
      <c r="AA320" s="31"/>
      <c r="AB320" s="31"/>
      <c r="AC320" s="31"/>
      <c r="AD320" s="31"/>
      <c r="AE320" s="31"/>
      <c r="AR320" s="184" t="s">
        <v>427</v>
      </c>
      <c r="AT320" s="184" t="s">
        <v>201</v>
      </c>
      <c r="AU320" s="184" t="s">
        <v>83</v>
      </c>
      <c r="AY320" s="14" t="s">
        <v>205</v>
      </c>
      <c r="BE320" s="185">
        <f>IF(O320="základní",K320,0)</f>
        <v>0</v>
      </c>
      <c r="BF320" s="185">
        <f>IF(O320="snížená",K320,0)</f>
        <v>0</v>
      </c>
      <c r="BG320" s="185">
        <f>IF(O320="zákl. přenesená",K320,0)</f>
        <v>0</v>
      </c>
      <c r="BH320" s="185">
        <f>IF(O320="sníž. přenesená",K320,0)</f>
        <v>0</v>
      </c>
      <c r="BI320" s="185">
        <f>IF(O320="nulová",K320,0)</f>
        <v>0</v>
      </c>
      <c r="BJ320" s="14" t="s">
        <v>83</v>
      </c>
      <c r="BK320" s="185">
        <f>ROUND(P320*H320,2)</f>
        <v>0</v>
      </c>
      <c r="BL320" s="14" t="s">
        <v>427</v>
      </c>
      <c r="BM320" s="184" t="s">
        <v>623</v>
      </c>
    </row>
    <row r="321" spans="1:65" s="2" customFormat="1" ht="11.25">
      <c r="A321" s="31"/>
      <c r="B321" s="32"/>
      <c r="C321" s="33"/>
      <c r="D321" s="186" t="s">
        <v>207</v>
      </c>
      <c r="E321" s="33"/>
      <c r="F321" s="187" t="s">
        <v>622</v>
      </c>
      <c r="G321" s="33"/>
      <c r="H321" s="33"/>
      <c r="I321" s="188"/>
      <c r="J321" s="188"/>
      <c r="K321" s="33"/>
      <c r="L321" s="33"/>
      <c r="M321" s="36"/>
      <c r="N321" s="189"/>
      <c r="O321" s="190"/>
      <c r="P321" s="68"/>
      <c r="Q321" s="68"/>
      <c r="R321" s="68"/>
      <c r="S321" s="68"/>
      <c r="T321" s="68"/>
      <c r="U321" s="68"/>
      <c r="V321" s="68"/>
      <c r="W321" s="68"/>
      <c r="X321" s="68"/>
      <c r="Y321" s="69"/>
      <c r="Z321" s="31"/>
      <c r="AA321" s="31"/>
      <c r="AB321" s="31"/>
      <c r="AC321" s="31"/>
      <c r="AD321" s="31"/>
      <c r="AE321" s="31"/>
      <c r="AT321" s="14" t="s">
        <v>207</v>
      </c>
      <c r="AU321" s="14" t="s">
        <v>83</v>
      </c>
    </row>
    <row r="322" spans="1:65" s="2" customFormat="1" ht="14.45" customHeight="1">
      <c r="A322" s="31"/>
      <c r="B322" s="32"/>
      <c r="C322" s="207" t="s">
        <v>624</v>
      </c>
      <c r="D322" s="207" t="s">
        <v>423</v>
      </c>
      <c r="E322" s="208" t="s">
        <v>625</v>
      </c>
      <c r="F322" s="209" t="s">
        <v>626</v>
      </c>
      <c r="G322" s="210" t="s">
        <v>300</v>
      </c>
      <c r="H322" s="211">
        <v>1</v>
      </c>
      <c r="I322" s="212"/>
      <c r="J322" s="212"/>
      <c r="K322" s="213">
        <f>ROUND(P322*H322,2)</f>
        <v>0</v>
      </c>
      <c r="L322" s="209" t="s">
        <v>1</v>
      </c>
      <c r="M322" s="36"/>
      <c r="N322" s="214" t="s">
        <v>1</v>
      </c>
      <c r="O322" s="180" t="s">
        <v>39</v>
      </c>
      <c r="P322" s="181">
        <f>I322+J322</f>
        <v>0</v>
      </c>
      <c r="Q322" s="181">
        <f>ROUND(I322*H322,2)</f>
        <v>0</v>
      </c>
      <c r="R322" s="181">
        <f>ROUND(J322*H322,2)</f>
        <v>0</v>
      </c>
      <c r="S322" s="68"/>
      <c r="T322" s="182">
        <f>S322*H322</f>
        <v>0</v>
      </c>
      <c r="U322" s="182">
        <v>0</v>
      </c>
      <c r="V322" s="182">
        <f>U322*H322</f>
        <v>0</v>
      </c>
      <c r="W322" s="182">
        <v>0</v>
      </c>
      <c r="X322" s="182">
        <f>W322*H322</f>
        <v>0</v>
      </c>
      <c r="Y322" s="183" t="s">
        <v>1</v>
      </c>
      <c r="Z322" s="31"/>
      <c r="AA322" s="31"/>
      <c r="AB322" s="31"/>
      <c r="AC322" s="31"/>
      <c r="AD322" s="31"/>
      <c r="AE322" s="31"/>
      <c r="AR322" s="184" t="s">
        <v>427</v>
      </c>
      <c r="AT322" s="184" t="s">
        <v>423</v>
      </c>
      <c r="AU322" s="184" t="s">
        <v>83</v>
      </c>
      <c r="AY322" s="14" t="s">
        <v>205</v>
      </c>
      <c r="BE322" s="185">
        <f>IF(O322="základní",K322,0)</f>
        <v>0</v>
      </c>
      <c r="BF322" s="185">
        <f>IF(O322="snížená",K322,0)</f>
        <v>0</v>
      </c>
      <c r="BG322" s="185">
        <f>IF(O322="zákl. přenesená",K322,0)</f>
        <v>0</v>
      </c>
      <c r="BH322" s="185">
        <f>IF(O322="sníž. přenesená",K322,0)</f>
        <v>0</v>
      </c>
      <c r="BI322" s="185">
        <f>IF(O322="nulová",K322,0)</f>
        <v>0</v>
      </c>
      <c r="BJ322" s="14" t="s">
        <v>83</v>
      </c>
      <c r="BK322" s="185">
        <f>ROUND(P322*H322,2)</f>
        <v>0</v>
      </c>
      <c r="BL322" s="14" t="s">
        <v>427</v>
      </c>
      <c r="BM322" s="184" t="s">
        <v>627</v>
      </c>
    </row>
    <row r="323" spans="1:65" s="2" customFormat="1" ht="11.25">
      <c r="A323" s="31"/>
      <c r="B323" s="32"/>
      <c r="C323" s="33"/>
      <c r="D323" s="186" t="s">
        <v>207</v>
      </c>
      <c r="E323" s="33"/>
      <c r="F323" s="187" t="s">
        <v>626</v>
      </c>
      <c r="G323" s="33"/>
      <c r="H323" s="33"/>
      <c r="I323" s="188"/>
      <c r="J323" s="188"/>
      <c r="K323" s="33"/>
      <c r="L323" s="33"/>
      <c r="M323" s="36"/>
      <c r="N323" s="189"/>
      <c r="O323" s="190"/>
      <c r="P323" s="68"/>
      <c r="Q323" s="68"/>
      <c r="R323" s="68"/>
      <c r="S323" s="68"/>
      <c r="T323" s="68"/>
      <c r="U323" s="68"/>
      <c r="V323" s="68"/>
      <c r="W323" s="68"/>
      <c r="X323" s="68"/>
      <c r="Y323" s="69"/>
      <c r="Z323" s="31"/>
      <c r="AA323" s="31"/>
      <c r="AB323" s="31"/>
      <c r="AC323" s="31"/>
      <c r="AD323" s="31"/>
      <c r="AE323" s="31"/>
      <c r="AT323" s="14" t="s">
        <v>207</v>
      </c>
      <c r="AU323" s="14" t="s">
        <v>83</v>
      </c>
    </row>
    <row r="324" spans="1:65" s="2" customFormat="1" ht="14.45" customHeight="1">
      <c r="A324" s="31"/>
      <c r="B324" s="32"/>
      <c r="C324" s="170" t="s">
        <v>628</v>
      </c>
      <c r="D324" s="170" t="s">
        <v>201</v>
      </c>
      <c r="E324" s="171" t="s">
        <v>629</v>
      </c>
      <c r="F324" s="172" t="s">
        <v>630</v>
      </c>
      <c r="G324" s="173" t="s">
        <v>300</v>
      </c>
      <c r="H324" s="174">
        <v>1</v>
      </c>
      <c r="I324" s="175"/>
      <c r="J324" s="176"/>
      <c r="K324" s="177">
        <f>ROUND(P324*H324,2)</f>
        <v>0</v>
      </c>
      <c r="L324" s="172" t="s">
        <v>1</v>
      </c>
      <c r="M324" s="178"/>
      <c r="N324" s="179" t="s">
        <v>1</v>
      </c>
      <c r="O324" s="180" t="s">
        <v>39</v>
      </c>
      <c r="P324" s="181">
        <f>I324+J324</f>
        <v>0</v>
      </c>
      <c r="Q324" s="181">
        <f>ROUND(I324*H324,2)</f>
        <v>0</v>
      </c>
      <c r="R324" s="181">
        <f>ROUND(J324*H324,2)</f>
        <v>0</v>
      </c>
      <c r="S324" s="68"/>
      <c r="T324" s="182">
        <f>S324*H324</f>
        <v>0</v>
      </c>
      <c r="U324" s="182">
        <v>0</v>
      </c>
      <c r="V324" s="182">
        <f>U324*H324</f>
        <v>0</v>
      </c>
      <c r="W324" s="182">
        <v>0</v>
      </c>
      <c r="X324" s="182">
        <f>W324*H324</f>
        <v>0</v>
      </c>
      <c r="Y324" s="183" t="s">
        <v>1</v>
      </c>
      <c r="Z324" s="31"/>
      <c r="AA324" s="31"/>
      <c r="AB324" s="31"/>
      <c r="AC324" s="31"/>
      <c r="AD324" s="31"/>
      <c r="AE324" s="31"/>
      <c r="AR324" s="184" t="s">
        <v>427</v>
      </c>
      <c r="AT324" s="184" t="s">
        <v>201</v>
      </c>
      <c r="AU324" s="184" t="s">
        <v>83</v>
      </c>
      <c r="AY324" s="14" t="s">
        <v>205</v>
      </c>
      <c r="BE324" s="185">
        <f>IF(O324="základní",K324,0)</f>
        <v>0</v>
      </c>
      <c r="BF324" s="185">
        <f>IF(O324="snížená",K324,0)</f>
        <v>0</v>
      </c>
      <c r="BG324" s="185">
        <f>IF(O324="zákl. přenesená",K324,0)</f>
        <v>0</v>
      </c>
      <c r="BH324" s="185">
        <f>IF(O324="sníž. přenesená",K324,0)</f>
        <v>0</v>
      </c>
      <c r="BI324" s="185">
        <f>IF(O324="nulová",K324,0)</f>
        <v>0</v>
      </c>
      <c r="BJ324" s="14" t="s">
        <v>83</v>
      </c>
      <c r="BK324" s="185">
        <f>ROUND(P324*H324,2)</f>
        <v>0</v>
      </c>
      <c r="BL324" s="14" t="s">
        <v>427</v>
      </c>
      <c r="BM324" s="184" t="s">
        <v>631</v>
      </c>
    </row>
    <row r="325" spans="1:65" s="2" customFormat="1" ht="11.25">
      <c r="A325" s="31"/>
      <c r="B325" s="32"/>
      <c r="C325" s="33"/>
      <c r="D325" s="186" t="s">
        <v>207</v>
      </c>
      <c r="E325" s="33"/>
      <c r="F325" s="187" t="s">
        <v>630</v>
      </c>
      <c r="G325" s="33"/>
      <c r="H325" s="33"/>
      <c r="I325" s="188"/>
      <c r="J325" s="188"/>
      <c r="K325" s="33"/>
      <c r="L325" s="33"/>
      <c r="M325" s="36"/>
      <c r="N325" s="189"/>
      <c r="O325" s="190"/>
      <c r="P325" s="68"/>
      <c r="Q325" s="68"/>
      <c r="R325" s="68"/>
      <c r="S325" s="68"/>
      <c r="T325" s="68"/>
      <c r="U325" s="68"/>
      <c r="V325" s="68"/>
      <c r="W325" s="68"/>
      <c r="X325" s="68"/>
      <c r="Y325" s="69"/>
      <c r="Z325" s="31"/>
      <c r="AA325" s="31"/>
      <c r="AB325" s="31"/>
      <c r="AC325" s="31"/>
      <c r="AD325" s="31"/>
      <c r="AE325" s="31"/>
      <c r="AT325" s="14" t="s">
        <v>207</v>
      </c>
      <c r="AU325" s="14" t="s">
        <v>83</v>
      </c>
    </row>
    <row r="326" spans="1:65" s="2" customFormat="1" ht="14.45" customHeight="1">
      <c r="A326" s="31"/>
      <c r="B326" s="32"/>
      <c r="C326" s="207" t="s">
        <v>8</v>
      </c>
      <c r="D326" s="207" t="s">
        <v>423</v>
      </c>
      <c r="E326" s="208" t="s">
        <v>632</v>
      </c>
      <c r="F326" s="209" t="s">
        <v>633</v>
      </c>
      <c r="G326" s="210" t="s">
        <v>300</v>
      </c>
      <c r="H326" s="211">
        <v>1</v>
      </c>
      <c r="I326" s="212"/>
      <c r="J326" s="212"/>
      <c r="K326" s="213">
        <f>ROUND(P326*H326,2)</f>
        <v>0</v>
      </c>
      <c r="L326" s="209" t="s">
        <v>1</v>
      </c>
      <c r="M326" s="36"/>
      <c r="N326" s="214" t="s">
        <v>1</v>
      </c>
      <c r="O326" s="180" t="s">
        <v>39</v>
      </c>
      <c r="P326" s="181">
        <f>I326+J326</f>
        <v>0</v>
      </c>
      <c r="Q326" s="181">
        <f>ROUND(I326*H326,2)</f>
        <v>0</v>
      </c>
      <c r="R326" s="181">
        <f>ROUND(J326*H326,2)</f>
        <v>0</v>
      </c>
      <c r="S326" s="68"/>
      <c r="T326" s="182">
        <f>S326*H326</f>
        <v>0</v>
      </c>
      <c r="U326" s="182">
        <v>0</v>
      </c>
      <c r="V326" s="182">
        <f>U326*H326</f>
        <v>0</v>
      </c>
      <c r="W326" s="182">
        <v>0</v>
      </c>
      <c r="X326" s="182">
        <f>W326*H326</f>
        <v>0</v>
      </c>
      <c r="Y326" s="183" t="s">
        <v>1</v>
      </c>
      <c r="Z326" s="31"/>
      <c r="AA326" s="31"/>
      <c r="AB326" s="31"/>
      <c r="AC326" s="31"/>
      <c r="AD326" s="31"/>
      <c r="AE326" s="31"/>
      <c r="AR326" s="184" t="s">
        <v>427</v>
      </c>
      <c r="AT326" s="184" t="s">
        <v>423</v>
      </c>
      <c r="AU326" s="184" t="s">
        <v>83</v>
      </c>
      <c r="AY326" s="14" t="s">
        <v>205</v>
      </c>
      <c r="BE326" s="185">
        <f>IF(O326="základní",K326,0)</f>
        <v>0</v>
      </c>
      <c r="BF326" s="185">
        <f>IF(O326="snížená",K326,0)</f>
        <v>0</v>
      </c>
      <c r="BG326" s="185">
        <f>IF(O326="zákl. přenesená",K326,0)</f>
        <v>0</v>
      </c>
      <c r="BH326" s="185">
        <f>IF(O326="sníž. přenesená",K326,0)</f>
        <v>0</v>
      </c>
      <c r="BI326" s="185">
        <f>IF(O326="nulová",K326,0)</f>
        <v>0</v>
      </c>
      <c r="BJ326" s="14" t="s">
        <v>83</v>
      </c>
      <c r="BK326" s="185">
        <f>ROUND(P326*H326,2)</f>
        <v>0</v>
      </c>
      <c r="BL326" s="14" t="s">
        <v>427</v>
      </c>
      <c r="BM326" s="184" t="s">
        <v>634</v>
      </c>
    </row>
    <row r="327" spans="1:65" s="2" customFormat="1" ht="11.25">
      <c r="A327" s="31"/>
      <c r="B327" s="32"/>
      <c r="C327" s="33"/>
      <c r="D327" s="186" t="s">
        <v>207</v>
      </c>
      <c r="E327" s="33"/>
      <c r="F327" s="187" t="s">
        <v>635</v>
      </c>
      <c r="G327" s="33"/>
      <c r="H327" s="33"/>
      <c r="I327" s="188"/>
      <c r="J327" s="188"/>
      <c r="K327" s="33"/>
      <c r="L327" s="33"/>
      <c r="M327" s="36"/>
      <c r="N327" s="189"/>
      <c r="O327" s="190"/>
      <c r="P327" s="68"/>
      <c r="Q327" s="68"/>
      <c r="R327" s="68"/>
      <c r="S327" s="68"/>
      <c r="T327" s="68"/>
      <c r="U327" s="68"/>
      <c r="V327" s="68"/>
      <c r="W327" s="68"/>
      <c r="X327" s="68"/>
      <c r="Y327" s="69"/>
      <c r="Z327" s="31"/>
      <c r="AA327" s="31"/>
      <c r="AB327" s="31"/>
      <c r="AC327" s="31"/>
      <c r="AD327" s="31"/>
      <c r="AE327" s="31"/>
      <c r="AT327" s="14" t="s">
        <v>207</v>
      </c>
      <c r="AU327" s="14" t="s">
        <v>83</v>
      </c>
    </row>
    <row r="328" spans="1:65" s="2" customFormat="1" ht="14.45" customHeight="1">
      <c r="A328" s="31"/>
      <c r="B328" s="32"/>
      <c r="C328" s="170" t="s">
        <v>636</v>
      </c>
      <c r="D328" s="170" t="s">
        <v>201</v>
      </c>
      <c r="E328" s="171" t="s">
        <v>637</v>
      </c>
      <c r="F328" s="172" t="s">
        <v>638</v>
      </c>
      <c r="G328" s="173" t="s">
        <v>614</v>
      </c>
      <c r="H328" s="174">
        <v>7</v>
      </c>
      <c r="I328" s="175"/>
      <c r="J328" s="176"/>
      <c r="K328" s="177">
        <f>ROUND(P328*H328,2)</f>
        <v>0</v>
      </c>
      <c r="L328" s="172" t="s">
        <v>1</v>
      </c>
      <c r="M328" s="178"/>
      <c r="N328" s="179" t="s">
        <v>1</v>
      </c>
      <c r="O328" s="180" t="s">
        <v>39</v>
      </c>
      <c r="P328" s="181">
        <f>I328+J328</f>
        <v>0</v>
      </c>
      <c r="Q328" s="181">
        <f>ROUND(I328*H328,2)</f>
        <v>0</v>
      </c>
      <c r="R328" s="181">
        <f>ROUND(J328*H328,2)</f>
        <v>0</v>
      </c>
      <c r="S328" s="68"/>
      <c r="T328" s="182">
        <f>S328*H328</f>
        <v>0</v>
      </c>
      <c r="U328" s="182">
        <v>0</v>
      </c>
      <c r="V328" s="182">
        <f>U328*H328</f>
        <v>0</v>
      </c>
      <c r="W328" s="182">
        <v>0</v>
      </c>
      <c r="X328" s="182">
        <f>W328*H328</f>
        <v>0</v>
      </c>
      <c r="Y328" s="183" t="s">
        <v>1</v>
      </c>
      <c r="Z328" s="31"/>
      <c r="AA328" s="31"/>
      <c r="AB328" s="31"/>
      <c r="AC328" s="31"/>
      <c r="AD328" s="31"/>
      <c r="AE328" s="31"/>
      <c r="AR328" s="184" t="s">
        <v>427</v>
      </c>
      <c r="AT328" s="184" t="s">
        <v>201</v>
      </c>
      <c r="AU328" s="184" t="s">
        <v>83</v>
      </c>
      <c r="AY328" s="14" t="s">
        <v>205</v>
      </c>
      <c r="BE328" s="185">
        <f>IF(O328="základní",K328,0)</f>
        <v>0</v>
      </c>
      <c r="BF328" s="185">
        <f>IF(O328="snížená",K328,0)</f>
        <v>0</v>
      </c>
      <c r="BG328" s="185">
        <f>IF(O328="zákl. přenesená",K328,0)</f>
        <v>0</v>
      </c>
      <c r="BH328" s="185">
        <f>IF(O328="sníž. přenesená",K328,0)</f>
        <v>0</v>
      </c>
      <c r="BI328" s="185">
        <f>IF(O328="nulová",K328,0)</f>
        <v>0</v>
      </c>
      <c r="BJ328" s="14" t="s">
        <v>83</v>
      </c>
      <c r="BK328" s="185">
        <f>ROUND(P328*H328,2)</f>
        <v>0</v>
      </c>
      <c r="BL328" s="14" t="s">
        <v>427</v>
      </c>
      <c r="BM328" s="184" t="s">
        <v>639</v>
      </c>
    </row>
    <row r="329" spans="1:65" s="2" customFormat="1" ht="11.25">
      <c r="A329" s="31"/>
      <c r="B329" s="32"/>
      <c r="C329" s="33"/>
      <c r="D329" s="186" t="s">
        <v>207</v>
      </c>
      <c r="E329" s="33"/>
      <c r="F329" s="187" t="s">
        <v>638</v>
      </c>
      <c r="G329" s="33"/>
      <c r="H329" s="33"/>
      <c r="I329" s="188"/>
      <c r="J329" s="188"/>
      <c r="K329" s="33"/>
      <c r="L329" s="33"/>
      <c r="M329" s="36"/>
      <c r="N329" s="189"/>
      <c r="O329" s="190"/>
      <c r="P329" s="68"/>
      <c r="Q329" s="68"/>
      <c r="R329" s="68"/>
      <c r="S329" s="68"/>
      <c r="T329" s="68"/>
      <c r="U329" s="68"/>
      <c r="V329" s="68"/>
      <c r="W329" s="68"/>
      <c r="X329" s="68"/>
      <c r="Y329" s="69"/>
      <c r="Z329" s="31"/>
      <c r="AA329" s="31"/>
      <c r="AB329" s="31"/>
      <c r="AC329" s="31"/>
      <c r="AD329" s="31"/>
      <c r="AE329" s="31"/>
      <c r="AT329" s="14" t="s">
        <v>207</v>
      </c>
      <c r="AU329" s="14" t="s">
        <v>83</v>
      </c>
    </row>
    <row r="330" spans="1:65" s="2" customFormat="1" ht="14.45" customHeight="1">
      <c r="A330" s="31"/>
      <c r="B330" s="32"/>
      <c r="C330" s="207" t="s">
        <v>640</v>
      </c>
      <c r="D330" s="207" t="s">
        <v>423</v>
      </c>
      <c r="E330" s="208" t="s">
        <v>641</v>
      </c>
      <c r="F330" s="209" t="s">
        <v>642</v>
      </c>
      <c r="G330" s="210" t="s">
        <v>614</v>
      </c>
      <c r="H330" s="211">
        <v>7</v>
      </c>
      <c r="I330" s="212"/>
      <c r="J330" s="212"/>
      <c r="K330" s="213">
        <f>ROUND(P330*H330,2)</f>
        <v>0</v>
      </c>
      <c r="L330" s="209" t="s">
        <v>1</v>
      </c>
      <c r="M330" s="36"/>
      <c r="N330" s="214" t="s">
        <v>1</v>
      </c>
      <c r="O330" s="180" t="s">
        <v>39</v>
      </c>
      <c r="P330" s="181">
        <f>I330+J330</f>
        <v>0</v>
      </c>
      <c r="Q330" s="181">
        <f>ROUND(I330*H330,2)</f>
        <v>0</v>
      </c>
      <c r="R330" s="181">
        <f>ROUND(J330*H330,2)</f>
        <v>0</v>
      </c>
      <c r="S330" s="68"/>
      <c r="T330" s="182">
        <f>S330*H330</f>
        <v>0</v>
      </c>
      <c r="U330" s="182">
        <v>0</v>
      </c>
      <c r="V330" s="182">
        <f>U330*H330</f>
        <v>0</v>
      </c>
      <c r="W330" s="182">
        <v>0</v>
      </c>
      <c r="X330" s="182">
        <f>W330*H330</f>
        <v>0</v>
      </c>
      <c r="Y330" s="183" t="s">
        <v>1</v>
      </c>
      <c r="Z330" s="31"/>
      <c r="AA330" s="31"/>
      <c r="AB330" s="31"/>
      <c r="AC330" s="31"/>
      <c r="AD330" s="31"/>
      <c r="AE330" s="31"/>
      <c r="AR330" s="184" t="s">
        <v>427</v>
      </c>
      <c r="AT330" s="184" t="s">
        <v>423</v>
      </c>
      <c r="AU330" s="184" t="s">
        <v>83</v>
      </c>
      <c r="AY330" s="14" t="s">
        <v>205</v>
      </c>
      <c r="BE330" s="185">
        <f>IF(O330="základní",K330,0)</f>
        <v>0</v>
      </c>
      <c r="BF330" s="185">
        <f>IF(O330="snížená",K330,0)</f>
        <v>0</v>
      </c>
      <c r="BG330" s="185">
        <f>IF(O330="zákl. přenesená",K330,0)</f>
        <v>0</v>
      </c>
      <c r="BH330" s="185">
        <f>IF(O330="sníž. přenesená",K330,0)</f>
        <v>0</v>
      </c>
      <c r="BI330" s="185">
        <f>IF(O330="nulová",K330,0)</f>
        <v>0</v>
      </c>
      <c r="BJ330" s="14" t="s">
        <v>83</v>
      </c>
      <c r="BK330" s="185">
        <f>ROUND(P330*H330,2)</f>
        <v>0</v>
      </c>
      <c r="BL330" s="14" t="s">
        <v>427</v>
      </c>
      <c r="BM330" s="184" t="s">
        <v>643</v>
      </c>
    </row>
    <row r="331" spans="1:65" s="2" customFormat="1" ht="11.25">
      <c r="A331" s="31"/>
      <c r="B331" s="32"/>
      <c r="C331" s="33"/>
      <c r="D331" s="186" t="s">
        <v>207</v>
      </c>
      <c r="E331" s="33"/>
      <c r="F331" s="187" t="s">
        <v>642</v>
      </c>
      <c r="G331" s="33"/>
      <c r="H331" s="33"/>
      <c r="I331" s="188"/>
      <c r="J331" s="188"/>
      <c r="K331" s="33"/>
      <c r="L331" s="33"/>
      <c r="M331" s="36"/>
      <c r="N331" s="189"/>
      <c r="O331" s="190"/>
      <c r="P331" s="68"/>
      <c r="Q331" s="68"/>
      <c r="R331" s="68"/>
      <c r="S331" s="68"/>
      <c r="T331" s="68"/>
      <c r="U331" s="68"/>
      <c r="V331" s="68"/>
      <c r="W331" s="68"/>
      <c r="X331" s="68"/>
      <c r="Y331" s="69"/>
      <c r="Z331" s="31"/>
      <c r="AA331" s="31"/>
      <c r="AB331" s="31"/>
      <c r="AC331" s="31"/>
      <c r="AD331" s="31"/>
      <c r="AE331" s="31"/>
      <c r="AT331" s="14" t="s">
        <v>207</v>
      </c>
      <c r="AU331" s="14" t="s">
        <v>83</v>
      </c>
    </row>
    <row r="332" spans="1:65" s="2" customFormat="1" ht="14.45" customHeight="1">
      <c r="A332" s="31"/>
      <c r="B332" s="32"/>
      <c r="C332" s="170" t="s">
        <v>644</v>
      </c>
      <c r="D332" s="170" t="s">
        <v>201</v>
      </c>
      <c r="E332" s="171" t="s">
        <v>645</v>
      </c>
      <c r="F332" s="172" t="s">
        <v>646</v>
      </c>
      <c r="G332" s="173" t="s">
        <v>300</v>
      </c>
      <c r="H332" s="174">
        <v>1</v>
      </c>
      <c r="I332" s="175"/>
      <c r="J332" s="176"/>
      <c r="K332" s="177">
        <f>ROUND(P332*H332,2)</f>
        <v>0</v>
      </c>
      <c r="L332" s="172" t="s">
        <v>1</v>
      </c>
      <c r="M332" s="178"/>
      <c r="N332" s="179" t="s">
        <v>1</v>
      </c>
      <c r="O332" s="180" t="s">
        <v>39</v>
      </c>
      <c r="P332" s="181">
        <f>I332+J332</f>
        <v>0</v>
      </c>
      <c r="Q332" s="181">
        <f>ROUND(I332*H332,2)</f>
        <v>0</v>
      </c>
      <c r="R332" s="181">
        <f>ROUND(J332*H332,2)</f>
        <v>0</v>
      </c>
      <c r="S332" s="68"/>
      <c r="T332" s="182">
        <f>S332*H332</f>
        <v>0</v>
      </c>
      <c r="U332" s="182">
        <v>0</v>
      </c>
      <c r="V332" s="182">
        <f>U332*H332</f>
        <v>0</v>
      </c>
      <c r="W332" s="182">
        <v>0</v>
      </c>
      <c r="X332" s="182">
        <f>W332*H332</f>
        <v>0</v>
      </c>
      <c r="Y332" s="183" t="s">
        <v>1</v>
      </c>
      <c r="Z332" s="31"/>
      <c r="AA332" s="31"/>
      <c r="AB332" s="31"/>
      <c r="AC332" s="31"/>
      <c r="AD332" s="31"/>
      <c r="AE332" s="31"/>
      <c r="AR332" s="184" t="s">
        <v>427</v>
      </c>
      <c r="AT332" s="184" t="s">
        <v>201</v>
      </c>
      <c r="AU332" s="184" t="s">
        <v>83</v>
      </c>
      <c r="AY332" s="14" t="s">
        <v>205</v>
      </c>
      <c r="BE332" s="185">
        <f>IF(O332="základní",K332,0)</f>
        <v>0</v>
      </c>
      <c r="BF332" s="185">
        <f>IF(O332="snížená",K332,0)</f>
        <v>0</v>
      </c>
      <c r="BG332" s="185">
        <f>IF(O332="zákl. přenesená",K332,0)</f>
        <v>0</v>
      </c>
      <c r="BH332" s="185">
        <f>IF(O332="sníž. přenesená",K332,0)</f>
        <v>0</v>
      </c>
      <c r="BI332" s="185">
        <f>IF(O332="nulová",K332,0)</f>
        <v>0</v>
      </c>
      <c r="BJ332" s="14" t="s">
        <v>83</v>
      </c>
      <c r="BK332" s="185">
        <f>ROUND(P332*H332,2)</f>
        <v>0</v>
      </c>
      <c r="BL332" s="14" t="s">
        <v>427</v>
      </c>
      <c r="BM332" s="184" t="s">
        <v>647</v>
      </c>
    </row>
    <row r="333" spans="1:65" s="2" customFormat="1" ht="11.25">
      <c r="A333" s="31"/>
      <c r="B333" s="32"/>
      <c r="C333" s="33"/>
      <c r="D333" s="186" t="s">
        <v>207</v>
      </c>
      <c r="E333" s="33"/>
      <c r="F333" s="187" t="s">
        <v>646</v>
      </c>
      <c r="G333" s="33"/>
      <c r="H333" s="33"/>
      <c r="I333" s="188"/>
      <c r="J333" s="188"/>
      <c r="K333" s="33"/>
      <c r="L333" s="33"/>
      <c r="M333" s="36"/>
      <c r="N333" s="189"/>
      <c r="O333" s="190"/>
      <c r="P333" s="68"/>
      <c r="Q333" s="68"/>
      <c r="R333" s="68"/>
      <c r="S333" s="68"/>
      <c r="T333" s="68"/>
      <c r="U333" s="68"/>
      <c r="V333" s="68"/>
      <c r="W333" s="68"/>
      <c r="X333" s="68"/>
      <c r="Y333" s="69"/>
      <c r="Z333" s="31"/>
      <c r="AA333" s="31"/>
      <c r="AB333" s="31"/>
      <c r="AC333" s="31"/>
      <c r="AD333" s="31"/>
      <c r="AE333" s="31"/>
      <c r="AT333" s="14" t="s">
        <v>207</v>
      </c>
      <c r="AU333" s="14" t="s">
        <v>83</v>
      </c>
    </row>
    <row r="334" spans="1:65" s="2" customFormat="1" ht="14.45" customHeight="1">
      <c r="A334" s="31"/>
      <c r="B334" s="32"/>
      <c r="C334" s="170" t="s">
        <v>648</v>
      </c>
      <c r="D334" s="170" t="s">
        <v>201</v>
      </c>
      <c r="E334" s="171" t="s">
        <v>649</v>
      </c>
      <c r="F334" s="172" t="s">
        <v>650</v>
      </c>
      <c r="G334" s="173" t="s">
        <v>300</v>
      </c>
      <c r="H334" s="174">
        <v>2</v>
      </c>
      <c r="I334" s="175"/>
      <c r="J334" s="176"/>
      <c r="K334" s="177">
        <f>ROUND(P334*H334,2)</f>
        <v>0</v>
      </c>
      <c r="L334" s="172" t="s">
        <v>1</v>
      </c>
      <c r="M334" s="178"/>
      <c r="N334" s="179" t="s">
        <v>1</v>
      </c>
      <c r="O334" s="180" t="s">
        <v>39</v>
      </c>
      <c r="P334" s="181">
        <f>I334+J334</f>
        <v>0</v>
      </c>
      <c r="Q334" s="181">
        <f>ROUND(I334*H334,2)</f>
        <v>0</v>
      </c>
      <c r="R334" s="181">
        <f>ROUND(J334*H334,2)</f>
        <v>0</v>
      </c>
      <c r="S334" s="68"/>
      <c r="T334" s="182">
        <f>S334*H334</f>
        <v>0</v>
      </c>
      <c r="U334" s="182">
        <v>0</v>
      </c>
      <c r="V334" s="182">
        <f>U334*H334</f>
        <v>0</v>
      </c>
      <c r="W334" s="182">
        <v>0</v>
      </c>
      <c r="X334" s="182">
        <f>W334*H334</f>
        <v>0</v>
      </c>
      <c r="Y334" s="183" t="s">
        <v>1</v>
      </c>
      <c r="Z334" s="31"/>
      <c r="AA334" s="31"/>
      <c r="AB334" s="31"/>
      <c r="AC334" s="31"/>
      <c r="AD334" s="31"/>
      <c r="AE334" s="31"/>
      <c r="AR334" s="184" t="s">
        <v>427</v>
      </c>
      <c r="AT334" s="184" t="s">
        <v>201</v>
      </c>
      <c r="AU334" s="184" t="s">
        <v>83</v>
      </c>
      <c r="AY334" s="14" t="s">
        <v>205</v>
      </c>
      <c r="BE334" s="185">
        <f>IF(O334="základní",K334,0)</f>
        <v>0</v>
      </c>
      <c r="BF334" s="185">
        <f>IF(O334="snížená",K334,0)</f>
        <v>0</v>
      </c>
      <c r="BG334" s="185">
        <f>IF(O334="zákl. přenesená",K334,0)</f>
        <v>0</v>
      </c>
      <c r="BH334" s="185">
        <f>IF(O334="sníž. přenesená",K334,0)</f>
        <v>0</v>
      </c>
      <c r="BI334" s="185">
        <f>IF(O334="nulová",K334,0)</f>
        <v>0</v>
      </c>
      <c r="BJ334" s="14" t="s">
        <v>83</v>
      </c>
      <c r="BK334" s="185">
        <f>ROUND(P334*H334,2)</f>
        <v>0</v>
      </c>
      <c r="BL334" s="14" t="s">
        <v>427</v>
      </c>
      <c r="BM334" s="184" t="s">
        <v>651</v>
      </c>
    </row>
    <row r="335" spans="1:65" s="2" customFormat="1" ht="11.25">
      <c r="A335" s="31"/>
      <c r="B335" s="32"/>
      <c r="C335" s="33"/>
      <c r="D335" s="186" t="s">
        <v>207</v>
      </c>
      <c r="E335" s="33"/>
      <c r="F335" s="187" t="s">
        <v>650</v>
      </c>
      <c r="G335" s="33"/>
      <c r="H335" s="33"/>
      <c r="I335" s="188"/>
      <c r="J335" s="188"/>
      <c r="K335" s="33"/>
      <c r="L335" s="33"/>
      <c r="M335" s="36"/>
      <c r="N335" s="189"/>
      <c r="O335" s="190"/>
      <c r="P335" s="68"/>
      <c r="Q335" s="68"/>
      <c r="R335" s="68"/>
      <c r="S335" s="68"/>
      <c r="T335" s="68"/>
      <c r="U335" s="68"/>
      <c r="V335" s="68"/>
      <c r="W335" s="68"/>
      <c r="X335" s="68"/>
      <c r="Y335" s="69"/>
      <c r="Z335" s="31"/>
      <c r="AA335" s="31"/>
      <c r="AB335" s="31"/>
      <c r="AC335" s="31"/>
      <c r="AD335" s="31"/>
      <c r="AE335" s="31"/>
      <c r="AT335" s="14" t="s">
        <v>207</v>
      </c>
      <c r="AU335" s="14" t="s">
        <v>83</v>
      </c>
    </row>
    <row r="336" spans="1:65" s="2" customFormat="1" ht="14.45" customHeight="1">
      <c r="A336" s="31"/>
      <c r="B336" s="32"/>
      <c r="C336" s="207" t="s">
        <v>652</v>
      </c>
      <c r="D336" s="207" t="s">
        <v>423</v>
      </c>
      <c r="E336" s="208" t="s">
        <v>653</v>
      </c>
      <c r="F336" s="209" t="s">
        <v>654</v>
      </c>
      <c r="G336" s="210" t="s">
        <v>300</v>
      </c>
      <c r="H336" s="211">
        <v>2</v>
      </c>
      <c r="I336" s="212"/>
      <c r="J336" s="212"/>
      <c r="K336" s="213">
        <f>ROUND(P336*H336,2)</f>
        <v>0</v>
      </c>
      <c r="L336" s="209" t="s">
        <v>1</v>
      </c>
      <c r="M336" s="36"/>
      <c r="N336" s="214" t="s">
        <v>1</v>
      </c>
      <c r="O336" s="180" t="s">
        <v>39</v>
      </c>
      <c r="P336" s="181">
        <f>I336+J336</f>
        <v>0</v>
      </c>
      <c r="Q336" s="181">
        <f>ROUND(I336*H336,2)</f>
        <v>0</v>
      </c>
      <c r="R336" s="181">
        <f>ROUND(J336*H336,2)</f>
        <v>0</v>
      </c>
      <c r="S336" s="68"/>
      <c r="T336" s="182">
        <f>S336*H336</f>
        <v>0</v>
      </c>
      <c r="U336" s="182">
        <v>0</v>
      </c>
      <c r="V336" s="182">
        <f>U336*H336</f>
        <v>0</v>
      </c>
      <c r="W336" s="182">
        <v>0</v>
      </c>
      <c r="X336" s="182">
        <f>W336*H336</f>
        <v>0</v>
      </c>
      <c r="Y336" s="183" t="s">
        <v>1</v>
      </c>
      <c r="Z336" s="31"/>
      <c r="AA336" s="31"/>
      <c r="AB336" s="31"/>
      <c r="AC336" s="31"/>
      <c r="AD336" s="31"/>
      <c r="AE336" s="31"/>
      <c r="AR336" s="184" t="s">
        <v>427</v>
      </c>
      <c r="AT336" s="184" t="s">
        <v>423</v>
      </c>
      <c r="AU336" s="184" t="s">
        <v>83</v>
      </c>
      <c r="AY336" s="14" t="s">
        <v>205</v>
      </c>
      <c r="BE336" s="185">
        <f>IF(O336="základní",K336,0)</f>
        <v>0</v>
      </c>
      <c r="BF336" s="185">
        <f>IF(O336="snížená",K336,0)</f>
        <v>0</v>
      </c>
      <c r="BG336" s="185">
        <f>IF(O336="zákl. přenesená",K336,0)</f>
        <v>0</v>
      </c>
      <c r="BH336" s="185">
        <f>IF(O336="sníž. přenesená",K336,0)</f>
        <v>0</v>
      </c>
      <c r="BI336" s="185">
        <f>IF(O336="nulová",K336,0)</f>
        <v>0</v>
      </c>
      <c r="BJ336" s="14" t="s">
        <v>83</v>
      </c>
      <c r="BK336" s="185">
        <f>ROUND(P336*H336,2)</f>
        <v>0</v>
      </c>
      <c r="BL336" s="14" t="s">
        <v>427</v>
      </c>
      <c r="BM336" s="184" t="s">
        <v>655</v>
      </c>
    </row>
    <row r="337" spans="1:65" s="2" customFormat="1" ht="11.25">
      <c r="A337" s="31"/>
      <c r="B337" s="32"/>
      <c r="C337" s="33"/>
      <c r="D337" s="186" t="s">
        <v>207</v>
      </c>
      <c r="E337" s="33"/>
      <c r="F337" s="187" t="s">
        <v>656</v>
      </c>
      <c r="G337" s="33"/>
      <c r="H337" s="33"/>
      <c r="I337" s="188"/>
      <c r="J337" s="188"/>
      <c r="K337" s="33"/>
      <c r="L337" s="33"/>
      <c r="M337" s="36"/>
      <c r="N337" s="189"/>
      <c r="O337" s="190"/>
      <c r="P337" s="68"/>
      <c r="Q337" s="68"/>
      <c r="R337" s="68"/>
      <c r="S337" s="68"/>
      <c r="T337" s="68"/>
      <c r="U337" s="68"/>
      <c r="V337" s="68"/>
      <c r="W337" s="68"/>
      <c r="X337" s="68"/>
      <c r="Y337" s="69"/>
      <c r="Z337" s="31"/>
      <c r="AA337" s="31"/>
      <c r="AB337" s="31"/>
      <c r="AC337" s="31"/>
      <c r="AD337" s="31"/>
      <c r="AE337" s="31"/>
      <c r="AT337" s="14" t="s">
        <v>207</v>
      </c>
      <c r="AU337" s="14" t="s">
        <v>83</v>
      </c>
    </row>
    <row r="338" spans="1:65" s="2" customFormat="1" ht="24.2" customHeight="1">
      <c r="A338" s="31"/>
      <c r="B338" s="32"/>
      <c r="C338" s="170" t="s">
        <v>657</v>
      </c>
      <c r="D338" s="170" t="s">
        <v>201</v>
      </c>
      <c r="E338" s="171" t="s">
        <v>658</v>
      </c>
      <c r="F338" s="172" t="s">
        <v>659</v>
      </c>
      <c r="G338" s="173" t="s">
        <v>660</v>
      </c>
      <c r="H338" s="174">
        <v>6</v>
      </c>
      <c r="I338" s="175"/>
      <c r="J338" s="176"/>
      <c r="K338" s="177">
        <f>ROUND(P338*H338,2)</f>
        <v>0</v>
      </c>
      <c r="L338" s="172" t="s">
        <v>1</v>
      </c>
      <c r="M338" s="178"/>
      <c r="N338" s="179" t="s">
        <v>1</v>
      </c>
      <c r="O338" s="180" t="s">
        <v>39</v>
      </c>
      <c r="P338" s="181">
        <f>I338+J338</f>
        <v>0</v>
      </c>
      <c r="Q338" s="181">
        <f>ROUND(I338*H338,2)</f>
        <v>0</v>
      </c>
      <c r="R338" s="181">
        <f>ROUND(J338*H338,2)</f>
        <v>0</v>
      </c>
      <c r="S338" s="68"/>
      <c r="T338" s="182">
        <f>S338*H338</f>
        <v>0</v>
      </c>
      <c r="U338" s="182">
        <v>0</v>
      </c>
      <c r="V338" s="182">
        <f>U338*H338</f>
        <v>0</v>
      </c>
      <c r="W338" s="182">
        <v>0</v>
      </c>
      <c r="X338" s="182">
        <f>W338*H338</f>
        <v>0</v>
      </c>
      <c r="Y338" s="183" t="s">
        <v>1</v>
      </c>
      <c r="Z338" s="31"/>
      <c r="AA338" s="31"/>
      <c r="AB338" s="31"/>
      <c r="AC338" s="31"/>
      <c r="AD338" s="31"/>
      <c r="AE338" s="31"/>
      <c r="AR338" s="184" t="s">
        <v>331</v>
      </c>
      <c r="AT338" s="184" t="s">
        <v>201</v>
      </c>
      <c r="AU338" s="184" t="s">
        <v>83</v>
      </c>
      <c r="AY338" s="14" t="s">
        <v>205</v>
      </c>
      <c r="BE338" s="185">
        <f>IF(O338="základní",K338,0)</f>
        <v>0</v>
      </c>
      <c r="BF338" s="185">
        <f>IF(O338="snížená",K338,0)</f>
        <v>0</v>
      </c>
      <c r="BG338" s="185">
        <f>IF(O338="zákl. přenesená",K338,0)</f>
        <v>0</v>
      </c>
      <c r="BH338" s="185">
        <f>IF(O338="sníž. přenesená",K338,0)</f>
        <v>0</v>
      </c>
      <c r="BI338" s="185">
        <f>IF(O338="nulová",K338,0)</f>
        <v>0</v>
      </c>
      <c r="BJ338" s="14" t="s">
        <v>83</v>
      </c>
      <c r="BK338" s="185">
        <f>ROUND(P338*H338,2)</f>
        <v>0</v>
      </c>
      <c r="BL338" s="14" t="s">
        <v>331</v>
      </c>
      <c r="BM338" s="184" t="s">
        <v>661</v>
      </c>
    </row>
    <row r="339" spans="1:65" s="2" customFormat="1" ht="11.25">
      <c r="A339" s="31"/>
      <c r="B339" s="32"/>
      <c r="C339" s="33"/>
      <c r="D339" s="186" t="s">
        <v>207</v>
      </c>
      <c r="E339" s="33"/>
      <c r="F339" s="187" t="s">
        <v>659</v>
      </c>
      <c r="G339" s="33"/>
      <c r="H339" s="33"/>
      <c r="I339" s="188"/>
      <c r="J339" s="188"/>
      <c r="K339" s="33"/>
      <c r="L339" s="33"/>
      <c r="M339" s="36"/>
      <c r="N339" s="189"/>
      <c r="O339" s="190"/>
      <c r="P339" s="68"/>
      <c r="Q339" s="68"/>
      <c r="R339" s="68"/>
      <c r="S339" s="68"/>
      <c r="T339" s="68"/>
      <c r="U339" s="68"/>
      <c r="V339" s="68"/>
      <c r="W339" s="68"/>
      <c r="X339" s="68"/>
      <c r="Y339" s="69"/>
      <c r="Z339" s="31"/>
      <c r="AA339" s="31"/>
      <c r="AB339" s="31"/>
      <c r="AC339" s="31"/>
      <c r="AD339" s="31"/>
      <c r="AE339" s="31"/>
      <c r="AT339" s="14" t="s">
        <v>207</v>
      </c>
      <c r="AU339" s="14" t="s">
        <v>83</v>
      </c>
    </row>
    <row r="340" spans="1:65" s="2" customFormat="1" ht="19.5">
      <c r="A340" s="31"/>
      <c r="B340" s="32"/>
      <c r="C340" s="33"/>
      <c r="D340" s="186" t="s">
        <v>310</v>
      </c>
      <c r="E340" s="33"/>
      <c r="F340" s="191" t="s">
        <v>662</v>
      </c>
      <c r="G340" s="33"/>
      <c r="H340" s="33"/>
      <c r="I340" s="188"/>
      <c r="J340" s="188"/>
      <c r="K340" s="33"/>
      <c r="L340" s="33"/>
      <c r="M340" s="36"/>
      <c r="N340" s="189"/>
      <c r="O340" s="190"/>
      <c r="P340" s="68"/>
      <c r="Q340" s="68"/>
      <c r="R340" s="68"/>
      <c r="S340" s="68"/>
      <c r="T340" s="68"/>
      <c r="U340" s="68"/>
      <c r="V340" s="68"/>
      <c r="W340" s="68"/>
      <c r="X340" s="68"/>
      <c r="Y340" s="69"/>
      <c r="Z340" s="31"/>
      <c r="AA340" s="31"/>
      <c r="AB340" s="31"/>
      <c r="AC340" s="31"/>
      <c r="AD340" s="31"/>
      <c r="AE340" s="31"/>
      <c r="AT340" s="14" t="s">
        <v>310</v>
      </c>
      <c r="AU340" s="14" t="s">
        <v>83</v>
      </c>
    </row>
    <row r="341" spans="1:65" s="2" customFormat="1" ht="14.45" customHeight="1">
      <c r="A341" s="31"/>
      <c r="B341" s="32"/>
      <c r="C341" s="207" t="s">
        <v>663</v>
      </c>
      <c r="D341" s="207" t="s">
        <v>423</v>
      </c>
      <c r="E341" s="208" t="s">
        <v>664</v>
      </c>
      <c r="F341" s="209" t="s">
        <v>665</v>
      </c>
      <c r="G341" s="210" t="s">
        <v>300</v>
      </c>
      <c r="H341" s="211">
        <v>1</v>
      </c>
      <c r="I341" s="212"/>
      <c r="J341" s="212"/>
      <c r="K341" s="213">
        <f>ROUND(P341*H341,2)</f>
        <v>0</v>
      </c>
      <c r="L341" s="209" t="s">
        <v>1</v>
      </c>
      <c r="M341" s="36"/>
      <c r="N341" s="214" t="s">
        <v>1</v>
      </c>
      <c r="O341" s="180" t="s">
        <v>39</v>
      </c>
      <c r="P341" s="181">
        <f>I341+J341</f>
        <v>0</v>
      </c>
      <c r="Q341" s="181">
        <f>ROUND(I341*H341,2)</f>
        <v>0</v>
      </c>
      <c r="R341" s="181">
        <f>ROUND(J341*H341,2)</f>
        <v>0</v>
      </c>
      <c r="S341" s="68"/>
      <c r="T341" s="182">
        <f>S341*H341</f>
        <v>0</v>
      </c>
      <c r="U341" s="182">
        <v>0</v>
      </c>
      <c r="V341" s="182">
        <f>U341*H341</f>
        <v>0</v>
      </c>
      <c r="W341" s="182">
        <v>0</v>
      </c>
      <c r="X341" s="182">
        <f>W341*H341</f>
        <v>0</v>
      </c>
      <c r="Y341" s="183" t="s">
        <v>1</v>
      </c>
      <c r="Z341" s="31"/>
      <c r="AA341" s="31"/>
      <c r="AB341" s="31"/>
      <c r="AC341" s="31"/>
      <c r="AD341" s="31"/>
      <c r="AE341" s="31"/>
      <c r="AR341" s="184" t="s">
        <v>666</v>
      </c>
      <c r="AT341" s="184" t="s">
        <v>423</v>
      </c>
      <c r="AU341" s="184" t="s">
        <v>83</v>
      </c>
      <c r="AY341" s="14" t="s">
        <v>205</v>
      </c>
      <c r="BE341" s="185">
        <f>IF(O341="základní",K341,0)</f>
        <v>0</v>
      </c>
      <c r="BF341" s="185">
        <f>IF(O341="snížená",K341,0)</f>
        <v>0</v>
      </c>
      <c r="BG341" s="185">
        <f>IF(O341="zákl. přenesená",K341,0)</f>
        <v>0</v>
      </c>
      <c r="BH341" s="185">
        <f>IF(O341="sníž. přenesená",K341,0)</f>
        <v>0</v>
      </c>
      <c r="BI341" s="185">
        <f>IF(O341="nulová",K341,0)</f>
        <v>0</v>
      </c>
      <c r="BJ341" s="14" t="s">
        <v>83</v>
      </c>
      <c r="BK341" s="185">
        <f>ROUND(P341*H341,2)</f>
        <v>0</v>
      </c>
      <c r="BL341" s="14" t="s">
        <v>666</v>
      </c>
      <c r="BM341" s="184" t="s">
        <v>667</v>
      </c>
    </row>
    <row r="342" spans="1:65" s="2" customFormat="1" ht="11.25">
      <c r="A342" s="31"/>
      <c r="B342" s="32"/>
      <c r="C342" s="33"/>
      <c r="D342" s="186" t="s">
        <v>207</v>
      </c>
      <c r="E342" s="33"/>
      <c r="F342" s="187" t="s">
        <v>665</v>
      </c>
      <c r="G342" s="33"/>
      <c r="H342" s="33"/>
      <c r="I342" s="188"/>
      <c r="J342" s="188"/>
      <c r="K342" s="33"/>
      <c r="L342" s="33"/>
      <c r="M342" s="36"/>
      <c r="N342" s="189"/>
      <c r="O342" s="190"/>
      <c r="P342" s="68"/>
      <c r="Q342" s="68"/>
      <c r="R342" s="68"/>
      <c r="S342" s="68"/>
      <c r="T342" s="68"/>
      <c r="U342" s="68"/>
      <c r="V342" s="68"/>
      <c r="W342" s="68"/>
      <c r="X342" s="68"/>
      <c r="Y342" s="69"/>
      <c r="Z342" s="31"/>
      <c r="AA342" s="31"/>
      <c r="AB342" s="31"/>
      <c r="AC342" s="31"/>
      <c r="AD342" s="31"/>
      <c r="AE342" s="31"/>
      <c r="AT342" s="14" t="s">
        <v>207</v>
      </c>
      <c r="AU342" s="14" t="s">
        <v>83</v>
      </c>
    </row>
    <row r="343" spans="1:65" s="2" customFormat="1" ht="14.45" customHeight="1">
      <c r="A343" s="31"/>
      <c r="B343" s="32"/>
      <c r="C343" s="170" t="s">
        <v>668</v>
      </c>
      <c r="D343" s="170" t="s">
        <v>201</v>
      </c>
      <c r="E343" s="171" t="s">
        <v>669</v>
      </c>
      <c r="F343" s="172" t="s">
        <v>670</v>
      </c>
      <c r="G343" s="173" t="s">
        <v>300</v>
      </c>
      <c r="H343" s="174">
        <v>1</v>
      </c>
      <c r="I343" s="175"/>
      <c r="J343" s="176"/>
      <c r="K343" s="177">
        <f>ROUND(P343*H343,2)</f>
        <v>0</v>
      </c>
      <c r="L343" s="172" t="s">
        <v>1</v>
      </c>
      <c r="M343" s="178"/>
      <c r="N343" s="179" t="s">
        <v>1</v>
      </c>
      <c r="O343" s="180" t="s">
        <v>39</v>
      </c>
      <c r="P343" s="181">
        <f>I343+J343</f>
        <v>0</v>
      </c>
      <c r="Q343" s="181">
        <f>ROUND(I343*H343,2)</f>
        <v>0</v>
      </c>
      <c r="R343" s="181">
        <f>ROUND(J343*H343,2)</f>
        <v>0</v>
      </c>
      <c r="S343" s="68"/>
      <c r="T343" s="182">
        <f>S343*H343</f>
        <v>0</v>
      </c>
      <c r="U343" s="182">
        <v>0</v>
      </c>
      <c r="V343" s="182">
        <f>U343*H343</f>
        <v>0</v>
      </c>
      <c r="W343" s="182">
        <v>0</v>
      </c>
      <c r="X343" s="182">
        <f>W343*H343</f>
        <v>0</v>
      </c>
      <c r="Y343" s="183" t="s">
        <v>1</v>
      </c>
      <c r="Z343" s="31"/>
      <c r="AA343" s="31"/>
      <c r="AB343" s="31"/>
      <c r="AC343" s="31"/>
      <c r="AD343" s="31"/>
      <c r="AE343" s="31"/>
      <c r="AR343" s="184" t="s">
        <v>671</v>
      </c>
      <c r="AT343" s="184" t="s">
        <v>201</v>
      </c>
      <c r="AU343" s="184" t="s">
        <v>83</v>
      </c>
      <c r="AY343" s="14" t="s">
        <v>205</v>
      </c>
      <c r="BE343" s="185">
        <f>IF(O343="základní",K343,0)</f>
        <v>0</v>
      </c>
      <c r="BF343" s="185">
        <f>IF(O343="snížená",K343,0)</f>
        <v>0</v>
      </c>
      <c r="BG343" s="185">
        <f>IF(O343="zákl. přenesená",K343,0)</f>
        <v>0</v>
      </c>
      <c r="BH343" s="185">
        <f>IF(O343="sníž. přenesená",K343,0)</f>
        <v>0</v>
      </c>
      <c r="BI343" s="185">
        <f>IF(O343="nulová",K343,0)</f>
        <v>0</v>
      </c>
      <c r="BJ343" s="14" t="s">
        <v>83</v>
      </c>
      <c r="BK343" s="185">
        <f>ROUND(P343*H343,2)</f>
        <v>0</v>
      </c>
      <c r="BL343" s="14" t="s">
        <v>666</v>
      </c>
      <c r="BM343" s="184" t="s">
        <v>672</v>
      </c>
    </row>
    <row r="344" spans="1:65" s="2" customFormat="1" ht="11.25">
      <c r="A344" s="31"/>
      <c r="B344" s="32"/>
      <c r="C344" s="33"/>
      <c r="D344" s="186" t="s">
        <v>207</v>
      </c>
      <c r="E344" s="33"/>
      <c r="F344" s="187" t="s">
        <v>670</v>
      </c>
      <c r="G344" s="33"/>
      <c r="H344" s="33"/>
      <c r="I344" s="188"/>
      <c r="J344" s="188"/>
      <c r="K344" s="33"/>
      <c r="L344" s="33"/>
      <c r="M344" s="36"/>
      <c r="N344" s="189"/>
      <c r="O344" s="190"/>
      <c r="P344" s="68"/>
      <c r="Q344" s="68"/>
      <c r="R344" s="68"/>
      <c r="S344" s="68"/>
      <c r="T344" s="68"/>
      <c r="U344" s="68"/>
      <c r="V344" s="68"/>
      <c r="W344" s="68"/>
      <c r="X344" s="68"/>
      <c r="Y344" s="69"/>
      <c r="Z344" s="31"/>
      <c r="AA344" s="31"/>
      <c r="AB344" s="31"/>
      <c r="AC344" s="31"/>
      <c r="AD344" s="31"/>
      <c r="AE344" s="31"/>
      <c r="AT344" s="14" t="s">
        <v>207</v>
      </c>
      <c r="AU344" s="14" t="s">
        <v>83</v>
      </c>
    </row>
    <row r="345" spans="1:65" s="2" customFormat="1" ht="14.45" customHeight="1">
      <c r="A345" s="31"/>
      <c r="B345" s="32"/>
      <c r="C345" s="207" t="s">
        <v>673</v>
      </c>
      <c r="D345" s="207" t="s">
        <v>423</v>
      </c>
      <c r="E345" s="208" t="s">
        <v>674</v>
      </c>
      <c r="F345" s="209" t="s">
        <v>675</v>
      </c>
      <c r="G345" s="210" t="s">
        <v>300</v>
      </c>
      <c r="H345" s="211">
        <v>1</v>
      </c>
      <c r="I345" s="212"/>
      <c r="J345" s="212"/>
      <c r="K345" s="213">
        <f>ROUND(P345*H345,2)</f>
        <v>0</v>
      </c>
      <c r="L345" s="209" t="s">
        <v>1</v>
      </c>
      <c r="M345" s="36"/>
      <c r="N345" s="214" t="s">
        <v>1</v>
      </c>
      <c r="O345" s="180" t="s">
        <v>39</v>
      </c>
      <c r="P345" s="181">
        <f>I345+J345</f>
        <v>0</v>
      </c>
      <c r="Q345" s="181">
        <f>ROUND(I345*H345,2)</f>
        <v>0</v>
      </c>
      <c r="R345" s="181">
        <f>ROUND(J345*H345,2)</f>
        <v>0</v>
      </c>
      <c r="S345" s="68"/>
      <c r="T345" s="182">
        <f>S345*H345</f>
        <v>0</v>
      </c>
      <c r="U345" s="182">
        <v>0</v>
      </c>
      <c r="V345" s="182">
        <f>U345*H345</f>
        <v>0</v>
      </c>
      <c r="W345" s="182">
        <v>0</v>
      </c>
      <c r="X345" s="182">
        <f>W345*H345</f>
        <v>0</v>
      </c>
      <c r="Y345" s="183" t="s">
        <v>1</v>
      </c>
      <c r="Z345" s="31"/>
      <c r="AA345" s="31"/>
      <c r="AB345" s="31"/>
      <c r="AC345" s="31"/>
      <c r="AD345" s="31"/>
      <c r="AE345" s="31"/>
      <c r="AR345" s="184" t="s">
        <v>666</v>
      </c>
      <c r="AT345" s="184" t="s">
        <v>423</v>
      </c>
      <c r="AU345" s="184" t="s">
        <v>83</v>
      </c>
      <c r="AY345" s="14" t="s">
        <v>205</v>
      </c>
      <c r="BE345" s="185">
        <f>IF(O345="základní",K345,0)</f>
        <v>0</v>
      </c>
      <c r="BF345" s="185">
        <f>IF(O345="snížená",K345,0)</f>
        <v>0</v>
      </c>
      <c r="BG345" s="185">
        <f>IF(O345="zákl. přenesená",K345,0)</f>
        <v>0</v>
      </c>
      <c r="BH345" s="185">
        <f>IF(O345="sníž. přenesená",K345,0)</f>
        <v>0</v>
      </c>
      <c r="BI345" s="185">
        <f>IF(O345="nulová",K345,0)</f>
        <v>0</v>
      </c>
      <c r="BJ345" s="14" t="s">
        <v>83</v>
      </c>
      <c r="BK345" s="185">
        <f>ROUND(P345*H345,2)</f>
        <v>0</v>
      </c>
      <c r="BL345" s="14" t="s">
        <v>666</v>
      </c>
      <c r="BM345" s="184" t="s">
        <v>676</v>
      </c>
    </row>
    <row r="346" spans="1:65" s="2" customFormat="1" ht="11.25">
      <c r="A346" s="31"/>
      <c r="B346" s="32"/>
      <c r="C346" s="33"/>
      <c r="D346" s="186" t="s">
        <v>207</v>
      </c>
      <c r="E346" s="33"/>
      <c r="F346" s="187" t="s">
        <v>675</v>
      </c>
      <c r="G346" s="33"/>
      <c r="H346" s="33"/>
      <c r="I346" s="188"/>
      <c r="J346" s="188"/>
      <c r="K346" s="33"/>
      <c r="L346" s="33"/>
      <c r="M346" s="36"/>
      <c r="N346" s="189"/>
      <c r="O346" s="190"/>
      <c r="P346" s="68"/>
      <c r="Q346" s="68"/>
      <c r="R346" s="68"/>
      <c r="S346" s="68"/>
      <c r="T346" s="68"/>
      <c r="U346" s="68"/>
      <c r="V346" s="68"/>
      <c r="W346" s="68"/>
      <c r="X346" s="68"/>
      <c r="Y346" s="69"/>
      <c r="Z346" s="31"/>
      <c r="AA346" s="31"/>
      <c r="AB346" s="31"/>
      <c r="AC346" s="31"/>
      <c r="AD346" s="31"/>
      <c r="AE346" s="31"/>
      <c r="AT346" s="14" t="s">
        <v>207</v>
      </c>
      <c r="AU346" s="14" t="s">
        <v>83</v>
      </c>
    </row>
    <row r="347" spans="1:65" s="2" customFormat="1" ht="14.45" customHeight="1">
      <c r="A347" s="31"/>
      <c r="B347" s="32"/>
      <c r="C347" s="170" t="s">
        <v>677</v>
      </c>
      <c r="D347" s="170" t="s">
        <v>201</v>
      </c>
      <c r="E347" s="171" t="s">
        <v>678</v>
      </c>
      <c r="F347" s="172" t="s">
        <v>679</v>
      </c>
      <c r="G347" s="173" t="s">
        <v>300</v>
      </c>
      <c r="H347" s="174">
        <v>1</v>
      </c>
      <c r="I347" s="175"/>
      <c r="J347" s="176"/>
      <c r="K347" s="177">
        <f>ROUND(P347*H347,2)</f>
        <v>0</v>
      </c>
      <c r="L347" s="172" t="s">
        <v>1</v>
      </c>
      <c r="M347" s="178"/>
      <c r="N347" s="179" t="s">
        <v>1</v>
      </c>
      <c r="O347" s="180" t="s">
        <v>39</v>
      </c>
      <c r="P347" s="181">
        <f>I347+J347</f>
        <v>0</v>
      </c>
      <c r="Q347" s="181">
        <f>ROUND(I347*H347,2)</f>
        <v>0</v>
      </c>
      <c r="R347" s="181">
        <f>ROUND(J347*H347,2)</f>
        <v>0</v>
      </c>
      <c r="S347" s="68"/>
      <c r="T347" s="182">
        <f>S347*H347</f>
        <v>0</v>
      </c>
      <c r="U347" s="182">
        <v>0</v>
      </c>
      <c r="V347" s="182">
        <f>U347*H347</f>
        <v>0</v>
      </c>
      <c r="W347" s="182">
        <v>0</v>
      </c>
      <c r="X347" s="182">
        <f>W347*H347</f>
        <v>0</v>
      </c>
      <c r="Y347" s="183" t="s">
        <v>1</v>
      </c>
      <c r="Z347" s="31"/>
      <c r="AA347" s="31"/>
      <c r="AB347" s="31"/>
      <c r="AC347" s="31"/>
      <c r="AD347" s="31"/>
      <c r="AE347" s="31"/>
      <c r="AR347" s="184" t="s">
        <v>671</v>
      </c>
      <c r="AT347" s="184" t="s">
        <v>201</v>
      </c>
      <c r="AU347" s="184" t="s">
        <v>83</v>
      </c>
      <c r="AY347" s="14" t="s">
        <v>205</v>
      </c>
      <c r="BE347" s="185">
        <f>IF(O347="základní",K347,0)</f>
        <v>0</v>
      </c>
      <c r="BF347" s="185">
        <f>IF(O347="snížená",K347,0)</f>
        <v>0</v>
      </c>
      <c r="BG347" s="185">
        <f>IF(O347="zákl. přenesená",K347,0)</f>
        <v>0</v>
      </c>
      <c r="BH347" s="185">
        <f>IF(O347="sníž. přenesená",K347,0)</f>
        <v>0</v>
      </c>
      <c r="BI347" s="185">
        <f>IF(O347="nulová",K347,0)</f>
        <v>0</v>
      </c>
      <c r="BJ347" s="14" t="s">
        <v>83</v>
      </c>
      <c r="BK347" s="185">
        <f>ROUND(P347*H347,2)</f>
        <v>0</v>
      </c>
      <c r="BL347" s="14" t="s">
        <v>666</v>
      </c>
      <c r="BM347" s="184" t="s">
        <v>680</v>
      </c>
    </row>
    <row r="348" spans="1:65" s="2" customFormat="1" ht="11.25">
      <c r="A348" s="31"/>
      <c r="B348" s="32"/>
      <c r="C348" s="33"/>
      <c r="D348" s="186" t="s">
        <v>207</v>
      </c>
      <c r="E348" s="33"/>
      <c r="F348" s="187" t="s">
        <v>679</v>
      </c>
      <c r="G348" s="33"/>
      <c r="H348" s="33"/>
      <c r="I348" s="188"/>
      <c r="J348" s="188"/>
      <c r="K348" s="33"/>
      <c r="L348" s="33"/>
      <c r="M348" s="36"/>
      <c r="N348" s="189"/>
      <c r="O348" s="190"/>
      <c r="P348" s="68"/>
      <c r="Q348" s="68"/>
      <c r="R348" s="68"/>
      <c r="S348" s="68"/>
      <c r="T348" s="68"/>
      <c r="U348" s="68"/>
      <c r="V348" s="68"/>
      <c r="W348" s="68"/>
      <c r="X348" s="68"/>
      <c r="Y348" s="69"/>
      <c r="Z348" s="31"/>
      <c r="AA348" s="31"/>
      <c r="AB348" s="31"/>
      <c r="AC348" s="31"/>
      <c r="AD348" s="31"/>
      <c r="AE348" s="31"/>
      <c r="AT348" s="14" t="s">
        <v>207</v>
      </c>
      <c r="AU348" s="14" t="s">
        <v>83</v>
      </c>
    </row>
    <row r="349" spans="1:65" s="2" customFormat="1" ht="14.45" customHeight="1">
      <c r="A349" s="31"/>
      <c r="B349" s="32"/>
      <c r="C349" s="170" t="s">
        <v>681</v>
      </c>
      <c r="D349" s="170" t="s">
        <v>201</v>
      </c>
      <c r="E349" s="171" t="s">
        <v>682</v>
      </c>
      <c r="F349" s="172" t="s">
        <v>683</v>
      </c>
      <c r="G349" s="173" t="s">
        <v>1</v>
      </c>
      <c r="H349" s="174">
        <v>1</v>
      </c>
      <c r="I349" s="175"/>
      <c r="J349" s="176"/>
      <c r="K349" s="177">
        <f>ROUND(P349*H349,2)</f>
        <v>0</v>
      </c>
      <c r="L349" s="172" t="s">
        <v>1</v>
      </c>
      <c r="M349" s="178"/>
      <c r="N349" s="179" t="s">
        <v>1</v>
      </c>
      <c r="O349" s="180" t="s">
        <v>39</v>
      </c>
      <c r="P349" s="181">
        <f>I349+J349</f>
        <v>0</v>
      </c>
      <c r="Q349" s="181">
        <f>ROUND(I349*H349,2)</f>
        <v>0</v>
      </c>
      <c r="R349" s="181">
        <f>ROUND(J349*H349,2)</f>
        <v>0</v>
      </c>
      <c r="S349" s="68"/>
      <c r="T349" s="182">
        <f>S349*H349</f>
        <v>0</v>
      </c>
      <c r="U349" s="182">
        <v>0</v>
      </c>
      <c r="V349" s="182">
        <f>U349*H349</f>
        <v>0</v>
      </c>
      <c r="W349" s="182">
        <v>0</v>
      </c>
      <c r="X349" s="182">
        <f>W349*H349</f>
        <v>0</v>
      </c>
      <c r="Y349" s="183" t="s">
        <v>1</v>
      </c>
      <c r="Z349" s="31"/>
      <c r="AA349" s="31"/>
      <c r="AB349" s="31"/>
      <c r="AC349" s="31"/>
      <c r="AD349" s="31"/>
      <c r="AE349" s="31"/>
      <c r="AR349" s="184" t="s">
        <v>671</v>
      </c>
      <c r="AT349" s="184" t="s">
        <v>201</v>
      </c>
      <c r="AU349" s="184" t="s">
        <v>83</v>
      </c>
      <c r="AY349" s="14" t="s">
        <v>205</v>
      </c>
      <c r="BE349" s="185">
        <f>IF(O349="základní",K349,0)</f>
        <v>0</v>
      </c>
      <c r="BF349" s="185">
        <f>IF(O349="snížená",K349,0)</f>
        <v>0</v>
      </c>
      <c r="BG349" s="185">
        <f>IF(O349="zákl. přenesená",K349,0)</f>
        <v>0</v>
      </c>
      <c r="BH349" s="185">
        <f>IF(O349="sníž. přenesená",K349,0)</f>
        <v>0</v>
      </c>
      <c r="BI349" s="185">
        <f>IF(O349="nulová",K349,0)</f>
        <v>0</v>
      </c>
      <c r="BJ349" s="14" t="s">
        <v>83</v>
      </c>
      <c r="BK349" s="185">
        <f>ROUND(P349*H349,2)</f>
        <v>0</v>
      </c>
      <c r="BL349" s="14" t="s">
        <v>666</v>
      </c>
      <c r="BM349" s="184" t="s">
        <v>684</v>
      </c>
    </row>
    <row r="350" spans="1:65" s="2" customFormat="1" ht="11.25">
      <c r="A350" s="31"/>
      <c r="B350" s="32"/>
      <c r="C350" s="33"/>
      <c r="D350" s="186" t="s">
        <v>207</v>
      </c>
      <c r="E350" s="33"/>
      <c r="F350" s="187" t="s">
        <v>683</v>
      </c>
      <c r="G350" s="33"/>
      <c r="H350" s="33"/>
      <c r="I350" s="188"/>
      <c r="J350" s="188"/>
      <c r="K350" s="33"/>
      <c r="L350" s="33"/>
      <c r="M350" s="36"/>
      <c r="N350" s="215"/>
      <c r="O350" s="216"/>
      <c r="P350" s="217"/>
      <c r="Q350" s="217"/>
      <c r="R350" s="217"/>
      <c r="S350" s="217"/>
      <c r="T350" s="217"/>
      <c r="U350" s="217"/>
      <c r="V350" s="217"/>
      <c r="W350" s="217"/>
      <c r="X350" s="217"/>
      <c r="Y350" s="218"/>
      <c r="Z350" s="31"/>
      <c r="AA350" s="31"/>
      <c r="AB350" s="31"/>
      <c r="AC350" s="31"/>
      <c r="AD350" s="31"/>
      <c r="AE350" s="31"/>
      <c r="AT350" s="14" t="s">
        <v>207</v>
      </c>
      <c r="AU350" s="14" t="s">
        <v>83</v>
      </c>
    </row>
    <row r="351" spans="1:65" s="2" customFormat="1" ht="6.95" customHeight="1">
      <c r="A351" s="31"/>
      <c r="B351" s="51"/>
      <c r="C351" s="52"/>
      <c r="D351" s="52"/>
      <c r="E351" s="52"/>
      <c r="F351" s="52"/>
      <c r="G351" s="52"/>
      <c r="H351" s="52"/>
      <c r="I351" s="52"/>
      <c r="J351" s="52"/>
      <c r="K351" s="52"/>
      <c r="L351" s="52"/>
      <c r="M351" s="36"/>
      <c r="N351" s="31"/>
      <c r="P351" s="31"/>
      <c r="Q351" s="31"/>
      <c r="R351" s="31"/>
      <c r="S351" s="31"/>
      <c r="T351" s="31"/>
      <c r="U351" s="31"/>
      <c r="V351" s="31"/>
      <c r="W351" s="31"/>
      <c r="X351" s="31"/>
      <c r="Y351" s="31"/>
      <c r="Z351" s="31"/>
      <c r="AA351" s="31"/>
      <c r="AB351" s="31"/>
      <c r="AC351" s="31"/>
      <c r="AD351" s="31"/>
      <c r="AE351" s="31"/>
    </row>
  </sheetData>
  <sheetProtection algorithmName="SHA-512" hashValue="hbvjZgABKzVB6cB1ZBL9e9GHMlUYgQQPtcNV4kspxkRMO688EI3uNrAfqDiSwo4pNn1auQ+HLifwu0IEYIKFgQ==" saltValue="vtT9F1v4Vq0pwDlq4oGp/aBElRulPsE60M5zf/PSYuN9K8zcfxvTBptF3Bh1un/FNaPnVP8xFRYf76bLQCuS7w==" spinCount="100000" sheet="1" objects="1" scenarios="1" formatColumns="0" formatRows="0" autoFilter="0"/>
  <autoFilter ref="C120:L350" xr:uid="{00000000-0009-0000-0000-000001000000}"/>
  <mergeCells count="12">
    <mergeCell ref="E113:H113"/>
    <mergeCell ref="M2:Z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93</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170</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685</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22</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22</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32</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ROUND(K122,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ROUND((SUM(BE122:BE163)),  2)</f>
        <v>0</v>
      </c>
      <c r="G37" s="31"/>
      <c r="H37" s="31"/>
      <c r="I37" s="130">
        <v>0.21</v>
      </c>
      <c r="J37" s="31"/>
      <c r="K37" s="125">
        <f>ROUND(((SUM(BE122:BE163))*I37),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ROUND((SUM(BF122:BF163)),  2)</f>
        <v>0</v>
      </c>
      <c r="G38" s="31"/>
      <c r="H38" s="31"/>
      <c r="I38" s="130">
        <v>0.15</v>
      </c>
      <c r="J38" s="31"/>
      <c r="K38" s="125">
        <f>ROUND(((SUM(BF122:BF163))*I38),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ROUND((SUM(BG122:BG163)),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ROUND((SUM(BH122:BH163)),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ROUND((SUM(BI122:BI163)),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170</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02 - Zemní práce</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 xml:space="preserve"> </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 xml:space="preserve"> </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Pavel Pospíšil, DiS.</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 t="shared" ref="I98:J100" si="0">Q122</f>
        <v>0</v>
      </c>
      <c r="J98" s="81">
        <f t="shared" si="0"/>
        <v>0</v>
      </c>
      <c r="K98" s="81">
        <f>K122</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686</v>
      </c>
      <c r="E99" s="156"/>
      <c r="F99" s="156"/>
      <c r="G99" s="156"/>
      <c r="H99" s="156"/>
      <c r="I99" s="157">
        <f t="shared" si="0"/>
        <v>0</v>
      </c>
      <c r="J99" s="157">
        <f t="shared" si="0"/>
        <v>0</v>
      </c>
      <c r="K99" s="157">
        <f>K123</f>
        <v>0</v>
      </c>
      <c r="L99" s="154"/>
      <c r="M99" s="158"/>
    </row>
    <row r="100" spans="1:47" s="12" customFormat="1" ht="19.899999999999999" customHeight="1">
      <c r="B100" s="219"/>
      <c r="C100" s="103"/>
      <c r="D100" s="220" t="s">
        <v>687</v>
      </c>
      <c r="E100" s="221"/>
      <c r="F100" s="221"/>
      <c r="G100" s="221"/>
      <c r="H100" s="221"/>
      <c r="I100" s="222">
        <f t="shared" si="0"/>
        <v>0</v>
      </c>
      <c r="J100" s="222">
        <f t="shared" si="0"/>
        <v>0</v>
      </c>
      <c r="K100" s="222">
        <f>K124</f>
        <v>0</v>
      </c>
      <c r="L100" s="103"/>
      <c r="M100" s="223"/>
    </row>
    <row r="101" spans="1:47" s="2" customFormat="1" ht="21.75" customHeight="1">
      <c r="A101" s="31"/>
      <c r="B101" s="32"/>
      <c r="C101" s="33"/>
      <c r="D101" s="33"/>
      <c r="E101" s="33"/>
      <c r="F101" s="33"/>
      <c r="G101" s="33"/>
      <c r="H101" s="33"/>
      <c r="I101" s="33"/>
      <c r="J101" s="33"/>
      <c r="K101" s="33"/>
      <c r="L101" s="33"/>
      <c r="M101" s="48"/>
      <c r="S101" s="31"/>
      <c r="T101" s="31"/>
      <c r="U101" s="31"/>
      <c r="V101" s="31"/>
      <c r="W101" s="31"/>
      <c r="X101" s="31"/>
      <c r="Y101" s="31"/>
      <c r="Z101" s="31"/>
      <c r="AA101" s="31"/>
      <c r="AB101" s="31"/>
      <c r="AC101" s="31"/>
      <c r="AD101" s="31"/>
      <c r="AE101" s="31"/>
    </row>
    <row r="102" spans="1:47" s="2" customFormat="1" ht="6.95" customHeight="1">
      <c r="A102" s="31"/>
      <c r="B102" s="51"/>
      <c r="C102" s="52"/>
      <c r="D102" s="52"/>
      <c r="E102" s="52"/>
      <c r="F102" s="52"/>
      <c r="G102" s="52"/>
      <c r="H102" s="52"/>
      <c r="I102" s="52"/>
      <c r="J102" s="52"/>
      <c r="K102" s="52"/>
      <c r="L102" s="52"/>
      <c r="M102" s="48"/>
      <c r="S102" s="31"/>
      <c r="T102" s="31"/>
      <c r="U102" s="31"/>
      <c r="V102" s="31"/>
      <c r="W102" s="31"/>
      <c r="X102" s="31"/>
      <c r="Y102" s="31"/>
      <c r="Z102" s="31"/>
      <c r="AA102" s="31"/>
      <c r="AB102" s="31"/>
      <c r="AC102" s="31"/>
      <c r="AD102" s="31"/>
      <c r="AE102" s="31"/>
    </row>
    <row r="106" spans="1:47" s="2" customFormat="1" ht="6.95" customHeight="1">
      <c r="A106" s="31"/>
      <c r="B106" s="53"/>
      <c r="C106" s="54"/>
      <c r="D106" s="54"/>
      <c r="E106" s="54"/>
      <c r="F106" s="54"/>
      <c r="G106" s="54"/>
      <c r="H106" s="54"/>
      <c r="I106" s="54"/>
      <c r="J106" s="54"/>
      <c r="K106" s="54"/>
      <c r="L106" s="54"/>
      <c r="M106" s="48"/>
      <c r="S106" s="31"/>
      <c r="T106" s="31"/>
      <c r="U106" s="31"/>
      <c r="V106" s="31"/>
      <c r="W106" s="31"/>
      <c r="X106" s="31"/>
      <c r="Y106" s="31"/>
      <c r="Z106" s="31"/>
      <c r="AA106" s="31"/>
      <c r="AB106" s="31"/>
      <c r="AC106" s="31"/>
      <c r="AD106" s="31"/>
      <c r="AE106" s="31"/>
    </row>
    <row r="107" spans="1:47" s="2" customFormat="1" ht="24.95" customHeight="1">
      <c r="A107" s="31"/>
      <c r="B107" s="32"/>
      <c r="C107" s="20" t="s">
        <v>183</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47" s="2" customFormat="1" ht="6.95" customHeight="1">
      <c r="A108" s="31"/>
      <c r="B108" s="32"/>
      <c r="C108" s="33"/>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12" customHeight="1">
      <c r="A109" s="31"/>
      <c r="B109" s="32"/>
      <c r="C109" s="26" t="s">
        <v>17</v>
      </c>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47" s="2" customFormat="1" ht="16.5" customHeight="1">
      <c r="A110" s="31"/>
      <c r="B110" s="32"/>
      <c r="C110" s="33"/>
      <c r="D110" s="33"/>
      <c r="E110" s="279" t="str">
        <f>E7</f>
        <v>Oprava zabezpečovacího zařízení v žst. Dolní Lipka</v>
      </c>
      <c r="F110" s="280"/>
      <c r="G110" s="280"/>
      <c r="H110" s="280"/>
      <c r="I110" s="33"/>
      <c r="J110" s="33"/>
      <c r="K110" s="33"/>
      <c r="L110" s="33"/>
      <c r="M110" s="48"/>
      <c r="S110" s="31"/>
      <c r="T110" s="31"/>
      <c r="U110" s="31"/>
      <c r="V110" s="31"/>
      <c r="W110" s="31"/>
      <c r="X110" s="31"/>
      <c r="Y110" s="31"/>
      <c r="Z110" s="31"/>
      <c r="AA110" s="31"/>
      <c r="AB110" s="31"/>
      <c r="AC110" s="31"/>
      <c r="AD110" s="31"/>
      <c r="AE110" s="31"/>
    </row>
    <row r="111" spans="1:47" s="1" customFormat="1" ht="12" customHeight="1">
      <c r="B111" s="18"/>
      <c r="C111" s="26" t="s">
        <v>169</v>
      </c>
      <c r="D111" s="19"/>
      <c r="E111" s="19"/>
      <c r="F111" s="19"/>
      <c r="G111" s="19"/>
      <c r="H111" s="19"/>
      <c r="I111" s="19"/>
      <c r="J111" s="19"/>
      <c r="K111" s="19"/>
      <c r="L111" s="19"/>
      <c r="M111" s="17"/>
    </row>
    <row r="112" spans="1:47" s="2" customFormat="1" ht="16.5" customHeight="1">
      <c r="A112" s="31"/>
      <c r="B112" s="32"/>
      <c r="C112" s="33"/>
      <c r="D112" s="33"/>
      <c r="E112" s="279" t="s">
        <v>170</v>
      </c>
      <c r="F112" s="281"/>
      <c r="G112" s="281"/>
      <c r="H112" s="281"/>
      <c r="I112" s="33"/>
      <c r="J112" s="33"/>
      <c r="K112" s="33"/>
      <c r="L112" s="33"/>
      <c r="M112" s="48"/>
      <c r="S112" s="31"/>
      <c r="T112" s="31"/>
      <c r="U112" s="31"/>
      <c r="V112" s="31"/>
      <c r="W112" s="31"/>
      <c r="X112" s="31"/>
      <c r="Y112" s="31"/>
      <c r="Z112" s="31"/>
      <c r="AA112" s="31"/>
      <c r="AB112" s="31"/>
      <c r="AC112" s="31"/>
      <c r="AD112" s="31"/>
      <c r="AE112" s="31"/>
    </row>
    <row r="113" spans="1:65" s="2" customFormat="1" ht="12" customHeight="1">
      <c r="A113" s="31"/>
      <c r="B113" s="32"/>
      <c r="C113" s="26" t="s">
        <v>171</v>
      </c>
      <c r="D113" s="33"/>
      <c r="E113" s="33"/>
      <c r="F113" s="33"/>
      <c r="G113" s="33"/>
      <c r="H113" s="33"/>
      <c r="I113" s="33"/>
      <c r="J113" s="33"/>
      <c r="K113" s="33"/>
      <c r="L113" s="33"/>
      <c r="M113" s="48"/>
      <c r="S113" s="31"/>
      <c r="T113" s="31"/>
      <c r="U113" s="31"/>
      <c r="V113" s="31"/>
      <c r="W113" s="31"/>
      <c r="X113" s="31"/>
      <c r="Y113" s="31"/>
      <c r="Z113" s="31"/>
      <c r="AA113" s="31"/>
      <c r="AB113" s="31"/>
      <c r="AC113" s="31"/>
      <c r="AD113" s="31"/>
      <c r="AE113" s="31"/>
    </row>
    <row r="114" spans="1:65" s="2" customFormat="1" ht="16.5" customHeight="1">
      <c r="A114" s="31"/>
      <c r="B114" s="32"/>
      <c r="C114" s="33"/>
      <c r="D114" s="33"/>
      <c r="E114" s="234" t="str">
        <f>E11</f>
        <v>02 - Zemní práce</v>
      </c>
      <c r="F114" s="281"/>
      <c r="G114" s="281"/>
      <c r="H114" s="281"/>
      <c r="I114" s="33"/>
      <c r="J114" s="33"/>
      <c r="K114" s="33"/>
      <c r="L114" s="33"/>
      <c r="M114" s="48"/>
      <c r="S114" s="31"/>
      <c r="T114" s="31"/>
      <c r="U114" s="31"/>
      <c r="V114" s="31"/>
      <c r="W114" s="31"/>
      <c r="X114" s="31"/>
      <c r="Y114" s="31"/>
      <c r="Z114" s="31"/>
      <c r="AA114" s="31"/>
      <c r="AB114" s="31"/>
      <c r="AC114" s="31"/>
      <c r="AD114" s="31"/>
      <c r="AE114" s="31"/>
    </row>
    <row r="115" spans="1:65" s="2" customFormat="1" ht="6.95" customHeight="1">
      <c r="A115" s="31"/>
      <c r="B115" s="32"/>
      <c r="C115" s="33"/>
      <c r="D115" s="33"/>
      <c r="E115" s="33"/>
      <c r="F115" s="33"/>
      <c r="G115" s="33"/>
      <c r="H115" s="33"/>
      <c r="I115" s="33"/>
      <c r="J115" s="33"/>
      <c r="K115" s="33"/>
      <c r="L115" s="33"/>
      <c r="M115" s="48"/>
      <c r="S115" s="31"/>
      <c r="T115" s="31"/>
      <c r="U115" s="31"/>
      <c r="V115" s="31"/>
      <c r="W115" s="31"/>
      <c r="X115" s="31"/>
      <c r="Y115" s="31"/>
      <c r="Z115" s="31"/>
      <c r="AA115" s="31"/>
      <c r="AB115" s="31"/>
      <c r="AC115" s="31"/>
      <c r="AD115" s="31"/>
      <c r="AE115" s="31"/>
    </row>
    <row r="116" spans="1:65" s="2" customFormat="1" ht="12" customHeight="1">
      <c r="A116" s="31"/>
      <c r="B116" s="32"/>
      <c r="C116" s="26" t="s">
        <v>21</v>
      </c>
      <c r="D116" s="33"/>
      <c r="E116" s="33"/>
      <c r="F116" s="24" t="str">
        <f>F14</f>
        <v xml:space="preserve"> </v>
      </c>
      <c r="G116" s="33"/>
      <c r="H116" s="33"/>
      <c r="I116" s="26" t="s">
        <v>23</v>
      </c>
      <c r="J116" s="63" t="str">
        <f>IF(J14="","",J14)</f>
        <v>14. 1. 2020</v>
      </c>
      <c r="K116" s="33"/>
      <c r="L116" s="33"/>
      <c r="M116" s="48"/>
      <c r="S116" s="31"/>
      <c r="T116" s="31"/>
      <c r="U116" s="31"/>
      <c r="V116" s="31"/>
      <c r="W116" s="31"/>
      <c r="X116" s="31"/>
      <c r="Y116" s="31"/>
      <c r="Z116" s="31"/>
      <c r="AA116" s="31"/>
      <c r="AB116" s="31"/>
      <c r="AC116" s="31"/>
      <c r="AD116" s="31"/>
      <c r="AE116" s="31"/>
    </row>
    <row r="117" spans="1:65" s="2" customFormat="1" ht="6.95" customHeight="1">
      <c r="A117" s="31"/>
      <c r="B117" s="32"/>
      <c r="C117" s="33"/>
      <c r="D117" s="33"/>
      <c r="E117" s="33"/>
      <c r="F117" s="33"/>
      <c r="G117" s="33"/>
      <c r="H117" s="33"/>
      <c r="I117" s="33"/>
      <c r="J117" s="33"/>
      <c r="K117" s="33"/>
      <c r="L117" s="33"/>
      <c r="M117" s="48"/>
      <c r="S117" s="31"/>
      <c r="T117" s="31"/>
      <c r="U117" s="31"/>
      <c r="V117" s="31"/>
      <c r="W117" s="31"/>
      <c r="X117" s="31"/>
      <c r="Y117" s="31"/>
      <c r="Z117" s="31"/>
      <c r="AA117" s="31"/>
      <c r="AB117" s="31"/>
      <c r="AC117" s="31"/>
      <c r="AD117" s="31"/>
      <c r="AE117" s="31"/>
    </row>
    <row r="118" spans="1:65" s="2" customFormat="1" ht="15.2" customHeight="1">
      <c r="A118" s="31"/>
      <c r="B118" s="32"/>
      <c r="C118" s="26" t="s">
        <v>25</v>
      </c>
      <c r="D118" s="33"/>
      <c r="E118" s="33"/>
      <c r="F118" s="24" t="str">
        <f>E17</f>
        <v xml:space="preserve"> </v>
      </c>
      <c r="G118" s="33"/>
      <c r="H118" s="33"/>
      <c r="I118" s="26" t="s">
        <v>30</v>
      </c>
      <c r="J118" s="29" t="str">
        <f>E23</f>
        <v xml:space="preserve"> </v>
      </c>
      <c r="K118" s="33"/>
      <c r="L118" s="33"/>
      <c r="M118" s="48"/>
      <c r="S118" s="31"/>
      <c r="T118" s="31"/>
      <c r="U118" s="31"/>
      <c r="V118" s="31"/>
      <c r="W118" s="31"/>
      <c r="X118" s="31"/>
      <c r="Y118" s="31"/>
      <c r="Z118" s="31"/>
      <c r="AA118" s="31"/>
      <c r="AB118" s="31"/>
      <c r="AC118" s="31"/>
      <c r="AD118" s="31"/>
      <c r="AE118" s="31"/>
    </row>
    <row r="119" spans="1:65" s="2" customFormat="1" ht="15.2" customHeight="1">
      <c r="A119" s="31"/>
      <c r="B119" s="32"/>
      <c r="C119" s="26" t="s">
        <v>28</v>
      </c>
      <c r="D119" s="33"/>
      <c r="E119" s="33"/>
      <c r="F119" s="24" t="str">
        <f>IF(E20="","",E20)</f>
        <v>Vyplň údaj</v>
      </c>
      <c r="G119" s="33"/>
      <c r="H119" s="33"/>
      <c r="I119" s="26" t="s">
        <v>31</v>
      </c>
      <c r="J119" s="29" t="str">
        <f>E26</f>
        <v>Pavel Pospíšil, DiS.</v>
      </c>
      <c r="K119" s="33"/>
      <c r="L119" s="33"/>
      <c r="M119" s="48"/>
      <c r="S119" s="31"/>
      <c r="T119" s="31"/>
      <c r="U119" s="31"/>
      <c r="V119" s="31"/>
      <c r="W119" s="31"/>
      <c r="X119" s="31"/>
      <c r="Y119" s="31"/>
      <c r="Z119" s="31"/>
      <c r="AA119" s="31"/>
      <c r="AB119" s="31"/>
      <c r="AC119" s="31"/>
      <c r="AD119" s="31"/>
      <c r="AE119" s="31"/>
    </row>
    <row r="120" spans="1:65" s="2" customFormat="1" ht="10.35" customHeight="1">
      <c r="A120" s="31"/>
      <c r="B120" s="32"/>
      <c r="C120" s="33"/>
      <c r="D120" s="33"/>
      <c r="E120" s="33"/>
      <c r="F120" s="33"/>
      <c r="G120" s="33"/>
      <c r="H120" s="33"/>
      <c r="I120" s="33"/>
      <c r="J120" s="33"/>
      <c r="K120" s="33"/>
      <c r="L120" s="33"/>
      <c r="M120" s="48"/>
      <c r="S120" s="31"/>
      <c r="T120" s="31"/>
      <c r="U120" s="31"/>
      <c r="V120" s="31"/>
      <c r="W120" s="31"/>
      <c r="X120" s="31"/>
      <c r="Y120" s="31"/>
      <c r="Z120" s="31"/>
      <c r="AA120" s="31"/>
      <c r="AB120" s="31"/>
      <c r="AC120" s="31"/>
      <c r="AD120" s="31"/>
      <c r="AE120" s="31"/>
    </row>
    <row r="121" spans="1:65" s="10" customFormat="1" ht="29.25" customHeight="1">
      <c r="A121" s="159"/>
      <c r="B121" s="160"/>
      <c r="C121" s="161" t="s">
        <v>184</v>
      </c>
      <c r="D121" s="162" t="s">
        <v>59</v>
      </c>
      <c r="E121" s="162" t="s">
        <v>55</v>
      </c>
      <c r="F121" s="162" t="s">
        <v>56</v>
      </c>
      <c r="G121" s="162" t="s">
        <v>185</v>
      </c>
      <c r="H121" s="162" t="s">
        <v>186</v>
      </c>
      <c r="I121" s="162" t="s">
        <v>187</v>
      </c>
      <c r="J121" s="162" t="s">
        <v>188</v>
      </c>
      <c r="K121" s="162" t="s">
        <v>179</v>
      </c>
      <c r="L121" s="163" t="s">
        <v>189</v>
      </c>
      <c r="M121" s="164"/>
      <c r="N121" s="72" t="s">
        <v>1</v>
      </c>
      <c r="O121" s="73" t="s">
        <v>38</v>
      </c>
      <c r="P121" s="73" t="s">
        <v>190</v>
      </c>
      <c r="Q121" s="73" t="s">
        <v>191</v>
      </c>
      <c r="R121" s="73" t="s">
        <v>192</v>
      </c>
      <c r="S121" s="73" t="s">
        <v>193</v>
      </c>
      <c r="T121" s="73" t="s">
        <v>194</v>
      </c>
      <c r="U121" s="73" t="s">
        <v>195</v>
      </c>
      <c r="V121" s="73" t="s">
        <v>196</v>
      </c>
      <c r="W121" s="73" t="s">
        <v>197</v>
      </c>
      <c r="X121" s="73" t="s">
        <v>198</v>
      </c>
      <c r="Y121" s="74" t="s">
        <v>199</v>
      </c>
      <c r="Z121" s="159"/>
      <c r="AA121" s="159"/>
      <c r="AB121" s="159"/>
      <c r="AC121" s="159"/>
      <c r="AD121" s="159"/>
      <c r="AE121" s="159"/>
    </row>
    <row r="122" spans="1:65" s="2" customFormat="1" ht="22.9" customHeight="1">
      <c r="A122" s="31"/>
      <c r="B122" s="32"/>
      <c r="C122" s="79" t="s">
        <v>200</v>
      </c>
      <c r="D122" s="33"/>
      <c r="E122" s="33"/>
      <c r="F122" s="33"/>
      <c r="G122" s="33"/>
      <c r="H122" s="33"/>
      <c r="I122" s="33"/>
      <c r="J122" s="33"/>
      <c r="K122" s="165">
        <f>BK122</f>
        <v>0</v>
      </c>
      <c r="L122" s="33"/>
      <c r="M122" s="36"/>
      <c r="N122" s="75"/>
      <c r="O122" s="166"/>
      <c r="P122" s="76"/>
      <c r="Q122" s="167">
        <f>Q123</f>
        <v>0</v>
      </c>
      <c r="R122" s="167">
        <f>R123</f>
        <v>0</v>
      </c>
      <c r="S122" s="76"/>
      <c r="T122" s="168">
        <f>T123</f>
        <v>0</v>
      </c>
      <c r="U122" s="76"/>
      <c r="V122" s="168">
        <f>V123</f>
        <v>3.85304</v>
      </c>
      <c r="W122" s="76"/>
      <c r="X122" s="168">
        <f>X123</f>
        <v>0</v>
      </c>
      <c r="Y122" s="77"/>
      <c r="Z122" s="31"/>
      <c r="AA122" s="31"/>
      <c r="AB122" s="31"/>
      <c r="AC122" s="31"/>
      <c r="AD122" s="31"/>
      <c r="AE122" s="31"/>
      <c r="AT122" s="14" t="s">
        <v>75</v>
      </c>
      <c r="AU122" s="14" t="s">
        <v>181</v>
      </c>
      <c r="BK122" s="169">
        <f>BK123</f>
        <v>0</v>
      </c>
    </row>
    <row r="123" spans="1:65" s="11" customFormat="1" ht="25.9" customHeight="1">
      <c r="B123" s="192"/>
      <c r="C123" s="193"/>
      <c r="D123" s="194" t="s">
        <v>75</v>
      </c>
      <c r="E123" s="195" t="s">
        <v>201</v>
      </c>
      <c r="F123" s="195" t="s">
        <v>688</v>
      </c>
      <c r="G123" s="193"/>
      <c r="H123" s="193"/>
      <c r="I123" s="196"/>
      <c r="J123" s="196"/>
      <c r="K123" s="197">
        <f>BK123</f>
        <v>0</v>
      </c>
      <c r="L123" s="193"/>
      <c r="M123" s="198"/>
      <c r="N123" s="199"/>
      <c r="O123" s="200"/>
      <c r="P123" s="200"/>
      <c r="Q123" s="201">
        <f>Q124</f>
        <v>0</v>
      </c>
      <c r="R123" s="201">
        <f>R124</f>
        <v>0</v>
      </c>
      <c r="S123" s="200"/>
      <c r="T123" s="202">
        <f>T124</f>
        <v>0</v>
      </c>
      <c r="U123" s="200"/>
      <c r="V123" s="202">
        <f>V124</f>
        <v>3.85304</v>
      </c>
      <c r="W123" s="200"/>
      <c r="X123" s="202">
        <f>X124</f>
        <v>0</v>
      </c>
      <c r="Y123" s="203"/>
      <c r="AR123" s="204" t="s">
        <v>409</v>
      </c>
      <c r="AT123" s="205" t="s">
        <v>75</v>
      </c>
      <c r="AU123" s="205" t="s">
        <v>76</v>
      </c>
      <c r="AY123" s="204" t="s">
        <v>205</v>
      </c>
      <c r="BK123" s="206">
        <f>BK124</f>
        <v>0</v>
      </c>
    </row>
    <row r="124" spans="1:65" s="11" customFormat="1" ht="22.9" customHeight="1">
      <c r="B124" s="192"/>
      <c r="C124" s="193"/>
      <c r="D124" s="194" t="s">
        <v>75</v>
      </c>
      <c r="E124" s="224" t="s">
        <v>689</v>
      </c>
      <c r="F124" s="224" t="s">
        <v>690</v>
      </c>
      <c r="G124" s="193"/>
      <c r="H124" s="193"/>
      <c r="I124" s="196"/>
      <c r="J124" s="196"/>
      <c r="K124" s="225">
        <f>BK124</f>
        <v>0</v>
      </c>
      <c r="L124" s="193"/>
      <c r="M124" s="198"/>
      <c r="N124" s="199"/>
      <c r="O124" s="200"/>
      <c r="P124" s="200"/>
      <c r="Q124" s="201">
        <f>SUM(Q125:Q163)</f>
        <v>0</v>
      </c>
      <c r="R124" s="201">
        <f>SUM(R125:R163)</f>
        <v>0</v>
      </c>
      <c r="S124" s="200"/>
      <c r="T124" s="202">
        <f>SUM(T125:T163)</f>
        <v>0</v>
      </c>
      <c r="U124" s="200"/>
      <c r="V124" s="202">
        <f>SUM(V125:V163)</f>
        <v>3.85304</v>
      </c>
      <c r="W124" s="200"/>
      <c r="X124" s="202">
        <f>SUM(X125:X163)</f>
        <v>0</v>
      </c>
      <c r="Y124" s="203"/>
      <c r="AR124" s="204" t="s">
        <v>409</v>
      </c>
      <c r="AT124" s="205" t="s">
        <v>75</v>
      </c>
      <c r="AU124" s="205" t="s">
        <v>83</v>
      </c>
      <c r="AY124" s="204" t="s">
        <v>205</v>
      </c>
      <c r="BK124" s="206">
        <f>SUM(BK125:BK163)</f>
        <v>0</v>
      </c>
    </row>
    <row r="125" spans="1:65" s="2" customFormat="1" ht="14.45" customHeight="1">
      <c r="A125" s="31"/>
      <c r="B125" s="32"/>
      <c r="C125" s="207" t="s">
        <v>83</v>
      </c>
      <c r="D125" s="207" t="s">
        <v>423</v>
      </c>
      <c r="E125" s="208" t="s">
        <v>691</v>
      </c>
      <c r="F125" s="209" t="s">
        <v>692</v>
      </c>
      <c r="G125" s="210" t="s">
        <v>693</v>
      </c>
      <c r="H125" s="211">
        <v>2.2999999999999998</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8.8000000000000005E-3</v>
      </c>
      <c r="V125" s="182">
        <f>U125*H125</f>
        <v>2.0240000000000001E-2</v>
      </c>
      <c r="W125" s="182">
        <v>0</v>
      </c>
      <c r="X125" s="182">
        <f>W125*H125</f>
        <v>0</v>
      </c>
      <c r="Y125" s="183" t="s">
        <v>1</v>
      </c>
      <c r="Z125" s="31"/>
      <c r="AA125" s="31"/>
      <c r="AB125" s="31"/>
      <c r="AC125" s="31"/>
      <c r="AD125" s="31"/>
      <c r="AE125" s="31"/>
      <c r="AR125" s="184" t="s">
        <v>83</v>
      </c>
      <c r="AT125" s="184" t="s">
        <v>423</v>
      </c>
      <c r="AU125" s="184" t="s">
        <v>85</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83</v>
      </c>
      <c r="BM125" s="184" t="s">
        <v>694</v>
      </c>
    </row>
    <row r="126" spans="1:65" s="2" customFormat="1" ht="11.25">
      <c r="A126" s="31"/>
      <c r="B126" s="32"/>
      <c r="C126" s="33"/>
      <c r="D126" s="186" t="s">
        <v>207</v>
      </c>
      <c r="E126" s="33"/>
      <c r="F126" s="187" t="s">
        <v>695</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85</v>
      </c>
    </row>
    <row r="127" spans="1:65" s="2" customFormat="1" ht="14.45" customHeight="1">
      <c r="A127" s="31"/>
      <c r="B127" s="32"/>
      <c r="C127" s="207" t="s">
        <v>85</v>
      </c>
      <c r="D127" s="207" t="s">
        <v>423</v>
      </c>
      <c r="E127" s="208" t="s">
        <v>696</v>
      </c>
      <c r="F127" s="209" t="s">
        <v>697</v>
      </c>
      <c r="G127" s="210" t="s">
        <v>698</v>
      </c>
      <c r="H127" s="211">
        <v>45</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83</v>
      </c>
      <c r="AT127" s="184" t="s">
        <v>423</v>
      </c>
      <c r="AU127" s="184" t="s">
        <v>85</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83</v>
      </c>
      <c r="BM127" s="184" t="s">
        <v>699</v>
      </c>
    </row>
    <row r="128" spans="1:65" s="2" customFormat="1" ht="19.5">
      <c r="A128" s="31"/>
      <c r="B128" s="32"/>
      <c r="C128" s="33"/>
      <c r="D128" s="186" t="s">
        <v>207</v>
      </c>
      <c r="E128" s="33"/>
      <c r="F128" s="187" t="s">
        <v>700</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85</v>
      </c>
    </row>
    <row r="129" spans="1:65" s="2" customFormat="1" ht="19.5">
      <c r="A129" s="31"/>
      <c r="B129" s="32"/>
      <c r="C129" s="33"/>
      <c r="D129" s="186" t="s">
        <v>310</v>
      </c>
      <c r="E129" s="33"/>
      <c r="F129" s="191" t="s">
        <v>701</v>
      </c>
      <c r="G129" s="33"/>
      <c r="H129" s="33"/>
      <c r="I129" s="188"/>
      <c r="J129" s="188"/>
      <c r="K129" s="33"/>
      <c r="L129" s="33"/>
      <c r="M129" s="36"/>
      <c r="N129" s="189"/>
      <c r="O129" s="190"/>
      <c r="P129" s="68"/>
      <c r="Q129" s="68"/>
      <c r="R129" s="68"/>
      <c r="S129" s="68"/>
      <c r="T129" s="68"/>
      <c r="U129" s="68"/>
      <c r="V129" s="68"/>
      <c r="W129" s="68"/>
      <c r="X129" s="68"/>
      <c r="Y129" s="69"/>
      <c r="Z129" s="31"/>
      <c r="AA129" s="31"/>
      <c r="AB129" s="31"/>
      <c r="AC129" s="31"/>
      <c r="AD129" s="31"/>
      <c r="AE129" s="31"/>
      <c r="AT129" s="14" t="s">
        <v>310</v>
      </c>
      <c r="AU129" s="14" t="s">
        <v>85</v>
      </c>
    </row>
    <row r="130" spans="1:65" s="2" customFormat="1" ht="14.45" customHeight="1">
      <c r="A130" s="31"/>
      <c r="B130" s="32"/>
      <c r="C130" s="207" t="s">
        <v>409</v>
      </c>
      <c r="D130" s="207" t="s">
        <v>423</v>
      </c>
      <c r="E130" s="208" t="s">
        <v>702</v>
      </c>
      <c r="F130" s="209" t="s">
        <v>703</v>
      </c>
      <c r="G130" s="210" t="s">
        <v>204</v>
      </c>
      <c r="H130" s="211">
        <v>380</v>
      </c>
      <c r="I130" s="212"/>
      <c r="J130" s="212"/>
      <c r="K130" s="213">
        <f>ROUND(P130*H130,2)</f>
        <v>0</v>
      </c>
      <c r="L130" s="209" t="s">
        <v>1</v>
      </c>
      <c r="M130" s="36"/>
      <c r="N130" s="214" t="s">
        <v>1</v>
      </c>
      <c r="O130" s="180" t="s">
        <v>39</v>
      </c>
      <c r="P130" s="181">
        <f>I130+J130</f>
        <v>0</v>
      </c>
      <c r="Q130" s="181">
        <f>ROUND(I130*H130,2)</f>
        <v>0</v>
      </c>
      <c r="R130" s="181">
        <f>ROUND(J130*H130,2)</f>
        <v>0</v>
      </c>
      <c r="S130" s="68"/>
      <c r="T130" s="182">
        <f>S130*H130</f>
        <v>0</v>
      </c>
      <c r="U130" s="182">
        <v>0</v>
      </c>
      <c r="V130" s="182">
        <f>U130*H130</f>
        <v>0</v>
      </c>
      <c r="W130" s="182">
        <v>0</v>
      </c>
      <c r="X130" s="182">
        <f>W130*H130</f>
        <v>0</v>
      </c>
      <c r="Y130" s="183" t="s">
        <v>1</v>
      </c>
      <c r="Z130" s="31"/>
      <c r="AA130" s="31"/>
      <c r="AB130" s="31"/>
      <c r="AC130" s="31"/>
      <c r="AD130" s="31"/>
      <c r="AE130" s="31"/>
      <c r="AR130" s="184" t="s">
        <v>83</v>
      </c>
      <c r="AT130" s="184" t="s">
        <v>423</v>
      </c>
      <c r="AU130" s="184" t="s">
        <v>85</v>
      </c>
      <c r="AY130" s="14" t="s">
        <v>205</v>
      </c>
      <c r="BE130" s="185">
        <f>IF(O130="základní",K130,0)</f>
        <v>0</v>
      </c>
      <c r="BF130" s="185">
        <f>IF(O130="snížená",K130,0)</f>
        <v>0</v>
      </c>
      <c r="BG130" s="185">
        <f>IF(O130="zákl. přenesená",K130,0)</f>
        <v>0</v>
      </c>
      <c r="BH130" s="185">
        <f>IF(O130="sníž. přenesená",K130,0)</f>
        <v>0</v>
      </c>
      <c r="BI130" s="185">
        <f>IF(O130="nulová",K130,0)</f>
        <v>0</v>
      </c>
      <c r="BJ130" s="14" t="s">
        <v>83</v>
      </c>
      <c r="BK130" s="185">
        <f>ROUND(P130*H130,2)</f>
        <v>0</v>
      </c>
      <c r="BL130" s="14" t="s">
        <v>83</v>
      </c>
      <c r="BM130" s="184" t="s">
        <v>704</v>
      </c>
    </row>
    <row r="131" spans="1:65" s="2" customFormat="1" ht="19.5">
      <c r="A131" s="31"/>
      <c r="B131" s="32"/>
      <c r="C131" s="33"/>
      <c r="D131" s="186" t="s">
        <v>207</v>
      </c>
      <c r="E131" s="33"/>
      <c r="F131" s="187" t="s">
        <v>705</v>
      </c>
      <c r="G131" s="33"/>
      <c r="H131" s="33"/>
      <c r="I131" s="188"/>
      <c r="J131" s="188"/>
      <c r="K131" s="33"/>
      <c r="L131" s="33"/>
      <c r="M131" s="36"/>
      <c r="N131" s="189"/>
      <c r="O131" s="190"/>
      <c r="P131" s="68"/>
      <c r="Q131" s="68"/>
      <c r="R131" s="68"/>
      <c r="S131" s="68"/>
      <c r="T131" s="68"/>
      <c r="U131" s="68"/>
      <c r="V131" s="68"/>
      <c r="W131" s="68"/>
      <c r="X131" s="68"/>
      <c r="Y131" s="69"/>
      <c r="Z131" s="31"/>
      <c r="AA131" s="31"/>
      <c r="AB131" s="31"/>
      <c r="AC131" s="31"/>
      <c r="AD131" s="31"/>
      <c r="AE131" s="31"/>
      <c r="AT131" s="14" t="s">
        <v>207</v>
      </c>
      <c r="AU131" s="14" t="s">
        <v>85</v>
      </c>
    </row>
    <row r="132" spans="1:65" s="2" customFormat="1" ht="14.45" customHeight="1">
      <c r="A132" s="31"/>
      <c r="B132" s="32"/>
      <c r="C132" s="207" t="s">
        <v>214</v>
      </c>
      <c r="D132" s="207" t="s">
        <v>423</v>
      </c>
      <c r="E132" s="208" t="s">
        <v>706</v>
      </c>
      <c r="F132" s="209" t="s">
        <v>707</v>
      </c>
      <c r="G132" s="210" t="s">
        <v>204</v>
      </c>
      <c r="H132" s="211">
        <v>1430</v>
      </c>
      <c r="I132" s="212"/>
      <c r="J132" s="212"/>
      <c r="K132" s="213">
        <f>ROUND(P132*H132,2)</f>
        <v>0</v>
      </c>
      <c r="L132" s="209" t="s">
        <v>1</v>
      </c>
      <c r="M132" s="36"/>
      <c r="N132" s="214"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83</v>
      </c>
      <c r="AT132" s="184" t="s">
        <v>423</v>
      </c>
      <c r="AU132" s="184" t="s">
        <v>85</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83</v>
      </c>
      <c r="BM132" s="184" t="s">
        <v>708</v>
      </c>
    </row>
    <row r="133" spans="1:65" s="2" customFormat="1" ht="19.5">
      <c r="A133" s="31"/>
      <c r="B133" s="32"/>
      <c r="C133" s="33"/>
      <c r="D133" s="186" t="s">
        <v>207</v>
      </c>
      <c r="E133" s="33"/>
      <c r="F133" s="187" t="s">
        <v>709</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85</v>
      </c>
    </row>
    <row r="134" spans="1:65" s="2" customFormat="1" ht="14.45" customHeight="1">
      <c r="A134" s="31"/>
      <c r="B134" s="32"/>
      <c r="C134" s="170" t="s">
        <v>416</v>
      </c>
      <c r="D134" s="170" t="s">
        <v>201</v>
      </c>
      <c r="E134" s="171" t="s">
        <v>710</v>
      </c>
      <c r="F134" s="172" t="s">
        <v>711</v>
      </c>
      <c r="G134" s="173" t="s">
        <v>204</v>
      </c>
      <c r="H134" s="174">
        <v>755</v>
      </c>
      <c r="I134" s="175"/>
      <c r="J134" s="176"/>
      <c r="K134" s="177">
        <f>ROUND(P134*H134,2)</f>
        <v>0</v>
      </c>
      <c r="L134" s="172" t="s">
        <v>1</v>
      </c>
      <c r="M134" s="178"/>
      <c r="N134" s="179" t="s">
        <v>1</v>
      </c>
      <c r="O134" s="180" t="s">
        <v>39</v>
      </c>
      <c r="P134" s="181">
        <f>I134+J134</f>
        <v>0</v>
      </c>
      <c r="Q134" s="181">
        <f>ROUND(I134*H134,2)</f>
        <v>0</v>
      </c>
      <c r="R134" s="181">
        <f>ROUND(J134*H134,2)</f>
        <v>0</v>
      </c>
      <c r="S134" s="68"/>
      <c r="T134" s="182">
        <f>S134*H134</f>
        <v>0</v>
      </c>
      <c r="U134" s="182">
        <v>3.7000000000000002E-3</v>
      </c>
      <c r="V134" s="182">
        <f>U134*H134</f>
        <v>2.7935000000000003</v>
      </c>
      <c r="W134" s="182">
        <v>0</v>
      </c>
      <c r="X134" s="182">
        <f>W134*H134</f>
        <v>0</v>
      </c>
      <c r="Y134" s="183" t="s">
        <v>1</v>
      </c>
      <c r="Z134" s="31"/>
      <c r="AA134" s="31"/>
      <c r="AB134" s="31"/>
      <c r="AC134" s="31"/>
      <c r="AD134" s="31"/>
      <c r="AE134" s="31"/>
      <c r="AR134" s="184" t="s">
        <v>85</v>
      </c>
      <c r="AT134" s="184" t="s">
        <v>201</v>
      </c>
      <c r="AU134" s="184" t="s">
        <v>85</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83</v>
      </c>
      <c r="BM134" s="184" t="s">
        <v>712</v>
      </c>
    </row>
    <row r="135" spans="1:65" s="2" customFormat="1" ht="19.5">
      <c r="A135" s="31"/>
      <c r="B135" s="32"/>
      <c r="C135" s="33"/>
      <c r="D135" s="186" t="s">
        <v>207</v>
      </c>
      <c r="E135" s="33"/>
      <c r="F135" s="187" t="s">
        <v>713</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85</v>
      </c>
    </row>
    <row r="136" spans="1:65" s="2" customFormat="1" ht="14.45" customHeight="1">
      <c r="A136" s="31"/>
      <c r="B136" s="32"/>
      <c r="C136" s="170" t="s">
        <v>429</v>
      </c>
      <c r="D136" s="170" t="s">
        <v>201</v>
      </c>
      <c r="E136" s="171" t="s">
        <v>714</v>
      </c>
      <c r="F136" s="172" t="s">
        <v>715</v>
      </c>
      <c r="G136" s="173" t="s">
        <v>300</v>
      </c>
      <c r="H136" s="174">
        <v>520</v>
      </c>
      <c r="I136" s="175"/>
      <c r="J136" s="176"/>
      <c r="K136" s="177">
        <f>ROUND(P136*H136,2)</f>
        <v>0</v>
      </c>
      <c r="L136" s="172" t="s">
        <v>1</v>
      </c>
      <c r="M136" s="178"/>
      <c r="N136" s="179" t="s">
        <v>1</v>
      </c>
      <c r="O136" s="180" t="s">
        <v>39</v>
      </c>
      <c r="P136" s="181">
        <f>I136+J136</f>
        <v>0</v>
      </c>
      <c r="Q136" s="181">
        <f>ROUND(I136*H136,2)</f>
        <v>0</v>
      </c>
      <c r="R136" s="181">
        <f>ROUND(J136*H136,2)</f>
        <v>0</v>
      </c>
      <c r="S136" s="68"/>
      <c r="T136" s="182">
        <f>S136*H136</f>
        <v>0</v>
      </c>
      <c r="U136" s="182">
        <v>2.9999999999999997E-4</v>
      </c>
      <c r="V136" s="182">
        <f>U136*H136</f>
        <v>0.156</v>
      </c>
      <c r="W136" s="182">
        <v>0</v>
      </c>
      <c r="X136" s="182">
        <f>W136*H136</f>
        <v>0</v>
      </c>
      <c r="Y136" s="183" t="s">
        <v>1</v>
      </c>
      <c r="Z136" s="31"/>
      <c r="AA136" s="31"/>
      <c r="AB136" s="31"/>
      <c r="AC136" s="31"/>
      <c r="AD136" s="31"/>
      <c r="AE136" s="31"/>
      <c r="AR136" s="184" t="s">
        <v>85</v>
      </c>
      <c r="AT136" s="184" t="s">
        <v>201</v>
      </c>
      <c r="AU136" s="184" t="s">
        <v>85</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83</v>
      </c>
      <c r="BM136" s="184" t="s">
        <v>716</v>
      </c>
    </row>
    <row r="137" spans="1:65" s="2" customFormat="1" ht="11.25">
      <c r="A137" s="31"/>
      <c r="B137" s="32"/>
      <c r="C137" s="33"/>
      <c r="D137" s="186" t="s">
        <v>207</v>
      </c>
      <c r="E137" s="33"/>
      <c r="F137" s="187" t="s">
        <v>715</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85</v>
      </c>
    </row>
    <row r="138" spans="1:65" s="2" customFormat="1" ht="14.45" customHeight="1">
      <c r="A138" s="31"/>
      <c r="B138" s="32"/>
      <c r="C138" s="170" t="s">
        <v>434</v>
      </c>
      <c r="D138" s="170" t="s">
        <v>201</v>
      </c>
      <c r="E138" s="171" t="s">
        <v>717</v>
      </c>
      <c r="F138" s="172" t="s">
        <v>718</v>
      </c>
      <c r="G138" s="173" t="s">
        <v>204</v>
      </c>
      <c r="H138" s="174">
        <v>120</v>
      </c>
      <c r="I138" s="175"/>
      <c r="J138" s="176"/>
      <c r="K138" s="177">
        <f>ROUND(P138*H138,2)</f>
        <v>0</v>
      </c>
      <c r="L138" s="172" t="s">
        <v>1</v>
      </c>
      <c r="M138" s="178"/>
      <c r="N138" s="179" t="s">
        <v>1</v>
      </c>
      <c r="O138" s="180" t="s">
        <v>39</v>
      </c>
      <c r="P138" s="181">
        <f>I138+J138</f>
        <v>0</v>
      </c>
      <c r="Q138" s="181">
        <f>ROUND(I138*H138,2)</f>
        <v>0</v>
      </c>
      <c r="R138" s="181">
        <f>ROUND(J138*H138,2)</f>
        <v>0</v>
      </c>
      <c r="S138" s="68"/>
      <c r="T138" s="182">
        <f>S138*H138</f>
        <v>0</v>
      </c>
      <c r="U138" s="182">
        <v>5.4999999999999997E-3</v>
      </c>
      <c r="V138" s="182">
        <f>U138*H138</f>
        <v>0.65999999999999992</v>
      </c>
      <c r="W138" s="182">
        <v>0</v>
      </c>
      <c r="X138" s="182">
        <f>W138*H138</f>
        <v>0</v>
      </c>
      <c r="Y138" s="183" t="s">
        <v>1</v>
      </c>
      <c r="Z138" s="31"/>
      <c r="AA138" s="31"/>
      <c r="AB138" s="31"/>
      <c r="AC138" s="31"/>
      <c r="AD138" s="31"/>
      <c r="AE138" s="31"/>
      <c r="AR138" s="184" t="s">
        <v>85</v>
      </c>
      <c r="AT138" s="184" t="s">
        <v>201</v>
      </c>
      <c r="AU138" s="184" t="s">
        <v>85</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83</v>
      </c>
      <c r="BM138" s="184" t="s">
        <v>719</v>
      </c>
    </row>
    <row r="139" spans="1:65" s="2" customFormat="1" ht="11.25">
      <c r="A139" s="31"/>
      <c r="B139" s="32"/>
      <c r="C139" s="33"/>
      <c r="D139" s="186" t="s">
        <v>207</v>
      </c>
      <c r="E139" s="33"/>
      <c r="F139" s="187" t="s">
        <v>718</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85</v>
      </c>
    </row>
    <row r="140" spans="1:65" s="2" customFormat="1" ht="14.45" customHeight="1">
      <c r="A140" s="31"/>
      <c r="B140" s="32"/>
      <c r="C140" s="170" t="s">
        <v>213</v>
      </c>
      <c r="D140" s="170" t="s">
        <v>201</v>
      </c>
      <c r="E140" s="171" t="s">
        <v>720</v>
      </c>
      <c r="F140" s="172" t="s">
        <v>721</v>
      </c>
      <c r="G140" s="173" t="s">
        <v>300</v>
      </c>
      <c r="H140" s="174">
        <v>170</v>
      </c>
      <c r="I140" s="175"/>
      <c r="J140" s="176"/>
      <c r="K140" s="177">
        <f>ROUND(P140*H140,2)</f>
        <v>0</v>
      </c>
      <c r="L140" s="172" t="s">
        <v>1</v>
      </c>
      <c r="M140" s="178"/>
      <c r="N140" s="179" t="s">
        <v>1</v>
      </c>
      <c r="O140" s="180" t="s">
        <v>39</v>
      </c>
      <c r="P140" s="181">
        <f>I140+J140</f>
        <v>0</v>
      </c>
      <c r="Q140" s="181">
        <f>ROUND(I140*H140,2)</f>
        <v>0</v>
      </c>
      <c r="R140" s="181">
        <f>ROUND(J140*H140,2)</f>
        <v>0</v>
      </c>
      <c r="S140" s="68"/>
      <c r="T140" s="182">
        <f>S140*H140</f>
        <v>0</v>
      </c>
      <c r="U140" s="182">
        <v>4.4000000000000002E-4</v>
      </c>
      <c r="V140" s="182">
        <f>U140*H140</f>
        <v>7.4800000000000005E-2</v>
      </c>
      <c r="W140" s="182">
        <v>0</v>
      </c>
      <c r="X140" s="182">
        <f>W140*H140</f>
        <v>0</v>
      </c>
      <c r="Y140" s="183" t="s">
        <v>1</v>
      </c>
      <c r="Z140" s="31"/>
      <c r="AA140" s="31"/>
      <c r="AB140" s="31"/>
      <c r="AC140" s="31"/>
      <c r="AD140" s="31"/>
      <c r="AE140" s="31"/>
      <c r="AR140" s="184" t="s">
        <v>85</v>
      </c>
      <c r="AT140" s="184" t="s">
        <v>201</v>
      </c>
      <c r="AU140" s="184" t="s">
        <v>85</v>
      </c>
      <c r="AY140" s="14" t="s">
        <v>205</v>
      </c>
      <c r="BE140" s="185">
        <f>IF(O140="základní",K140,0)</f>
        <v>0</v>
      </c>
      <c r="BF140" s="185">
        <f>IF(O140="snížená",K140,0)</f>
        <v>0</v>
      </c>
      <c r="BG140" s="185">
        <f>IF(O140="zákl. přenesená",K140,0)</f>
        <v>0</v>
      </c>
      <c r="BH140" s="185">
        <f>IF(O140="sníž. přenesená",K140,0)</f>
        <v>0</v>
      </c>
      <c r="BI140" s="185">
        <f>IF(O140="nulová",K140,0)</f>
        <v>0</v>
      </c>
      <c r="BJ140" s="14" t="s">
        <v>83</v>
      </c>
      <c r="BK140" s="185">
        <f>ROUND(P140*H140,2)</f>
        <v>0</v>
      </c>
      <c r="BL140" s="14" t="s">
        <v>83</v>
      </c>
      <c r="BM140" s="184" t="s">
        <v>722</v>
      </c>
    </row>
    <row r="141" spans="1:65" s="2" customFormat="1" ht="11.25">
      <c r="A141" s="31"/>
      <c r="B141" s="32"/>
      <c r="C141" s="33"/>
      <c r="D141" s="186" t="s">
        <v>207</v>
      </c>
      <c r="E141" s="33"/>
      <c r="F141" s="187" t="s">
        <v>721</v>
      </c>
      <c r="G141" s="33"/>
      <c r="H141" s="33"/>
      <c r="I141" s="188"/>
      <c r="J141" s="188"/>
      <c r="K141" s="33"/>
      <c r="L141" s="33"/>
      <c r="M141" s="36"/>
      <c r="N141" s="189"/>
      <c r="O141" s="190"/>
      <c r="P141" s="68"/>
      <c r="Q141" s="68"/>
      <c r="R141" s="68"/>
      <c r="S141" s="68"/>
      <c r="T141" s="68"/>
      <c r="U141" s="68"/>
      <c r="V141" s="68"/>
      <c r="W141" s="68"/>
      <c r="X141" s="68"/>
      <c r="Y141" s="69"/>
      <c r="Z141" s="31"/>
      <c r="AA141" s="31"/>
      <c r="AB141" s="31"/>
      <c r="AC141" s="31"/>
      <c r="AD141" s="31"/>
      <c r="AE141" s="31"/>
      <c r="AT141" s="14" t="s">
        <v>207</v>
      </c>
      <c r="AU141" s="14" t="s">
        <v>85</v>
      </c>
    </row>
    <row r="142" spans="1:65" s="2" customFormat="1" ht="14.45" customHeight="1">
      <c r="A142" s="31"/>
      <c r="B142" s="32"/>
      <c r="C142" s="207" t="s">
        <v>620</v>
      </c>
      <c r="D142" s="207" t="s">
        <v>423</v>
      </c>
      <c r="E142" s="208" t="s">
        <v>723</v>
      </c>
      <c r="F142" s="209" t="s">
        <v>724</v>
      </c>
      <c r="G142" s="210" t="s">
        <v>204</v>
      </c>
      <c r="H142" s="211">
        <v>260</v>
      </c>
      <c r="I142" s="212"/>
      <c r="J142" s="212"/>
      <c r="K142" s="213">
        <f>ROUND(P142*H142,2)</f>
        <v>0</v>
      </c>
      <c r="L142" s="209" t="s">
        <v>1</v>
      </c>
      <c r="M142" s="36"/>
      <c r="N142" s="214" t="s">
        <v>1</v>
      </c>
      <c r="O142" s="180" t="s">
        <v>39</v>
      </c>
      <c r="P142" s="181">
        <f>I142+J142</f>
        <v>0</v>
      </c>
      <c r="Q142" s="181">
        <f>ROUND(I142*H142,2)</f>
        <v>0</v>
      </c>
      <c r="R142" s="181">
        <f>ROUND(J142*H142,2)</f>
        <v>0</v>
      </c>
      <c r="S142" s="68"/>
      <c r="T142" s="182">
        <f>S142*H142</f>
        <v>0</v>
      </c>
      <c r="U142" s="182">
        <v>0</v>
      </c>
      <c r="V142" s="182">
        <f>U142*H142</f>
        <v>0</v>
      </c>
      <c r="W142" s="182">
        <v>0</v>
      </c>
      <c r="X142" s="182">
        <f>W142*H142</f>
        <v>0</v>
      </c>
      <c r="Y142" s="183" t="s">
        <v>1</v>
      </c>
      <c r="Z142" s="31"/>
      <c r="AA142" s="31"/>
      <c r="AB142" s="31"/>
      <c r="AC142" s="31"/>
      <c r="AD142" s="31"/>
      <c r="AE142" s="31"/>
      <c r="AR142" s="184" t="s">
        <v>666</v>
      </c>
      <c r="AT142" s="184" t="s">
        <v>423</v>
      </c>
      <c r="AU142" s="184" t="s">
        <v>85</v>
      </c>
      <c r="AY142" s="14" t="s">
        <v>205</v>
      </c>
      <c r="BE142" s="185">
        <f>IF(O142="základní",K142,0)</f>
        <v>0</v>
      </c>
      <c r="BF142" s="185">
        <f>IF(O142="snížená",K142,0)</f>
        <v>0</v>
      </c>
      <c r="BG142" s="185">
        <f>IF(O142="zákl. přenesená",K142,0)</f>
        <v>0</v>
      </c>
      <c r="BH142" s="185">
        <f>IF(O142="sníž. přenesená",K142,0)</f>
        <v>0</v>
      </c>
      <c r="BI142" s="185">
        <f>IF(O142="nulová",K142,0)</f>
        <v>0</v>
      </c>
      <c r="BJ142" s="14" t="s">
        <v>83</v>
      </c>
      <c r="BK142" s="185">
        <f>ROUND(P142*H142,2)</f>
        <v>0</v>
      </c>
      <c r="BL142" s="14" t="s">
        <v>666</v>
      </c>
      <c r="BM142" s="184" t="s">
        <v>725</v>
      </c>
    </row>
    <row r="143" spans="1:65" s="2" customFormat="1" ht="19.5">
      <c r="A143" s="31"/>
      <c r="B143" s="32"/>
      <c r="C143" s="33"/>
      <c r="D143" s="186" t="s">
        <v>207</v>
      </c>
      <c r="E143" s="33"/>
      <c r="F143" s="187" t="s">
        <v>726</v>
      </c>
      <c r="G143" s="33"/>
      <c r="H143" s="33"/>
      <c r="I143" s="188"/>
      <c r="J143" s="188"/>
      <c r="K143" s="33"/>
      <c r="L143" s="33"/>
      <c r="M143" s="36"/>
      <c r="N143" s="189"/>
      <c r="O143" s="190"/>
      <c r="P143" s="68"/>
      <c r="Q143" s="68"/>
      <c r="R143" s="68"/>
      <c r="S143" s="68"/>
      <c r="T143" s="68"/>
      <c r="U143" s="68"/>
      <c r="V143" s="68"/>
      <c r="W143" s="68"/>
      <c r="X143" s="68"/>
      <c r="Y143" s="69"/>
      <c r="Z143" s="31"/>
      <c r="AA143" s="31"/>
      <c r="AB143" s="31"/>
      <c r="AC143" s="31"/>
      <c r="AD143" s="31"/>
      <c r="AE143" s="31"/>
      <c r="AT143" s="14" t="s">
        <v>207</v>
      </c>
      <c r="AU143" s="14" t="s">
        <v>85</v>
      </c>
    </row>
    <row r="144" spans="1:65" s="2" customFormat="1" ht="14.45" customHeight="1">
      <c r="A144" s="31"/>
      <c r="B144" s="32"/>
      <c r="C144" s="207" t="s">
        <v>616</v>
      </c>
      <c r="D144" s="207" t="s">
        <v>423</v>
      </c>
      <c r="E144" s="208" t="s">
        <v>727</v>
      </c>
      <c r="F144" s="209" t="s">
        <v>728</v>
      </c>
      <c r="G144" s="210" t="s">
        <v>204</v>
      </c>
      <c r="H144" s="211">
        <v>220</v>
      </c>
      <c r="I144" s="212"/>
      <c r="J144" s="212"/>
      <c r="K144" s="213">
        <f>ROUND(P144*H144,2)</f>
        <v>0</v>
      </c>
      <c r="L144" s="209" t="s">
        <v>1</v>
      </c>
      <c r="M144" s="36"/>
      <c r="N144" s="214" t="s">
        <v>1</v>
      </c>
      <c r="O144" s="180" t="s">
        <v>39</v>
      </c>
      <c r="P144" s="181">
        <f>I144+J144</f>
        <v>0</v>
      </c>
      <c r="Q144" s="181">
        <f>ROUND(I144*H144,2)</f>
        <v>0</v>
      </c>
      <c r="R144" s="181">
        <f>ROUND(J144*H144,2)</f>
        <v>0</v>
      </c>
      <c r="S144" s="68"/>
      <c r="T144" s="182">
        <f>S144*H144</f>
        <v>0</v>
      </c>
      <c r="U144" s="182">
        <v>0</v>
      </c>
      <c r="V144" s="182">
        <f>U144*H144</f>
        <v>0</v>
      </c>
      <c r="W144" s="182">
        <v>0</v>
      </c>
      <c r="X144" s="182">
        <f>W144*H144</f>
        <v>0</v>
      </c>
      <c r="Y144" s="183" t="s">
        <v>1</v>
      </c>
      <c r="Z144" s="31"/>
      <c r="AA144" s="31"/>
      <c r="AB144" s="31"/>
      <c r="AC144" s="31"/>
      <c r="AD144" s="31"/>
      <c r="AE144" s="31"/>
      <c r="AR144" s="184" t="s">
        <v>666</v>
      </c>
      <c r="AT144" s="184" t="s">
        <v>423</v>
      </c>
      <c r="AU144" s="184" t="s">
        <v>85</v>
      </c>
      <c r="AY144" s="14" t="s">
        <v>205</v>
      </c>
      <c r="BE144" s="185">
        <f>IF(O144="základní",K144,0)</f>
        <v>0</v>
      </c>
      <c r="BF144" s="185">
        <f>IF(O144="snížená",K144,0)</f>
        <v>0</v>
      </c>
      <c r="BG144" s="185">
        <f>IF(O144="zákl. přenesená",K144,0)</f>
        <v>0</v>
      </c>
      <c r="BH144" s="185">
        <f>IF(O144="sníž. přenesená",K144,0)</f>
        <v>0</v>
      </c>
      <c r="BI144" s="185">
        <f>IF(O144="nulová",K144,0)</f>
        <v>0</v>
      </c>
      <c r="BJ144" s="14" t="s">
        <v>83</v>
      </c>
      <c r="BK144" s="185">
        <f>ROUND(P144*H144,2)</f>
        <v>0</v>
      </c>
      <c r="BL144" s="14" t="s">
        <v>666</v>
      </c>
      <c r="BM144" s="184" t="s">
        <v>729</v>
      </c>
    </row>
    <row r="145" spans="1:65" s="2" customFormat="1" ht="19.5">
      <c r="A145" s="31"/>
      <c r="B145" s="32"/>
      <c r="C145" s="33"/>
      <c r="D145" s="186" t="s">
        <v>207</v>
      </c>
      <c r="E145" s="33"/>
      <c r="F145" s="187" t="s">
        <v>730</v>
      </c>
      <c r="G145" s="33"/>
      <c r="H145" s="33"/>
      <c r="I145" s="188"/>
      <c r="J145" s="188"/>
      <c r="K145" s="33"/>
      <c r="L145" s="33"/>
      <c r="M145" s="36"/>
      <c r="N145" s="189"/>
      <c r="O145" s="190"/>
      <c r="P145" s="68"/>
      <c r="Q145" s="68"/>
      <c r="R145" s="68"/>
      <c r="S145" s="68"/>
      <c r="T145" s="68"/>
      <c r="U145" s="68"/>
      <c r="V145" s="68"/>
      <c r="W145" s="68"/>
      <c r="X145" s="68"/>
      <c r="Y145" s="69"/>
      <c r="Z145" s="31"/>
      <c r="AA145" s="31"/>
      <c r="AB145" s="31"/>
      <c r="AC145" s="31"/>
      <c r="AD145" s="31"/>
      <c r="AE145" s="31"/>
      <c r="AT145" s="14" t="s">
        <v>207</v>
      </c>
      <c r="AU145" s="14" t="s">
        <v>85</v>
      </c>
    </row>
    <row r="146" spans="1:65" s="2" customFormat="1" ht="14.45" customHeight="1">
      <c r="A146" s="31"/>
      <c r="B146" s="32"/>
      <c r="C146" s="207" t="s">
        <v>447</v>
      </c>
      <c r="D146" s="207" t="s">
        <v>423</v>
      </c>
      <c r="E146" s="208" t="s">
        <v>731</v>
      </c>
      <c r="F146" s="209" t="s">
        <v>732</v>
      </c>
      <c r="G146" s="210" t="s">
        <v>204</v>
      </c>
      <c r="H146" s="211">
        <v>54</v>
      </c>
      <c r="I146" s="212"/>
      <c r="J146" s="212"/>
      <c r="K146" s="213">
        <f>ROUND(P146*H146,2)</f>
        <v>0</v>
      </c>
      <c r="L146" s="209" t="s">
        <v>1</v>
      </c>
      <c r="M146" s="36"/>
      <c r="N146" s="214" t="s">
        <v>1</v>
      </c>
      <c r="O146" s="180" t="s">
        <v>39</v>
      </c>
      <c r="P146" s="181">
        <f>I146+J146</f>
        <v>0</v>
      </c>
      <c r="Q146" s="181">
        <f>ROUND(I146*H146,2)</f>
        <v>0</v>
      </c>
      <c r="R146" s="181">
        <f>ROUND(J146*H146,2)</f>
        <v>0</v>
      </c>
      <c r="S146" s="68"/>
      <c r="T146" s="182">
        <f>S146*H146</f>
        <v>0</v>
      </c>
      <c r="U146" s="182">
        <v>0</v>
      </c>
      <c r="V146" s="182">
        <f>U146*H146</f>
        <v>0</v>
      </c>
      <c r="W146" s="182">
        <v>0</v>
      </c>
      <c r="X146" s="182">
        <f>W146*H146</f>
        <v>0</v>
      </c>
      <c r="Y146" s="183" t="s">
        <v>1</v>
      </c>
      <c r="Z146" s="31"/>
      <c r="AA146" s="31"/>
      <c r="AB146" s="31"/>
      <c r="AC146" s="31"/>
      <c r="AD146" s="31"/>
      <c r="AE146" s="31"/>
      <c r="AR146" s="184" t="s">
        <v>666</v>
      </c>
      <c r="AT146" s="184" t="s">
        <v>423</v>
      </c>
      <c r="AU146" s="184" t="s">
        <v>85</v>
      </c>
      <c r="AY146" s="14" t="s">
        <v>205</v>
      </c>
      <c r="BE146" s="185">
        <f>IF(O146="základní",K146,0)</f>
        <v>0</v>
      </c>
      <c r="BF146" s="185">
        <f>IF(O146="snížená",K146,0)</f>
        <v>0</v>
      </c>
      <c r="BG146" s="185">
        <f>IF(O146="zákl. přenesená",K146,0)</f>
        <v>0</v>
      </c>
      <c r="BH146" s="185">
        <f>IF(O146="sníž. přenesená",K146,0)</f>
        <v>0</v>
      </c>
      <c r="BI146" s="185">
        <f>IF(O146="nulová",K146,0)</f>
        <v>0</v>
      </c>
      <c r="BJ146" s="14" t="s">
        <v>83</v>
      </c>
      <c r="BK146" s="185">
        <f>ROUND(P146*H146,2)</f>
        <v>0</v>
      </c>
      <c r="BL146" s="14" t="s">
        <v>666</v>
      </c>
      <c r="BM146" s="184" t="s">
        <v>733</v>
      </c>
    </row>
    <row r="147" spans="1:65" s="2" customFormat="1" ht="19.5">
      <c r="A147" s="31"/>
      <c r="B147" s="32"/>
      <c r="C147" s="33"/>
      <c r="D147" s="186" t="s">
        <v>207</v>
      </c>
      <c r="E147" s="33"/>
      <c r="F147" s="187" t="s">
        <v>734</v>
      </c>
      <c r="G147" s="33"/>
      <c r="H147" s="33"/>
      <c r="I147" s="188"/>
      <c r="J147" s="188"/>
      <c r="K147" s="33"/>
      <c r="L147" s="33"/>
      <c r="M147" s="36"/>
      <c r="N147" s="189"/>
      <c r="O147" s="190"/>
      <c r="P147" s="68"/>
      <c r="Q147" s="68"/>
      <c r="R147" s="68"/>
      <c r="S147" s="68"/>
      <c r="T147" s="68"/>
      <c r="U147" s="68"/>
      <c r="V147" s="68"/>
      <c r="W147" s="68"/>
      <c r="X147" s="68"/>
      <c r="Y147" s="69"/>
      <c r="Z147" s="31"/>
      <c r="AA147" s="31"/>
      <c r="AB147" s="31"/>
      <c r="AC147" s="31"/>
      <c r="AD147" s="31"/>
      <c r="AE147" s="31"/>
      <c r="AT147" s="14" t="s">
        <v>207</v>
      </c>
      <c r="AU147" s="14" t="s">
        <v>85</v>
      </c>
    </row>
    <row r="148" spans="1:65" s="2" customFormat="1" ht="14.45" customHeight="1">
      <c r="A148" s="31"/>
      <c r="B148" s="32"/>
      <c r="C148" s="207" t="s">
        <v>452</v>
      </c>
      <c r="D148" s="207" t="s">
        <v>423</v>
      </c>
      <c r="E148" s="208" t="s">
        <v>735</v>
      </c>
      <c r="F148" s="209" t="s">
        <v>736</v>
      </c>
      <c r="G148" s="210" t="s">
        <v>204</v>
      </c>
      <c r="H148" s="211">
        <v>70</v>
      </c>
      <c r="I148" s="212"/>
      <c r="J148" s="212"/>
      <c r="K148" s="213">
        <f>ROUND(P148*H148,2)</f>
        <v>0</v>
      </c>
      <c r="L148" s="209" t="s">
        <v>1</v>
      </c>
      <c r="M148" s="36"/>
      <c r="N148" s="214" t="s">
        <v>1</v>
      </c>
      <c r="O148" s="180" t="s">
        <v>39</v>
      </c>
      <c r="P148" s="181">
        <f>I148+J148</f>
        <v>0</v>
      </c>
      <c r="Q148" s="181">
        <f>ROUND(I148*H148,2)</f>
        <v>0</v>
      </c>
      <c r="R148" s="181">
        <f>ROUND(J148*H148,2)</f>
        <v>0</v>
      </c>
      <c r="S148" s="68"/>
      <c r="T148" s="182">
        <f>S148*H148</f>
        <v>0</v>
      </c>
      <c r="U148" s="182">
        <v>0</v>
      </c>
      <c r="V148" s="182">
        <f>U148*H148</f>
        <v>0</v>
      </c>
      <c r="W148" s="182">
        <v>0</v>
      </c>
      <c r="X148" s="182">
        <f>W148*H148</f>
        <v>0</v>
      </c>
      <c r="Y148" s="183" t="s">
        <v>1</v>
      </c>
      <c r="Z148" s="31"/>
      <c r="AA148" s="31"/>
      <c r="AB148" s="31"/>
      <c r="AC148" s="31"/>
      <c r="AD148" s="31"/>
      <c r="AE148" s="31"/>
      <c r="AR148" s="184" t="s">
        <v>83</v>
      </c>
      <c r="AT148" s="184" t="s">
        <v>423</v>
      </c>
      <c r="AU148" s="184" t="s">
        <v>85</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83</v>
      </c>
      <c r="BM148" s="184" t="s">
        <v>737</v>
      </c>
    </row>
    <row r="149" spans="1:65" s="2" customFormat="1" ht="19.5">
      <c r="A149" s="31"/>
      <c r="B149" s="32"/>
      <c r="C149" s="33"/>
      <c r="D149" s="186" t="s">
        <v>207</v>
      </c>
      <c r="E149" s="33"/>
      <c r="F149" s="187" t="s">
        <v>738</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85</v>
      </c>
    </row>
    <row r="150" spans="1:65" s="2" customFormat="1" ht="14.45" customHeight="1">
      <c r="A150" s="31"/>
      <c r="B150" s="32"/>
      <c r="C150" s="207" t="s">
        <v>457</v>
      </c>
      <c r="D150" s="207" t="s">
        <v>423</v>
      </c>
      <c r="E150" s="208" t="s">
        <v>739</v>
      </c>
      <c r="F150" s="209" t="s">
        <v>740</v>
      </c>
      <c r="G150" s="210" t="s">
        <v>204</v>
      </c>
      <c r="H150" s="211">
        <v>1650</v>
      </c>
      <c r="I150" s="212"/>
      <c r="J150" s="212"/>
      <c r="K150" s="213">
        <f>ROUND(P150*H150,2)</f>
        <v>0</v>
      </c>
      <c r="L150" s="209" t="s">
        <v>1</v>
      </c>
      <c r="M150" s="36"/>
      <c r="N150" s="214" t="s">
        <v>1</v>
      </c>
      <c r="O150" s="180" t="s">
        <v>39</v>
      </c>
      <c r="P150" s="181">
        <f>I150+J150</f>
        <v>0</v>
      </c>
      <c r="Q150" s="181">
        <f>ROUND(I150*H150,2)</f>
        <v>0</v>
      </c>
      <c r="R150" s="181">
        <f>ROUND(J150*H150,2)</f>
        <v>0</v>
      </c>
      <c r="S150" s="68"/>
      <c r="T150" s="182">
        <f>S150*H150</f>
        <v>0</v>
      </c>
      <c r="U150" s="182">
        <v>9.0000000000000006E-5</v>
      </c>
      <c r="V150" s="182">
        <f>U150*H150</f>
        <v>0.14850000000000002</v>
      </c>
      <c r="W150" s="182">
        <v>0</v>
      </c>
      <c r="X150" s="182">
        <f>W150*H150</f>
        <v>0</v>
      </c>
      <c r="Y150" s="183" t="s">
        <v>1</v>
      </c>
      <c r="Z150" s="31"/>
      <c r="AA150" s="31"/>
      <c r="AB150" s="31"/>
      <c r="AC150" s="31"/>
      <c r="AD150" s="31"/>
      <c r="AE150" s="31"/>
      <c r="AR150" s="184" t="s">
        <v>83</v>
      </c>
      <c r="AT150" s="184" t="s">
        <v>423</v>
      </c>
      <c r="AU150" s="184" t="s">
        <v>85</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83</v>
      </c>
      <c r="BM150" s="184" t="s">
        <v>741</v>
      </c>
    </row>
    <row r="151" spans="1:65" s="2" customFormat="1" ht="19.5">
      <c r="A151" s="31"/>
      <c r="B151" s="32"/>
      <c r="C151" s="33"/>
      <c r="D151" s="186" t="s">
        <v>207</v>
      </c>
      <c r="E151" s="33"/>
      <c r="F151" s="187" t="s">
        <v>742</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85</v>
      </c>
    </row>
    <row r="152" spans="1:65" s="2" customFormat="1" ht="14.45" customHeight="1">
      <c r="A152" s="31"/>
      <c r="B152" s="32"/>
      <c r="C152" s="207" t="s">
        <v>462</v>
      </c>
      <c r="D152" s="207" t="s">
        <v>423</v>
      </c>
      <c r="E152" s="208" t="s">
        <v>743</v>
      </c>
      <c r="F152" s="209" t="s">
        <v>744</v>
      </c>
      <c r="G152" s="210" t="s">
        <v>204</v>
      </c>
      <c r="H152" s="211">
        <v>380</v>
      </c>
      <c r="I152" s="212"/>
      <c r="J152" s="212"/>
      <c r="K152" s="213">
        <f>ROUND(P152*H152,2)</f>
        <v>0</v>
      </c>
      <c r="L152" s="209" t="s">
        <v>1</v>
      </c>
      <c r="M152" s="36"/>
      <c r="N152" s="214" t="s">
        <v>1</v>
      </c>
      <c r="O152" s="180" t="s">
        <v>39</v>
      </c>
      <c r="P152" s="181">
        <f>I152+J152</f>
        <v>0</v>
      </c>
      <c r="Q152" s="181">
        <f>ROUND(I152*H152,2)</f>
        <v>0</v>
      </c>
      <c r="R152" s="181">
        <f>ROUND(J152*H152,2)</f>
        <v>0</v>
      </c>
      <c r="S152" s="68"/>
      <c r="T152" s="182">
        <f>S152*H152</f>
        <v>0</v>
      </c>
      <c r="U152" s="182">
        <v>0</v>
      </c>
      <c r="V152" s="182">
        <f>U152*H152</f>
        <v>0</v>
      </c>
      <c r="W152" s="182">
        <v>0</v>
      </c>
      <c r="X152" s="182">
        <f>W152*H152</f>
        <v>0</v>
      </c>
      <c r="Y152" s="183" t="s">
        <v>1</v>
      </c>
      <c r="Z152" s="31"/>
      <c r="AA152" s="31"/>
      <c r="AB152" s="31"/>
      <c r="AC152" s="31"/>
      <c r="AD152" s="31"/>
      <c r="AE152" s="31"/>
      <c r="AR152" s="184" t="s">
        <v>83</v>
      </c>
      <c r="AT152" s="184" t="s">
        <v>423</v>
      </c>
      <c r="AU152" s="184" t="s">
        <v>85</v>
      </c>
      <c r="AY152" s="14" t="s">
        <v>205</v>
      </c>
      <c r="BE152" s="185">
        <f>IF(O152="základní",K152,0)</f>
        <v>0</v>
      </c>
      <c r="BF152" s="185">
        <f>IF(O152="snížená",K152,0)</f>
        <v>0</v>
      </c>
      <c r="BG152" s="185">
        <f>IF(O152="zákl. přenesená",K152,0)</f>
        <v>0</v>
      </c>
      <c r="BH152" s="185">
        <f>IF(O152="sníž. přenesená",K152,0)</f>
        <v>0</v>
      </c>
      <c r="BI152" s="185">
        <f>IF(O152="nulová",K152,0)</f>
        <v>0</v>
      </c>
      <c r="BJ152" s="14" t="s">
        <v>83</v>
      </c>
      <c r="BK152" s="185">
        <f>ROUND(P152*H152,2)</f>
        <v>0</v>
      </c>
      <c r="BL152" s="14" t="s">
        <v>83</v>
      </c>
      <c r="BM152" s="184" t="s">
        <v>745</v>
      </c>
    </row>
    <row r="153" spans="1:65" s="2" customFormat="1" ht="19.5">
      <c r="A153" s="31"/>
      <c r="B153" s="32"/>
      <c r="C153" s="33"/>
      <c r="D153" s="186" t="s">
        <v>207</v>
      </c>
      <c r="E153" s="33"/>
      <c r="F153" s="187" t="s">
        <v>746</v>
      </c>
      <c r="G153" s="33"/>
      <c r="H153" s="33"/>
      <c r="I153" s="188"/>
      <c r="J153" s="188"/>
      <c r="K153" s="33"/>
      <c r="L153" s="33"/>
      <c r="M153" s="36"/>
      <c r="N153" s="189"/>
      <c r="O153" s="190"/>
      <c r="P153" s="68"/>
      <c r="Q153" s="68"/>
      <c r="R153" s="68"/>
      <c r="S153" s="68"/>
      <c r="T153" s="68"/>
      <c r="U153" s="68"/>
      <c r="V153" s="68"/>
      <c r="W153" s="68"/>
      <c r="X153" s="68"/>
      <c r="Y153" s="69"/>
      <c r="Z153" s="31"/>
      <c r="AA153" s="31"/>
      <c r="AB153" s="31"/>
      <c r="AC153" s="31"/>
      <c r="AD153" s="31"/>
      <c r="AE153" s="31"/>
      <c r="AT153" s="14" t="s">
        <v>207</v>
      </c>
      <c r="AU153" s="14" t="s">
        <v>85</v>
      </c>
    </row>
    <row r="154" spans="1:65" s="2" customFormat="1" ht="14.45" customHeight="1">
      <c r="A154" s="31"/>
      <c r="B154" s="32"/>
      <c r="C154" s="207" t="s">
        <v>510</v>
      </c>
      <c r="D154" s="207" t="s">
        <v>423</v>
      </c>
      <c r="E154" s="208" t="s">
        <v>747</v>
      </c>
      <c r="F154" s="209" t="s">
        <v>748</v>
      </c>
      <c r="G154" s="210" t="s">
        <v>204</v>
      </c>
      <c r="H154" s="211">
        <v>1430</v>
      </c>
      <c r="I154" s="212"/>
      <c r="J154" s="212"/>
      <c r="K154" s="213">
        <f>ROUND(P154*H154,2)</f>
        <v>0</v>
      </c>
      <c r="L154" s="209" t="s">
        <v>1</v>
      </c>
      <c r="M154" s="36"/>
      <c r="N154" s="214" t="s">
        <v>1</v>
      </c>
      <c r="O154" s="180" t="s">
        <v>39</v>
      </c>
      <c r="P154" s="181">
        <f>I154+J154</f>
        <v>0</v>
      </c>
      <c r="Q154" s="181">
        <f>ROUND(I154*H154,2)</f>
        <v>0</v>
      </c>
      <c r="R154" s="181">
        <f>ROUND(J154*H154,2)</f>
        <v>0</v>
      </c>
      <c r="S154" s="68"/>
      <c r="T154" s="182">
        <f>S154*H154</f>
        <v>0</v>
      </c>
      <c r="U154" s="182">
        <v>0</v>
      </c>
      <c r="V154" s="182">
        <f>U154*H154</f>
        <v>0</v>
      </c>
      <c r="W154" s="182">
        <v>0</v>
      </c>
      <c r="X154" s="182">
        <f>W154*H154</f>
        <v>0</v>
      </c>
      <c r="Y154" s="183" t="s">
        <v>1</v>
      </c>
      <c r="Z154" s="31"/>
      <c r="AA154" s="31"/>
      <c r="AB154" s="31"/>
      <c r="AC154" s="31"/>
      <c r="AD154" s="31"/>
      <c r="AE154" s="31"/>
      <c r="AR154" s="184" t="s">
        <v>83</v>
      </c>
      <c r="AT154" s="184" t="s">
        <v>423</v>
      </c>
      <c r="AU154" s="184" t="s">
        <v>85</v>
      </c>
      <c r="AY154" s="14" t="s">
        <v>205</v>
      </c>
      <c r="BE154" s="185">
        <f>IF(O154="základní",K154,0)</f>
        <v>0</v>
      </c>
      <c r="BF154" s="185">
        <f>IF(O154="snížená",K154,0)</f>
        <v>0</v>
      </c>
      <c r="BG154" s="185">
        <f>IF(O154="zákl. přenesená",K154,0)</f>
        <v>0</v>
      </c>
      <c r="BH154" s="185">
        <f>IF(O154="sníž. přenesená",K154,0)</f>
        <v>0</v>
      </c>
      <c r="BI154" s="185">
        <f>IF(O154="nulová",K154,0)</f>
        <v>0</v>
      </c>
      <c r="BJ154" s="14" t="s">
        <v>83</v>
      </c>
      <c r="BK154" s="185">
        <f>ROUND(P154*H154,2)</f>
        <v>0</v>
      </c>
      <c r="BL154" s="14" t="s">
        <v>83</v>
      </c>
      <c r="BM154" s="184" t="s">
        <v>749</v>
      </c>
    </row>
    <row r="155" spans="1:65" s="2" customFormat="1" ht="19.5">
      <c r="A155" s="31"/>
      <c r="B155" s="32"/>
      <c r="C155" s="33"/>
      <c r="D155" s="186" t="s">
        <v>207</v>
      </c>
      <c r="E155" s="33"/>
      <c r="F155" s="187" t="s">
        <v>750</v>
      </c>
      <c r="G155" s="33"/>
      <c r="H155" s="33"/>
      <c r="I155" s="188"/>
      <c r="J155" s="188"/>
      <c r="K155" s="33"/>
      <c r="L155" s="33"/>
      <c r="M155" s="36"/>
      <c r="N155" s="189"/>
      <c r="O155" s="190"/>
      <c r="P155" s="68"/>
      <c r="Q155" s="68"/>
      <c r="R155" s="68"/>
      <c r="S155" s="68"/>
      <c r="T155" s="68"/>
      <c r="U155" s="68"/>
      <c r="V155" s="68"/>
      <c r="W155" s="68"/>
      <c r="X155" s="68"/>
      <c r="Y155" s="69"/>
      <c r="Z155" s="31"/>
      <c r="AA155" s="31"/>
      <c r="AB155" s="31"/>
      <c r="AC155" s="31"/>
      <c r="AD155" s="31"/>
      <c r="AE155" s="31"/>
      <c r="AT155" s="14" t="s">
        <v>207</v>
      </c>
      <c r="AU155" s="14" t="s">
        <v>85</v>
      </c>
    </row>
    <row r="156" spans="1:65" s="2" customFormat="1" ht="14.45" customHeight="1">
      <c r="A156" s="31"/>
      <c r="B156" s="32"/>
      <c r="C156" s="207" t="s">
        <v>624</v>
      </c>
      <c r="D156" s="207" t="s">
        <v>423</v>
      </c>
      <c r="E156" s="208" t="s">
        <v>751</v>
      </c>
      <c r="F156" s="209" t="s">
        <v>752</v>
      </c>
      <c r="G156" s="210" t="s">
        <v>204</v>
      </c>
      <c r="H156" s="211">
        <v>260</v>
      </c>
      <c r="I156" s="212"/>
      <c r="J156" s="212"/>
      <c r="K156" s="213">
        <f>ROUND(P156*H156,2)</f>
        <v>0</v>
      </c>
      <c r="L156" s="209" t="s">
        <v>1</v>
      </c>
      <c r="M156" s="36"/>
      <c r="N156" s="214" t="s">
        <v>1</v>
      </c>
      <c r="O156" s="180" t="s">
        <v>39</v>
      </c>
      <c r="P156" s="181">
        <f>I156+J156</f>
        <v>0</v>
      </c>
      <c r="Q156" s="181">
        <f>ROUND(I156*H156,2)</f>
        <v>0</v>
      </c>
      <c r="R156" s="181">
        <f>ROUND(J156*H156,2)</f>
        <v>0</v>
      </c>
      <c r="S156" s="68"/>
      <c r="T156" s="182">
        <f>S156*H156</f>
        <v>0</v>
      </c>
      <c r="U156" s="182">
        <v>0</v>
      </c>
      <c r="V156" s="182">
        <f>U156*H156</f>
        <v>0</v>
      </c>
      <c r="W156" s="182">
        <v>0</v>
      </c>
      <c r="X156" s="182">
        <f>W156*H156</f>
        <v>0</v>
      </c>
      <c r="Y156" s="183" t="s">
        <v>1</v>
      </c>
      <c r="Z156" s="31"/>
      <c r="AA156" s="31"/>
      <c r="AB156" s="31"/>
      <c r="AC156" s="31"/>
      <c r="AD156" s="31"/>
      <c r="AE156" s="31"/>
      <c r="AR156" s="184" t="s">
        <v>666</v>
      </c>
      <c r="AT156" s="184" t="s">
        <v>423</v>
      </c>
      <c r="AU156" s="184" t="s">
        <v>85</v>
      </c>
      <c r="AY156" s="14" t="s">
        <v>205</v>
      </c>
      <c r="BE156" s="185">
        <f>IF(O156="základní",K156,0)</f>
        <v>0</v>
      </c>
      <c r="BF156" s="185">
        <f>IF(O156="snížená",K156,0)</f>
        <v>0</v>
      </c>
      <c r="BG156" s="185">
        <f>IF(O156="zákl. přenesená",K156,0)</f>
        <v>0</v>
      </c>
      <c r="BH156" s="185">
        <f>IF(O156="sníž. přenesená",K156,0)</f>
        <v>0</v>
      </c>
      <c r="BI156" s="185">
        <f>IF(O156="nulová",K156,0)</f>
        <v>0</v>
      </c>
      <c r="BJ156" s="14" t="s">
        <v>83</v>
      </c>
      <c r="BK156" s="185">
        <f>ROUND(P156*H156,2)</f>
        <v>0</v>
      </c>
      <c r="BL156" s="14" t="s">
        <v>666</v>
      </c>
      <c r="BM156" s="184" t="s">
        <v>753</v>
      </c>
    </row>
    <row r="157" spans="1:65" s="2" customFormat="1" ht="19.5">
      <c r="A157" s="31"/>
      <c r="B157" s="32"/>
      <c r="C157" s="33"/>
      <c r="D157" s="186" t="s">
        <v>207</v>
      </c>
      <c r="E157" s="33"/>
      <c r="F157" s="187" t="s">
        <v>754</v>
      </c>
      <c r="G157" s="33"/>
      <c r="H157" s="33"/>
      <c r="I157" s="188"/>
      <c r="J157" s="188"/>
      <c r="K157" s="33"/>
      <c r="L157" s="33"/>
      <c r="M157" s="36"/>
      <c r="N157" s="189"/>
      <c r="O157" s="190"/>
      <c r="P157" s="68"/>
      <c r="Q157" s="68"/>
      <c r="R157" s="68"/>
      <c r="S157" s="68"/>
      <c r="T157" s="68"/>
      <c r="U157" s="68"/>
      <c r="V157" s="68"/>
      <c r="W157" s="68"/>
      <c r="X157" s="68"/>
      <c r="Y157" s="69"/>
      <c r="Z157" s="31"/>
      <c r="AA157" s="31"/>
      <c r="AB157" s="31"/>
      <c r="AC157" s="31"/>
      <c r="AD157" s="31"/>
      <c r="AE157" s="31"/>
      <c r="AT157" s="14" t="s">
        <v>207</v>
      </c>
      <c r="AU157" s="14" t="s">
        <v>85</v>
      </c>
    </row>
    <row r="158" spans="1:65" s="2" customFormat="1" ht="14.45" customHeight="1">
      <c r="A158" s="31"/>
      <c r="B158" s="32"/>
      <c r="C158" s="207" t="s">
        <v>628</v>
      </c>
      <c r="D158" s="207" t="s">
        <v>423</v>
      </c>
      <c r="E158" s="208" t="s">
        <v>755</v>
      </c>
      <c r="F158" s="209" t="s">
        <v>756</v>
      </c>
      <c r="G158" s="210" t="s">
        <v>204</v>
      </c>
      <c r="H158" s="211">
        <v>220</v>
      </c>
      <c r="I158" s="212"/>
      <c r="J158" s="212"/>
      <c r="K158" s="213">
        <f>ROUND(P158*H158,2)</f>
        <v>0</v>
      </c>
      <c r="L158" s="209" t="s">
        <v>1</v>
      </c>
      <c r="M158" s="36"/>
      <c r="N158" s="214" t="s">
        <v>1</v>
      </c>
      <c r="O158" s="180" t="s">
        <v>39</v>
      </c>
      <c r="P158" s="181">
        <f>I158+J158</f>
        <v>0</v>
      </c>
      <c r="Q158" s="181">
        <f>ROUND(I158*H158,2)</f>
        <v>0</v>
      </c>
      <c r="R158" s="181">
        <f>ROUND(J158*H158,2)</f>
        <v>0</v>
      </c>
      <c r="S158" s="68"/>
      <c r="T158" s="182">
        <f>S158*H158</f>
        <v>0</v>
      </c>
      <c r="U158" s="182">
        <v>0</v>
      </c>
      <c r="V158" s="182">
        <f>U158*H158</f>
        <v>0</v>
      </c>
      <c r="W158" s="182">
        <v>0</v>
      </c>
      <c r="X158" s="182">
        <f>W158*H158</f>
        <v>0</v>
      </c>
      <c r="Y158" s="183" t="s">
        <v>1</v>
      </c>
      <c r="Z158" s="31"/>
      <c r="AA158" s="31"/>
      <c r="AB158" s="31"/>
      <c r="AC158" s="31"/>
      <c r="AD158" s="31"/>
      <c r="AE158" s="31"/>
      <c r="AR158" s="184" t="s">
        <v>666</v>
      </c>
      <c r="AT158" s="184" t="s">
        <v>423</v>
      </c>
      <c r="AU158" s="184" t="s">
        <v>85</v>
      </c>
      <c r="AY158" s="14" t="s">
        <v>205</v>
      </c>
      <c r="BE158" s="185">
        <f>IF(O158="základní",K158,0)</f>
        <v>0</v>
      </c>
      <c r="BF158" s="185">
        <f>IF(O158="snížená",K158,0)</f>
        <v>0</v>
      </c>
      <c r="BG158" s="185">
        <f>IF(O158="zákl. přenesená",K158,0)</f>
        <v>0</v>
      </c>
      <c r="BH158" s="185">
        <f>IF(O158="sníž. přenesená",K158,0)</f>
        <v>0</v>
      </c>
      <c r="BI158" s="185">
        <f>IF(O158="nulová",K158,0)</f>
        <v>0</v>
      </c>
      <c r="BJ158" s="14" t="s">
        <v>83</v>
      </c>
      <c r="BK158" s="185">
        <f>ROUND(P158*H158,2)</f>
        <v>0</v>
      </c>
      <c r="BL158" s="14" t="s">
        <v>666</v>
      </c>
      <c r="BM158" s="184" t="s">
        <v>757</v>
      </c>
    </row>
    <row r="159" spans="1:65" s="2" customFormat="1" ht="19.5">
      <c r="A159" s="31"/>
      <c r="B159" s="32"/>
      <c r="C159" s="33"/>
      <c r="D159" s="186" t="s">
        <v>207</v>
      </c>
      <c r="E159" s="33"/>
      <c r="F159" s="187" t="s">
        <v>758</v>
      </c>
      <c r="G159" s="33"/>
      <c r="H159" s="33"/>
      <c r="I159" s="188"/>
      <c r="J159" s="188"/>
      <c r="K159" s="33"/>
      <c r="L159" s="33"/>
      <c r="M159" s="36"/>
      <c r="N159" s="189"/>
      <c r="O159" s="190"/>
      <c r="P159" s="68"/>
      <c r="Q159" s="68"/>
      <c r="R159" s="68"/>
      <c r="S159" s="68"/>
      <c r="T159" s="68"/>
      <c r="U159" s="68"/>
      <c r="V159" s="68"/>
      <c r="W159" s="68"/>
      <c r="X159" s="68"/>
      <c r="Y159" s="69"/>
      <c r="Z159" s="31"/>
      <c r="AA159" s="31"/>
      <c r="AB159" s="31"/>
      <c r="AC159" s="31"/>
      <c r="AD159" s="31"/>
      <c r="AE159" s="31"/>
      <c r="AT159" s="14" t="s">
        <v>207</v>
      </c>
      <c r="AU159" s="14" t="s">
        <v>85</v>
      </c>
    </row>
    <row r="160" spans="1:65" s="2" customFormat="1" ht="14.45" customHeight="1">
      <c r="A160" s="31"/>
      <c r="B160" s="32"/>
      <c r="C160" s="207" t="s">
        <v>9</v>
      </c>
      <c r="D160" s="207" t="s">
        <v>423</v>
      </c>
      <c r="E160" s="208" t="s">
        <v>759</v>
      </c>
      <c r="F160" s="209" t="s">
        <v>760</v>
      </c>
      <c r="G160" s="210" t="s">
        <v>761</v>
      </c>
      <c r="H160" s="211">
        <v>1350</v>
      </c>
      <c r="I160" s="212"/>
      <c r="J160" s="212"/>
      <c r="K160" s="213">
        <f>ROUND(P160*H160,2)</f>
        <v>0</v>
      </c>
      <c r="L160" s="209" t="s">
        <v>1</v>
      </c>
      <c r="M160" s="36"/>
      <c r="N160" s="214" t="s">
        <v>1</v>
      </c>
      <c r="O160" s="180" t="s">
        <v>39</v>
      </c>
      <c r="P160" s="181">
        <f>I160+J160</f>
        <v>0</v>
      </c>
      <c r="Q160" s="181">
        <f>ROUND(I160*H160,2)</f>
        <v>0</v>
      </c>
      <c r="R160" s="181">
        <f>ROUND(J160*H160,2)</f>
        <v>0</v>
      </c>
      <c r="S160" s="68"/>
      <c r="T160" s="182">
        <f>S160*H160</f>
        <v>0</v>
      </c>
      <c r="U160" s="182">
        <v>0</v>
      </c>
      <c r="V160" s="182">
        <f>U160*H160</f>
        <v>0</v>
      </c>
      <c r="W160" s="182">
        <v>0</v>
      </c>
      <c r="X160" s="182">
        <f>W160*H160</f>
        <v>0</v>
      </c>
      <c r="Y160" s="183" t="s">
        <v>1</v>
      </c>
      <c r="Z160" s="31"/>
      <c r="AA160" s="31"/>
      <c r="AB160" s="31"/>
      <c r="AC160" s="31"/>
      <c r="AD160" s="31"/>
      <c r="AE160" s="31"/>
      <c r="AR160" s="184" t="s">
        <v>83</v>
      </c>
      <c r="AT160" s="184" t="s">
        <v>423</v>
      </c>
      <c r="AU160" s="184" t="s">
        <v>85</v>
      </c>
      <c r="AY160" s="14" t="s">
        <v>205</v>
      </c>
      <c r="BE160" s="185">
        <f>IF(O160="základní",K160,0)</f>
        <v>0</v>
      </c>
      <c r="BF160" s="185">
        <f>IF(O160="snížená",K160,0)</f>
        <v>0</v>
      </c>
      <c r="BG160" s="185">
        <f>IF(O160="zákl. přenesená",K160,0)</f>
        <v>0</v>
      </c>
      <c r="BH160" s="185">
        <f>IF(O160="sníž. přenesená",K160,0)</f>
        <v>0</v>
      </c>
      <c r="BI160" s="185">
        <f>IF(O160="nulová",K160,0)</f>
        <v>0</v>
      </c>
      <c r="BJ160" s="14" t="s">
        <v>83</v>
      </c>
      <c r="BK160" s="185">
        <f>ROUND(P160*H160,2)</f>
        <v>0</v>
      </c>
      <c r="BL160" s="14" t="s">
        <v>83</v>
      </c>
      <c r="BM160" s="184" t="s">
        <v>762</v>
      </c>
    </row>
    <row r="161" spans="1:65" s="2" customFormat="1" ht="11.25">
      <c r="A161" s="31"/>
      <c r="B161" s="32"/>
      <c r="C161" s="33"/>
      <c r="D161" s="186" t="s">
        <v>207</v>
      </c>
      <c r="E161" s="33"/>
      <c r="F161" s="187" t="s">
        <v>763</v>
      </c>
      <c r="G161" s="33"/>
      <c r="H161" s="33"/>
      <c r="I161" s="188"/>
      <c r="J161" s="188"/>
      <c r="K161" s="33"/>
      <c r="L161" s="33"/>
      <c r="M161" s="36"/>
      <c r="N161" s="189"/>
      <c r="O161" s="190"/>
      <c r="P161" s="68"/>
      <c r="Q161" s="68"/>
      <c r="R161" s="68"/>
      <c r="S161" s="68"/>
      <c r="T161" s="68"/>
      <c r="U161" s="68"/>
      <c r="V161" s="68"/>
      <c r="W161" s="68"/>
      <c r="X161" s="68"/>
      <c r="Y161" s="69"/>
      <c r="Z161" s="31"/>
      <c r="AA161" s="31"/>
      <c r="AB161" s="31"/>
      <c r="AC161" s="31"/>
      <c r="AD161" s="31"/>
      <c r="AE161" s="31"/>
      <c r="AT161" s="14" t="s">
        <v>207</v>
      </c>
      <c r="AU161" s="14" t="s">
        <v>85</v>
      </c>
    </row>
    <row r="162" spans="1:65" s="2" customFormat="1" ht="14.45" customHeight="1">
      <c r="A162" s="31"/>
      <c r="B162" s="32"/>
      <c r="C162" s="207" t="s">
        <v>8</v>
      </c>
      <c r="D162" s="207" t="s">
        <v>423</v>
      </c>
      <c r="E162" s="208" t="s">
        <v>511</v>
      </c>
      <c r="F162" s="209" t="s">
        <v>764</v>
      </c>
      <c r="G162" s="210" t="s">
        <v>300</v>
      </c>
      <c r="H162" s="211">
        <v>1</v>
      </c>
      <c r="I162" s="212"/>
      <c r="J162" s="212"/>
      <c r="K162" s="213">
        <f>ROUND(P162*H162,2)</f>
        <v>0</v>
      </c>
      <c r="L162" s="209" t="s">
        <v>1</v>
      </c>
      <c r="M162" s="36"/>
      <c r="N162" s="214" t="s">
        <v>1</v>
      </c>
      <c r="O162" s="180" t="s">
        <v>39</v>
      </c>
      <c r="P162" s="181">
        <f>I162+J162</f>
        <v>0</v>
      </c>
      <c r="Q162" s="181">
        <f>ROUND(I162*H162,2)</f>
        <v>0</v>
      </c>
      <c r="R162" s="181">
        <f>ROUND(J162*H162,2)</f>
        <v>0</v>
      </c>
      <c r="S162" s="68"/>
      <c r="T162" s="182">
        <f>S162*H162</f>
        <v>0</v>
      </c>
      <c r="U162" s="182">
        <v>0</v>
      </c>
      <c r="V162" s="182">
        <f>U162*H162</f>
        <v>0</v>
      </c>
      <c r="W162" s="182">
        <v>0</v>
      </c>
      <c r="X162" s="182">
        <f>W162*H162</f>
        <v>0</v>
      </c>
      <c r="Y162" s="183" t="s">
        <v>1</v>
      </c>
      <c r="Z162" s="31"/>
      <c r="AA162" s="31"/>
      <c r="AB162" s="31"/>
      <c r="AC162" s="31"/>
      <c r="AD162" s="31"/>
      <c r="AE162" s="31"/>
      <c r="AR162" s="184" t="s">
        <v>83</v>
      </c>
      <c r="AT162" s="184" t="s">
        <v>423</v>
      </c>
      <c r="AU162" s="184" t="s">
        <v>85</v>
      </c>
      <c r="AY162" s="14" t="s">
        <v>205</v>
      </c>
      <c r="BE162" s="185">
        <f>IF(O162="základní",K162,0)</f>
        <v>0</v>
      </c>
      <c r="BF162" s="185">
        <f>IF(O162="snížená",K162,0)</f>
        <v>0</v>
      </c>
      <c r="BG162" s="185">
        <f>IF(O162="zákl. přenesená",K162,0)</f>
        <v>0</v>
      </c>
      <c r="BH162" s="185">
        <f>IF(O162="sníž. přenesená",K162,0)</f>
        <v>0</v>
      </c>
      <c r="BI162" s="185">
        <f>IF(O162="nulová",K162,0)</f>
        <v>0</v>
      </c>
      <c r="BJ162" s="14" t="s">
        <v>83</v>
      </c>
      <c r="BK162" s="185">
        <f>ROUND(P162*H162,2)</f>
        <v>0</v>
      </c>
      <c r="BL162" s="14" t="s">
        <v>83</v>
      </c>
      <c r="BM162" s="184" t="s">
        <v>765</v>
      </c>
    </row>
    <row r="163" spans="1:65" s="2" customFormat="1" ht="11.25">
      <c r="A163" s="31"/>
      <c r="B163" s="32"/>
      <c r="C163" s="33"/>
      <c r="D163" s="186" t="s">
        <v>207</v>
      </c>
      <c r="E163" s="33"/>
      <c r="F163" s="187" t="s">
        <v>764</v>
      </c>
      <c r="G163" s="33"/>
      <c r="H163" s="33"/>
      <c r="I163" s="188"/>
      <c r="J163" s="188"/>
      <c r="K163" s="33"/>
      <c r="L163" s="33"/>
      <c r="M163" s="36"/>
      <c r="N163" s="215"/>
      <c r="O163" s="216"/>
      <c r="P163" s="217"/>
      <c r="Q163" s="217"/>
      <c r="R163" s="217"/>
      <c r="S163" s="217"/>
      <c r="T163" s="217"/>
      <c r="U163" s="217"/>
      <c r="V163" s="217"/>
      <c r="W163" s="217"/>
      <c r="X163" s="217"/>
      <c r="Y163" s="218"/>
      <c r="Z163" s="31"/>
      <c r="AA163" s="31"/>
      <c r="AB163" s="31"/>
      <c r="AC163" s="31"/>
      <c r="AD163" s="31"/>
      <c r="AE163" s="31"/>
      <c r="AT163" s="14" t="s">
        <v>207</v>
      </c>
      <c r="AU163" s="14" t="s">
        <v>85</v>
      </c>
    </row>
    <row r="164" spans="1:65" s="2" customFormat="1" ht="6.95" customHeight="1">
      <c r="A164" s="31"/>
      <c r="B164" s="51"/>
      <c r="C164" s="52"/>
      <c r="D164" s="52"/>
      <c r="E164" s="52"/>
      <c r="F164" s="52"/>
      <c r="G164" s="52"/>
      <c r="H164" s="52"/>
      <c r="I164" s="52"/>
      <c r="J164" s="52"/>
      <c r="K164" s="52"/>
      <c r="L164" s="52"/>
      <c r="M164" s="36"/>
      <c r="N164" s="31"/>
      <c r="P164" s="31"/>
      <c r="Q164" s="31"/>
      <c r="R164" s="31"/>
      <c r="S164" s="31"/>
      <c r="T164" s="31"/>
      <c r="U164" s="31"/>
      <c r="V164" s="31"/>
      <c r="W164" s="31"/>
      <c r="X164" s="31"/>
      <c r="Y164" s="31"/>
      <c r="Z164" s="31"/>
      <c r="AA164" s="31"/>
      <c r="AB164" s="31"/>
      <c r="AC164" s="31"/>
      <c r="AD164" s="31"/>
      <c r="AE164" s="31"/>
    </row>
  </sheetData>
  <sheetProtection algorithmName="SHA-512" hashValue="HAY2F+oY4sprxSKREmqrMMQ38emisc3WBftcs02C6ZX7GLGY8nFtMRDtfwvl6dZGLVuUGq0lX2RpvoMEfs0s8A==" saltValue="Is78XFZqPi58yxfHeL+esx2OKKg17rE+6Tu5VvW1pOTAVAGA76OLf8492SQJjLP5bCMk92t4DjnLwLgEyX4VOQ==" spinCount="100000" sheet="1" objects="1" scenarios="1" formatColumns="0" formatRows="0" autoFilter="0"/>
  <autoFilter ref="C121:L163" xr:uid="{00000000-0009-0000-0000-000002000000}"/>
  <mergeCells count="12">
    <mergeCell ref="E114:H114"/>
    <mergeCell ref="M2:Z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5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96</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170</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766</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22</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22</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32</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ROUND(K123,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ROUND((SUM(BE123:BE152)),  2)</f>
        <v>0</v>
      </c>
      <c r="G37" s="31"/>
      <c r="H37" s="31"/>
      <c r="I37" s="130">
        <v>0.21</v>
      </c>
      <c r="J37" s="31"/>
      <c r="K37" s="125">
        <f>ROUND(((SUM(BE123:BE152))*I37),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ROUND((SUM(BF123:BF152)),  2)</f>
        <v>0</v>
      </c>
      <c r="G38" s="31"/>
      <c r="H38" s="31"/>
      <c r="I38" s="130">
        <v>0.15</v>
      </c>
      <c r="J38" s="31"/>
      <c r="K38" s="125">
        <f>ROUND(((SUM(BF123:BF152))*I38),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ROUND((SUM(BG123:BG152)),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ROUND((SUM(BH123:BH152)),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ROUND((SUM(BI123:BI152)),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170</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03 - Klimatizace</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 xml:space="preserve"> </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 xml:space="preserve"> </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Pavel Pospíšil, DiS.</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Q123</f>
        <v>0</v>
      </c>
      <c r="J98" s="81">
        <f>R123</f>
        <v>0</v>
      </c>
      <c r="K98" s="81">
        <f>K123</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767</v>
      </c>
      <c r="E99" s="156"/>
      <c r="F99" s="156"/>
      <c r="G99" s="156"/>
      <c r="H99" s="156"/>
      <c r="I99" s="157">
        <f>Q124</f>
        <v>0</v>
      </c>
      <c r="J99" s="157">
        <f>R124</f>
        <v>0</v>
      </c>
      <c r="K99" s="157">
        <f>K124</f>
        <v>0</v>
      </c>
      <c r="L99" s="154"/>
      <c r="M99" s="158"/>
    </row>
    <row r="100" spans="1:47" s="12" customFormat="1" ht="19.899999999999999" customHeight="1">
      <c r="B100" s="219"/>
      <c r="C100" s="103"/>
      <c r="D100" s="220" t="s">
        <v>768</v>
      </c>
      <c r="E100" s="221"/>
      <c r="F100" s="221"/>
      <c r="G100" s="221"/>
      <c r="H100" s="221"/>
      <c r="I100" s="222">
        <f>Q147</f>
        <v>0</v>
      </c>
      <c r="J100" s="222">
        <f>R147</f>
        <v>0</v>
      </c>
      <c r="K100" s="222">
        <f>K147</f>
        <v>0</v>
      </c>
      <c r="L100" s="103"/>
      <c r="M100" s="223"/>
    </row>
    <row r="101" spans="1:47" s="12" customFormat="1" ht="19.899999999999999" customHeight="1">
      <c r="B101" s="219"/>
      <c r="C101" s="103"/>
      <c r="D101" s="220" t="s">
        <v>769</v>
      </c>
      <c r="E101" s="221"/>
      <c r="F101" s="221"/>
      <c r="G101" s="221"/>
      <c r="H101" s="221"/>
      <c r="I101" s="222">
        <f>Q150</f>
        <v>0</v>
      </c>
      <c r="J101" s="222">
        <f>R150</f>
        <v>0</v>
      </c>
      <c r="K101" s="222">
        <f>K150</f>
        <v>0</v>
      </c>
      <c r="L101" s="103"/>
      <c r="M101" s="223"/>
    </row>
    <row r="102" spans="1:47" s="2" customFormat="1" ht="21.75" customHeight="1">
      <c r="A102" s="31"/>
      <c r="B102" s="32"/>
      <c r="C102" s="33"/>
      <c r="D102" s="33"/>
      <c r="E102" s="33"/>
      <c r="F102" s="33"/>
      <c r="G102" s="33"/>
      <c r="H102" s="33"/>
      <c r="I102" s="33"/>
      <c r="J102" s="33"/>
      <c r="K102" s="33"/>
      <c r="L102" s="33"/>
      <c r="M102" s="48"/>
      <c r="S102" s="31"/>
      <c r="T102" s="31"/>
      <c r="U102" s="31"/>
      <c r="V102" s="31"/>
      <c r="W102" s="31"/>
      <c r="X102" s="31"/>
      <c r="Y102" s="31"/>
      <c r="Z102" s="31"/>
      <c r="AA102" s="31"/>
      <c r="AB102" s="31"/>
      <c r="AC102" s="31"/>
      <c r="AD102" s="31"/>
      <c r="AE102" s="31"/>
    </row>
    <row r="103" spans="1:47" s="2" customFormat="1" ht="6.95" customHeight="1">
      <c r="A103" s="31"/>
      <c r="B103" s="51"/>
      <c r="C103" s="52"/>
      <c r="D103" s="52"/>
      <c r="E103" s="52"/>
      <c r="F103" s="52"/>
      <c r="G103" s="52"/>
      <c r="H103" s="52"/>
      <c r="I103" s="52"/>
      <c r="J103" s="52"/>
      <c r="K103" s="52"/>
      <c r="L103" s="52"/>
      <c r="M103" s="48"/>
      <c r="S103" s="31"/>
      <c r="T103" s="31"/>
      <c r="U103" s="31"/>
      <c r="V103" s="31"/>
      <c r="W103" s="31"/>
      <c r="X103" s="31"/>
      <c r="Y103" s="31"/>
      <c r="Z103" s="31"/>
      <c r="AA103" s="31"/>
      <c r="AB103" s="31"/>
      <c r="AC103" s="31"/>
      <c r="AD103" s="31"/>
      <c r="AE103" s="31"/>
    </row>
    <row r="107" spans="1:47" s="2" customFormat="1" ht="6.95" customHeight="1">
      <c r="A107" s="31"/>
      <c r="B107" s="53"/>
      <c r="C107" s="54"/>
      <c r="D107" s="54"/>
      <c r="E107" s="54"/>
      <c r="F107" s="54"/>
      <c r="G107" s="54"/>
      <c r="H107" s="54"/>
      <c r="I107" s="54"/>
      <c r="J107" s="54"/>
      <c r="K107" s="54"/>
      <c r="L107" s="54"/>
      <c r="M107" s="48"/>
      <c r="S107" s="31"/>
      <c r="T107" s="31"/>
      <c r="U107" s="31"/>
      <c r="V107" s="31"/>
      <c r="W107" s="31"/>
      <c r="X107" s="31"/>
      <c r="Y107" s="31"/>
      <c r="Z107" s="31"/>
      <c r="AA107" s="31"/>
      <c r="AB107" s="31"/>
      <c r="AC107" s="31"/>
      <c r="AD107" s="31"/>
      <c r="AE107" s="31"/>
    </row>
    <row r="108" spans="1:47" s="2" customFormat="1" ht="24.95" customHeight="1">
      <c r="A108" s="31"/>
      <c r="B108" s="32"/>
      <c r="C108" s="20" t="s">
        <v>183</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47" s="2" customFormat="1" ht="12" customHeight="1">
      <c r="A110" s="31"/>
      <c r="B110" s="32"/>
      <c r="C110" s="26" t="s">
        <v>17</v>
      </c>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47" s="2" customFormat="1" ht="16.5" customHeight="1">
      <c r="A111" s="31"/>
      <c r="B111" s="32"/>
      <c r="C111" s="33"/>
      <c r="D111" s="33"/>
      <c r="E111" s="279" t="str">
        <f>E7</f>
        <v>Oprava zabezpečovacího zařízení v žst. Dolní Lipka</v>
      </c>
      <c r="F111" s="280"/>
      <c r="G111" s="280"/>
      <c r="H111" s="280"/>
      <c r="I111" s="33"/>
      <c r="J111" s="33"/>
      <c r="K111" s="33"/>
      <c r="L111" s="33"/>
      <c r="M111" s="48"/>
      <c r="S111" s="31"/>
      <c r="T111" s="31"/>
      <c r="U111" s="31"/>
      <c r="V111" s="31"/>
      <c r="W111" s="31"/>
      <c r="X111" s="31"/>
      <c r="Y111" s="31"/>
      <c r="Z111" s="31"/>
      <c r="AA111" s="31"/>
      <c r="AB111" s="31"/>
      <c r="AC111" s="31"/>
      <c r="AD111" s="31"/>
      <c r="AE111" s="31"/>
    </row>
    <row r="112" spans="1:47" s="1" customFormat="1" ht="12" customHeight="1">
      <c r="B112" s="18"/>
      <c r="C112" s="26" t="s">
        <v>169</v>
      </c>
      <c r="D112" s="19"/>
      <c r="E112" s="19"/>
      <c r="F112" s="19"/>
      <c r="G112" s="19"/>
      <c r="H112" s="19"/>
      <c r="I112" s="19"/>
      <c r="J112" s="19"/>
      <c r="K112" s="19"/>
      <c r="L112" s="19"/>
      <c r="M112" s="17"/>
    </row>
    <row r="113" spans="1:65" s="2" customFormat="1" ht="16.5" customHeight="1">
      <c r="A113" s="31"/>
      <c r="B113" s="32"/>
      <c r="C113" s="33"/>
      <c r="D113" s="33"/>
      <c r="E113" s="279" t="s">
        <v>170</v>
      </c>
      <c r="F113" s="281"/>
      <c r="G113" s="281"/>
      <c r="H113" s="281"/>
      <c r="I113" s="33"/>
      <c r="J113" s="33"/>
      <c r="K113" s="33"/>
      <c r="L113" s="33"/>
      <c r="M113" s="48"/>
      <c r="S113" s="31"/>
      <c r="T113" s="31"/>
      <c r="U113" s="31"/>
      <c r="V113" s="31"/>
      <c r="W113" s="31"/>
      <c r="X113" s="31"/>
      <c r="Y113" s="31"/>
      <c r="Z113" s="31"/>
      <c r="AA113" s="31"/>
      <c r="AB113" s="31"/>
      <c r="AC113" s="31"/>
      <c r="AD113" s="31"/>
      <c r="AE113" s="31"/>
    </row>
    <row r="114" spans="1:65" s="2" customFormat="1" ht="12" customHeight="1">
      <c r="A114" s="31"/>
      <c r="B114" s="32"/>
      <c r="C114" s="26" t="s">
        <v>171</v>
      </c>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16.5" customHeight="1">
      <c r="A115" s="31"/>
      <c r="B115" s="32"/>
      <c r="C115" s="33"/>
      <c r="D115" s="33"/>
      <c r="E115" s="234" t="str">
        <f>E11</f>
        <v>03 - Klimatizace</v>
      </c>
      <c r="F115" s="281"/>
      <c r="G115" s="281"/>
      <c r="H115" s="281"/>
      <c r="I115" s="33"/>
      <c r="J115" s="33"/>
      <c r="K115" s="33"/>
      <c r="L115" s="33"/>
      <c r="M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2" customHeight="1">
      <c r="A117" s="31"/>
      <c r="B117" s="32"/>
      <c r="C117" s="26" t="s">
        <v>21</v>
      </c>
      <c r="D117" s="33"/>
      <c r="E117" s="33"/>
      <c r="F117" s="24" t="str">
        <f>F14</f>
        <v xml:space="preserve"> </v>
      </c>
      <c r="G117" s="33"/>
      <c r="H117" s="33"/>
      <c r="I117" s="26" t="s">
        <v>23</v>
      </c>
      <c r="J117" s="63" t="str">
        <f>IF(J14="","",J14)</f>
        <v>14. 1. 2020</v>
      </c>
      <c r="K117" s="33"/>
      <c r="L117" s="33"/>
      <c r="M117" s="48"/>
      <c r="S117" s="31"/>
      <c r="T117" s="31"/>
      <c r="U117" s="31"/>
      <c r="V117" s="31"/>
      <c r="W117" s="31"/>
      <c r="X117" s="31"/>
      <c r="Y117" s="31"/>
      <c r="Z117" s="31"/>
      <c r="AA117" s="31"/>
      <c r="AB117" s="31"/>
      <c r="AC117" s="31"/>
      <c r="AD117" s="31"/>
      <c r="AE117" s="31"/>
    </row>
    <row r="118" spans="1:65" s="2" customFormat="1" ht="6.95" customHeight="1">
      <c r="A118" s="31"/>
      <c r="B118" s="32"/>
      <c r="C118" s="33"/>
      <c r="D118" s="33"/>
      <c r="E118" s="33"/>
      <c r="F118" s="33"/>
      <c r="G118" s="33"/>
      <c r="H118" s="33"/>
      <c r="I118" s="33"/>
      <c r="J118" s="33"/>
      <c r="K118" s="33"/>
      <c r="L118" s="33"/>
      <c r="M118" s="48"/>
      <c r="S118" s="31"/>
      <c r="T118" s="31"/>
      <c r="U118" s="31"/>
      <c r="V118" s="31"/>
      <c r="W118" s="31"/>
      <c r="X118" s="31"/>
      <c r="Y118" s="31"/>
      <c r="Z118" s="31"/>
      <c r="AA118" s="31"/>
      <c r="AB118" s="31"/>
      <c r="AC118" s="31"/>
      <c r="AD118" s="31"/>
      <c r="AE118" s="31"/>
    </row>
    <row r="119" spans="1:65" s="2" customFormat="1" ht="15.2" customHeight="1">
      <c r="A119" s="31"/>
      <c r="B119" s="32"/>
      <c r="C119" s="26" t="s">
        <v>25</v>
      </c>
      <c r="D119" s="33"/>
      <c r="E119" s="33"/>
      <c r="F119" s="24" t="str">
        <f>E17</f>
        <v xml:space="preserve"> </v>
      </c>
      <c r="G119" s="33"/>
      <c r="H119" s="33"/>
      <c r="I119" s="26" t="s">
        <v>30</v>
      </c>
      <c r="J119" s="29" t="str">
        <f>E23</f>
        <v xml:space="preserve"> </v>
      </c>
      <c r="K119" s="33"/>
      <c r="L119" s="33"/>
      <c r="M119" s="48"/>
      <c r="S119" s="31"/>
      <c r="T119" s="31"/>
      <c r="U119" s="31"/>
      <c r="V119" s="31"/>
      <c r="W119" s="31"/>
      <c r="X119" s="31"/>
      <c r="Y119" s="31"/>
      <c r="Z119" s="31"/>
      <c r="AA119" s="31"/>
      <c r="AB119" s="31"/>
      <c r="AC119" s="31"/>
      <c r="AD119" s="31"/>
      <c r="AE119" s="31"/>
    </row>
    <row r="120" spans="1:65" s="2" customFormat="1" ht="15.2" customHeight="1">
      <c r="A120" s="31"/>
      <c r="B120" s="32"/>
      <c r="C120" s="26" t="s">
        <v>28</v>
      </c>
      <c r="D120" s="33"/>
      <c r="E120" s="33"/>
      <c r="F120" s="24" t="str">
        <f>IF(E20="","",E20)</f>
        <v>Vyplň údaj</v>
      </c>
      <c r="G120" s="33"/>
      <c r="H120" s="33"/>
      <c r="I120" s="26" t="s">
        <v>31</v>
      </c>
      <c r="J120" s="29" t="str">
        <f>E26</f>
        <v>Pavel Pospíšil, DiS.</v>
      </c>
      <c r="K120" s="33"/>
      <c r="L120" s="33"/>
      <c r="M120" s="48"/>
      <c r="S120" s="31"/>
      <c r="T120" s="31"/>
      <c r="U120" s="31"/>
      <c r="V120" s="31"/>
      <c r="W120" s="31"/>
      <c r="X120" s="31"/>
      <c r="Y120" s="31"/>
      <c r="Z120" s="31"/>
      <c r="AA120" s="31"/>
      <c r="AB120" s="31"/>
      <c r="AC120" s="31"/>
      <c r="AD120" s="31"/>
      <c r="AE120" s="31"/>
    </row>
    <row r="121" spans="1:65" s="2" customFormat="1" ht="10.35" customHeight="1">
      <c r="A121" s="31"/>
      <c r="B121" s="32"/>
      <c r="C121" s="33"/>
      <c r="D121" s="33"/>
      <c r="E121" s="33"/>
      <c r="F121" s="33"/>
      <c r="G121" s="33"/>
      <c r="H121" s="33"/>
      <c r="I121" s="33"/>
      <c r="J121" s="33"/>
      <c r="K121" s="33"/>
      <c r="L121" s="33"/>
      <c r="M121" s="48"/>
      <c r="S121" s="31"/>
      <c r="T121" s="31"/>
      <c r="U121" s="31"/>
      <c r="V121" s="31"/>
      <c r="W121" s="31"/>
      <c r="X121" s="31"/>
      <c r="Y121" s="31"/>
      <c r="Z121" s="31"/>
      <c r="AA121" s="31"/>
      <c r="AB121" s="31"/>
      <c r="AC121" s="31"/>
      <c r="AD121" s="31"/>
      <c r="AE121" s="31"/>
    </row>
    <row r="122" spans="1:65" s="10" customFormat="1" ht="29.25" customHeight="1">
      <c r="A122" s="159"/>
      <c r="B122" s="160"/>
      <c r="C122" s="161" t="s">
        <v>184</v>
      </c>
      <c r="D122" s="162" t="s">
        <v>59</v>
      </c>
      <c r="E122" s="162" t="s">
        <v>55</v>
      </c>
      <c r="F122" s="162" t="s">
        <v>56</v>
      </c>
      <c r="G122" s="162" t="s">
        <v>185</v>
      </c>
      <c r="H122" s="162" t="s">
        <v>186</v>
      </c>
      <c r="I122" s="162" t="s">
        <v>187</v>
      </c>
      <c r="J122" s="162" t="s">
        <v>188</v>
      </c>
      <c r="K122" s="162" t="s">
        <v>179</v>
      </c>
      <c r="L122" s="163" t="s">
        <v>189</v>
      </c>
      <c r="M122" s="164"/>
      <c r="N122" s="72" t="s">
        <v>1</v>
      </c>
      <c r="O122" s="73" t="s">
        <v>38</v>
      </c>
      <c r="P122" s="73" t="s">
        <v>190</v>
      </c>
      <c r="Q122" s="73" t="s">
        <v>191</v>
      </c>
      <c r="R122" s="73" t="s">
        <v>192</v>
      </c>
      <c r="S122" s="73" t="s">
        <v>193</v>
      </c>
      <c r="T122" s="73" t="s">
        <v>194</v>
      </c>
      <c r="U122" s="73" t="s">
        <v>195</v>
      </c>
      <c r="V122" s="73" t="s">
        <v>196</v>
      </c>
      <c r="W122" s="73" t="s">
        <v>197</v>
      </c>
      <c r="X122" s="73" t="s">
        <v>198</v>
      </c>
      <c r="Y122" s="74" t="s">
        <v>199</v>
      </c>
      <c r="Z122" s="159"/>
      <c r="AA122" s="159"/>
      <c r="AB122" s="159"/>
      <c r="AC122" s="159"/>
      <c r="AD122" s="159"/>
      <c r="AE122" s="159"/>
    </row>
    <row r="123" spans="1:65" s="2" customFormat="1" ht="22.9" customHeight="1">
      <c r="A123" s="31"/>
      <c r="B123" s="32"/>
      <c r="C123" s="79" t="s">
        <v>200</v>
      </c>
      <c r="D123" s="33"/>
      <c r="E123" s="33"/>
      <c r="F123" s="33"/>
      <c r="G123" s="33"/>
      <c r="H123" s="33"/>
      <c r="I123" s="33"/>
      <c r="J123" s="33"/>
      <c r="K123" s="165">
        <f>BK123</f>
        <v>0</v>
      </c>
      <c r="L123" s="33"/>
      <c r="M123" s="36"/>
      <c r="N123" s="75"/>
      <c r="O123" s="166"/>
      <c r="P123" s="76"/>
      <c r="Q123" s="167">
        <f>Q124</f>
        <v>0</v>
      </c>
      <c r="R123" s="167">
        <f>R124</f>
        <v>0</v>
      </c>
      <c r="S123" s="76"/>
      <c r="T123" s="168">
        <f>T124</f>
        <v>0</v>
      </c>
      <c r="U123" s="76"/>
      <c r="V123" s="168">
        <f>V124</f>
        <v>0</v>
      </c>
      <c r="W123" s="76"/>
      <c r="X123" s="168">
        <f>X124</f>
        <v>0</v>
      </c>
      <c r="Y123" s="77"/>
      <c r="Z123" s="31"/>
      <c r="AA123" s="31"/>
      <c r="AB123" s="31"/>
      <c r="AC123" s="31"/>
      <c r="AD123" s="31"/>
      <c r="AE123" s="31"/>
      <c r="AT123" s="14" t="s">
        <v>75</v>
      </c>
      <c r="AU123" s="14" t="s">
        <v>181</v>
      </c>
      <c r="BK123" s="169">
        <f>BK124</f>
        <v>0</v>
      </c>
    </row>
    <row r="124" spans="1:65" s="11" customFormat="1" ht="25.9" customHeight="1">
      <c r="B124" s="192"/>
      <c r="C124" s="193"/>
      <c r="D124" s="194" t="s">
        <v>75</v>
      </c>
      <c r="E124" s="195" t="s">
        <v>770</v>
      </c>
      <c r="F124" s="195" t="s">
        <v>95</v>
      </c>
      <c r="G124" s="193"/>
      <c r="H124" s="193"/>
      <c r="I124" s="196"/>
      <c r="J124" s="196"/>
      <c r="K124" s="197">
        <f>BK124</f>
        <v>0</v>
      </c>
      <c r="L124" s="193"/>
      <c r="M124" s="198"/>
      <c r="N124" s="199"/>
      <c r="O124" s="200"/>
      <c r="P124" s="200"/>
      <c r="Q124" s="201">
        <f>Q125+SUM(Q126:Q147)+Q150</f>
        <v>0</v>
      </c>
      <c r="R124" s="201">
        <f>R125+SUM(R126:R147)+R150</f>
        <v>0</v>
      </c>
      <c r="S124" s="200"/>
      <c r="T124" s="202">
        <f>T125+SUM(T126:T147)+T150</f>
        <v>0</v>
      </c>
      <c r="U124" s="200"/>
      <c r="V124" s="202">
        <f>V125+SUM(V126:V147)+V150</f>
        <v>0</v>
      </c>
      <c r="W124" s="200"/>
      <c r="X124" s="202">
        <f>X125+SUM(X126:X147)+X150</f>
        <v>0</v>
      </c>
      <c r="Y124" s="203"/>
      <c r="AR124" s="204" t="s">
        <v>83</v>
      </c>
      <c r="AT124" s="205" t="s">
        <v>75</v>
      </c>
      <c r="AU124" s="205" t="s">
        <v>76</v>
      </c>
      <c r="AY124" s="204" t="s">
        <v>205</v>
      </c>
      <c r="BK124" s="206">
        <f>BK125+SUM(BK126:BK147)+BK150</f>
        <v>0</v>
      </c>
    </row>
    <row r="125" spans="1:65" s="2" customFormat="1" ht="14.45" customHeight="1">
      <c r="A125" s="31"/>
      <c r="B125" s="32"/>
      <c r="C125" s="170" t="s">
        <v>83</v>
      </c>
      <c r="D125" s="170" t="s">
        <v>201</v>
      </c>
      <c r="E125" s="171" t="s">
        <v>771</v>
      </c>
      <c r="F125" s="172" t="s">
        <v>772</v>
      </c>
      <c r="G125" s="173" t="s">
        <v>300</v>
      </c>
      <c r="H125" s="174">
        <v>2</v>
      </c>
      <c r="I125" s="175"/>
      <c r="J125" s="176"/>
      <c r="K125" s="177">
        <f>ROUND(P125*H125,2)</f>
        <v>0</v>
      </c>
      <c r="L125" s="172" t="s">
        <v>1</v>
      </c>
      <c r="M125" s="178"/>
      <c r="N125" s="179"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213</v>
      </c>
      <c r="AT125" s="184" t="s">
        <v>201</v>
      </c>
      <c r="AU125" s="184" t="s">
        <v>83</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773</v>
      </c>
    </row>
    <row r="126" spans="1:65" s="2" customFormat="1" ht="11.25">
      <c r="A126" s="31"/>
      <c r="B126" s="32"/>
      <c r="C126" s="33"/>
      <c r="D126" s="186" t="s">
        <v>207</v>
      </c>
      <c r="E126" s="33"/>
      <c r="F126" s="187" t="s">
        <v>772</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83</v>
      </c>
    </row>
    <row r="127" spans="1:65" s="2" customFormat="1" ht="14.45" customHeight="1">
      <c r="A127" s="31"/>
      <c r="B127" s="32"/>
      <c r="C127" s="170" t="s">
        <v>85</v>
      </c>
      <c r="D127" s="170" t="s">
        <v>201</v>
      </c>
      <c r="E127" s="171" t="s">
        <v>774</v>
      </c>
      <c r="F127" s="172" t="s">
        <v>775</v>
      </c>
      <c r="G127" s="173" t="s">
        <v>300</v>
      </c>
      <c r="H127" s="174">
        <v>2</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213</v>
      </c>
      <c r="AT127" s="184" t="s">
        <v>201</v>
      </c>
      <c r="AU127" s="184" t="s">
        <v>83</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776</v>
      </c>
    </row>
    <row r="128" spans="1:65" s="2" customFormat="1" ht="11.25">
      <c r="A128" s="31"/>
      <c r="B128" s="32"/>
      <c r="C128" s="33"/>
      <c r="D128" s="186" t="s">
        <v>207</v>
      </c>
      <c r="E128" s="33"/>
      <c r="F128" s="187" t="s">
        <v>775</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83</v>
      </c>
    </row>
    <row r="129" spans="1:65" s="2" customFormat="1" ht="24.2" customHeight="1">
      <c r="A129" s="31"/>
      <c r="B129" s="32"/>
      <c r="C129" s="170" t="s">
        <v>409</v>
      </c>
      <c r="D129" s="170" t="s">
        <v>201</v>
      </c>
      <c r="E129" s="171" t="s">
        <v>777</v>
      </c>
      <c r="F129" s="172" t="s">
        <v>778</v>
      </c>
      <c r="G129" s="173" t="s">
        <v>300</v>
      </c>
      <c r="H129" s="174">
        <v>2</v>
      </c>
      <c r="I129" s="175"/>
      <c r="J129" s="176"/>
      <c r="K129" s="177">
        <f>ROUND(P129*H129,2)</f>
        <v>0</v>
      </c>
      <c r="L129" s="172" t="s">
        <v>1</v>
      </c>
      <c r="M129" s="178"/>
      <c r="N129" s="179"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213</v>
      </c>
      <c r="AT129" s="184" t="s">
        <v>201</v>
      </c>
      <c r="AU129" s="184" t="s">
        <v>83</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779</v>
      </c>
    </row>
    <row r="130" spans="1:65" s="2" customFormat="1" ht="19.5">
      <c r="A130" s="31"/>
      <c r="B130" s="32"/>
      <c r="C130" s="33"/>
      <c r="D130" s="186" t="s">
        <v>207</v>
      </c>
      <c r="E130" s="33"/>
      <c r="F130" s="187" t="s">
        <v>778</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83</v>
      </c>
    </row>
    <row r="131" spans="1:65" s="2" customFormat="1" ht="14.45" customHeight="1">
      <c r="A131" s="31"/>
      <c r="B131" s="32"/>
      <c r="C131" s="170" t="s">
        <v>214</v>
      </c>
      <c r="D131" s="170" t="s">
        <v>201</v>
      </c>
      <c r="E131" s="171" t="s">
        <v>780</v>
      </c>
      <c r="F131" s="172" t="s">
        <v>781</v>
      </c>
      <c r="G131" s="173" t="s">
        <v>300</v>
      </c>
      <c r="H131" s="174">
        <v>2</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213</v>
      </c>
      <c r="AT131" s="184" t="s">
        <v>201</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782</v>
      </c>
    </row>
    <row r="132" spans="1:65" s="2" customFormat="1" ht="11.25">
      <c r="A132" s="31"/>
      <c r="B132" s="32"/>
      <c r="C132" s="33"/>
      <c r="D132" s="186" t="s">
        <v>207</v>
      </c>
      <c r="E132" s="33"/>
      <c r="F132" s="187" t="s">
        <v>781</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14.45" customHeight="1">
      <c r="A133" s="31"/>
      <c r="B133" s="32"/>
      <c r="C133" s="170" t="s">
        <v>416</v>
      </c>
      <c r="D133" s="170" t="s">
        <v>201</v>
      </c>
      <c r="E133" s="171" t="s">
        <v>783</v>
      </c>
      <c r="F133" s="172" t="s">
        <v>784</v>
      </c>
      <c r="G133" s="173" t="s">
        <v>785</v>
      </c>
      <c r="H133" s="174">
        <v>10</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213</v>
      </c>
      <c r="AT133" s="184" t="s">
        <v>201</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786</v>
      </c>
    </row>
    <row r="134" spans="1:65" s="2" customFormat="1" ht="11.25">
      <c r="A134" s="31"/>
      <c r="B134" s="32"/>
      <c r="C134" s="33"/>
      <c r="D134" s="186" t="s">
        <v>207</v>
      </c>
      <c r="E134" s="33"/>
      <c r="F134" s="187" t="s">
        <v>784</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2" customFormat="1" ht="14.45" customHeight="1">
      <c r="A135" s="31"/>
      <c r="B135" s="32"/>
      <c r="C135" s="170" t="s">
        <v>429</v>
      </c>
      <c r="D135" s="170" t="s">
        <v>201</v>
      </c>
      <c r="E135" s="171" t="s">
        <v>787</v>
      </c>
      <c r="F135" s="172" t="s">
        <v>788</v>
      </c>
      <c r="G135" s="173" t="s">
        <v>789</v>
      </c>
      <c r="H135" s="174">
        <v>10</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213</v>
      </c>
      <c r="AT135" s="184" t="s">
        <v>201</v>
      </c>
      <c r="AU135" s="184" t="s">
        <v>83</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790</v>
      </c>
    </row>
    <row r="136" spans="1:65" s="2" customFormat="1" ht="11.25">
      <c r="A136" s="31"/>
      <c r="B136" s="32"/>
      <c r="C136" s="33"/>
      <c r="D136" s="186" t="s">
        <v>207</v>
      </c>
      <c r="E136" s="33"/>
      <c r="F136" s="187" t="s">
        <v>788</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83</v>
      </c>
    </row>
    <row r="137" spans="1:65" s="2" customFormat="1" ht="14.45" customHeight="1">
      <c r="A137" s="31"/>
      <c r="B137" s="32"/>
      <c r="C137" s="170" t="s">
        <v>434</v>
      </c>
      <c r="D137" s="170" t="s">
        <v>201</v>
      </c>
      <c r="E137" s="171" t="s">
        <v>791</v>
      </c>
      <c r="F137" s="172" t="s">
        <v>792</v>
      </c>
      <c r="G137" s="173" t="s">
        <v>300</v>
      </c>
      <c r="H137" s="174">
        <v>2</v>
      </c>
      <c r="I137" s="175"/>
      <c r="J137" s="176"/>
      <c r="K137" s="177">
        <f>ROUND(P137*H137,2)</f>
        <v>0</v>
      </c>
      <c r="L137" s="172" t="s">
        <v>1</v>
      </c>
      <c r="M137" s="178"/>
      <c r="N137" s="179"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213</v>
      </c>
      <c r="AT137" s="184" t="s">
        <v>201</v>
      </c>
      <c r="AU137" s="184" t="s">
        <v>83</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793</v>
      </c>
    </row>
    <row r="138" spans="1:65" s="2" customFormat="1" ht="11.25">
      <c r="A138" s="31"/>
      <c r="B138" s="32"/>
      <c r="C138" s="33"/>
      <c r="D138" s="186" t="s">
        <v>207</v>
      </c>
      <c r="E138" s="33"/>
      <c r="F138" s="187" t="s">
        <v>792</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83</v>
      </c>
    </row>
    <row r="139" spans="1:65" s="2" customFormat="1" ht="14.45" customHeight="1">
      <c r="A139" s="31"/>
      <c r="B139" s="32"/>
      <c r="C139" s="170" t="s">
        <v>213</v>
      </c>
      <c r="D139" s="170" t="s">
        <v>201</v>
      </c>
      <c r="E139" s="171" t="s">
        <v>794</v>
      </c>
      <c r="F139" s="172" t="s">
        <v>795</v>
      </c>
      <c r="G139" s="173" t="s">
        <v>300</v>
      </c>
      <c r="H139" s="174">
        <v>2</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213</v>
      </c>
      <c r="AT139" s="184" t="s">
        <v>201</v>
      </c>
      <c r="AU139" s="184" t="s">
        <v>83</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796</v>
      </c>
    </row>
    <row r="140" spans="1:65" s="2" customFormat="1" ht="11.25">
      <c r="A140" s="31"/>
      <c r="B140" s="32"/>
      <c r="C140" s="33"/>
      <c r="D140" s="186" t="s">
        <v>207</v>
      </c>
      <c r="E140" s="33"/>
      <c r="F140" s="187" t="s">
        <v>795</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83</v>
      </c>
    </row>
    <row r="141" spans="1:65" s="2" customFormat="1" ht="14.45" customHeight="1">
      <c r="A141" s="31"/>
      <c r="B141" s="32"/>
      <c r="C141" s="170" t="s">
        <v>442</v>
      </c>
      <c r="D141" s="170" t="s">
        <v>201</v>
      </c>
      <c r="E141" s="171" t="s">
        <v>797</v>
      </c>
      <c r="F141" s="172" t="s">
        <v>798</v>
      </c>
      <c r="G141" s="173" t="s">
        <v>300</v>
      </c>
      <c r="H141" s="174">
        <v>2</v>
      </c>
      <c r="I141" s="175"/>
      <c r="J141" s="176"/>
      <c r="K141" s="177">
        <f>ROUND(P141*H141,2)</f>
        <v>0</v>
      </c>
      <c r="L141" s="172" t="s">
        <v>1</v>
      </c>
      <c r="M141" s="178"/>
      <c r="N141" s="179"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213</v>
      </c>
      <c r="AT141" s="184" t="s">
        <v>201</v>
      </c>
      <c r="AU141" s="184" t="s">
        <v>83</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799</v>
      </c>
    </row>
    <row r="142" spans="1:65" s="2" customFormat="1" ht="11.25">
      <c r="A142" s="31"/>
      <c r="B142" s="32"/>
      <c r="C142" s="33"/>
      <c r="D142" s="186" t="s">
        <v>207</v>
      </c>
      <c r="E142" s="33"/>
      <c r="F142" s="187" t="s">
        <v>798</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83</v>
      </c>
    </row>
    <row r="143" spans="1:65" s="2" customFormat="1" ht="14.45" customHeight="1">
      <c r="A143" s="31"/>
      <c r="B143" s="32"/>
      <c r="C143" s="170" t="s">
        <v>447</v>
      </c>
      <c r="D143" s="170" t="s">
        <v>201</v>
      </c>
      <c r="E143" s="171" t="s">
        <v>800</v>
      </c>
      <c r="F143" s="172" t="s">
        <v>801</v>
      </c>
      <c r="G143" s="173" t="s">
        <v>300</v>
      </c>
      <c r="H143" s="174">
        <v>1</v>
      </c>
      <c r="I143" s="175"/>
      <c r="J143" s="176"/>
      <c r="K143" s="177">
        <f>ROUND(P143*H143,2)</f>
        <v>0</v>
      </c>
      <c r="L143" s="172" t="s">
        <v>1</v>
      </c>
      <c r="M143" s="178"/>
      <c r="N143" s="179"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213</v>
      </c>
      <c r="AT143" s="184" t="s">
        <v>201</v>
      </c>
      <c r="AU143" s="184" t="s">
        <v>83</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802</v>
      </c>
    </row>
    <row r="144" spans="1:65" s="2" customFormat="1" ht="11.25">
      <c r="A144" s="31"/>
      <c r="B144" s="32"/>
      <c r="C144" s="33"/>
      <c r="D144" s="186" t="s">
        <v>207</v>
      </c>
      <c r="E144" s="33"/>
      <c r="F144" s="187" t="s">
        <v>801</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83</v>
      </c>
    </row>
    <row r="145" spans="1:65" s="2" customFormat="1" ht="14.45" customHeight="1">
      <c r="A145" s="31"/>
      <c r="B145" s="32"/>
      <c r="C145" s="207" t="s">
        <v>452</v>
      </c>
      <c r="D145" s="207" t="s">
        <v>423</v>
      </c>
      <c r="E145" s="208" t="s">
        <v>803</v>
      </c>
      <c r="F145" s="209" t="s">
        <v>804</v>
      </c>
      <c r="G145" s="210" t="s">
        <v>300</v>
      </c>
      <c r="H145" s="211">
        <v>2</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214</v>
      </c>
      <c r="AT145" s="184" t="s">
        <v>423</v>
      </c>
      <c r="AU145" s="184" t="s">
        <v>83</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805</v>
      </c>
    </row>
    <row r="146" spans="1:65" s="2" customFormat="1" ht="11.25">
      <c r="A146" s="31"/>
      <c r="B146" s="32"/>
      <c r="C146" s="33"/>
      <c r="D146" s="186" t="s">
        <v>207</v>
      </c>
      <c r="E146" s="33"/>
      <c r="F146" s="187" t="s">
        <v>804</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83</v>
      </c>
    </row>
    <row r="147" spans="1:65" s="11" customFormat="1" ht="22.9" customHeight="1">
      <c r="B147" s="192"/>
      <c r="C147" s="193"/>
      <c r="D147" s="194" t="s">
        <v>75</v>
      </c>
      <c r="E147" s="224" t="s">
        <v>806</v>
      </c>
      <c r="F147" s="224" t="s">
        <v>807</v>
      </c>
      <c r="G147" s="193"/>
      <c r="H147" s="193"/>
      <c r="I147" s="196"/>
      <c r="J147" s="196"/>
      <c r="K147" s="225">
        <f>BK147</f>
        <v>0</v>
      </c>
      <c r="L147" s="193"/>
      <c r="M147" s="198"/>
      <c r="N147" s="199"/>
      <c r="O147" s="200"/>
      <c r="P147" s="200"/>
      <c r="Q147" s="201">
        <f>SUM(Q148:Q149)</f>
        <v>0</v>
      </c>
      <c r="R147" s="201">
        <f>SUM(R148:R149)</f>
        <v>0</v>
      </c>
      <c r="S147" s="200"/>
      <c r="T147" s="202">
        <f>SUM(T148:T149)</f>
        <v>0</v>
      </c>
      <c r="U147" s="200"/>
      <c r="V147" s="202">
        <f>SUM(V148:V149)</f>
        <v>0</v>
      </c>
      <c r="W147" s="200"/>
      <c r="X147" s="202">
        <f>SUM(X148:X149)</f>
        <v>0</v>
      </c>
      <c r="Y147" s="203"/>
      <c r="AR147" s="204" t="s">
        <v>83</v>
      </c>
      <c r="AT147" s="205" t="s">
        <v>75</v>
      </c>
      <c r="AU147" s="205" t="s">
        <v>83</v>
      </c>
      <c r="AY147" s="204" t="s">
        <v>205</v>
      </c>
      <c r="BK147" s="206">
        <f>SUM(BK148:BK149)</f>
        <v>0</v>
      </c>
    </row>
    <row r="148" spans="1:65" s="2" customFormat="1" ht="14.45" customHeight="1">
      <c r="A148" s="31"/>
      <c r="B148" s="32"/>
      <c r="C148" s="207" t="s">
        <v>457</v>
      </c>
      <c r="D148" s="207" t="s">
        <v>423</v>
      </c>
      <c r="E148" s="208" t="s">
        <v>808</v>
      </c>
      <c r="F148" s="209" t="s">
        <v>809</v>
      </c>
      <c r="G148" s="210" t="s">
        <v>300</v>
      </c>
      <c r="H148" s="211">
        <v>2</v>
      </c>
      <c r="I148" s="212"/>
      <c r="J148" s="212"/>
      <c r="K148" s="213">
        <f>ROUND(P148*H148,2)</f>
        <v>0</v>
      </c>
      <c r="L148" s="209" t="s">
        <v>1</v>
      </c>
      <c r="M148" s="36"/>
      <c r="N148" s="214" t="s">
        <v>1</v>
      </c>
      <c r="O148" s="180" t="s">
        <v>39</v>
      </c>
      <c r="P148" s="181">
        <f>I148+J148</f>
        <v>0</v>
      </c>
      <c r="Q148" s="181">
        <f>ROUND(I148*H148,2)</f>
        <v>0</v>
      </c>
      <c r="R148" s="181">
        <f>ROUND(J148*H148,2)</f>
        <v>0</v>
      </c>
      <c r="S148" s="68"/>
      <c r="T148" s="182">
        <f>S148*H148</f>
        <v>0</v>
      </c>
      <c r="U148" s="182">
        <v>0</v>
      </c>
      <c r="V148" s="182">
        <f>U148*H148</f>
        <v>0</v>
      </c>
      <c r="W148" s="182">
        <v>0</v>
      </c>
      <c r="X148" s="182">
        <f>W148*H148</f>
        <v>0</v>
      </c>
      <c r="Y148" s="183" t="s">
        <v>1</v>
      </c>
      <c r="Z148" s="31"/>
      <c r="AA148" s="31"/>
      <c r="AB148" s="31"/>
      <c r="AC148" s="31"/>
      <c r="AD148" s="31"/>
      <c r="AE148" s="31"/>
      <c r="AR148" s="184" t="s">
        <v>214</v>
      </c>
      <c r="AT148" s="184" t="s">
        <v>423</v>
      </c>
      <c r="AU148" s="184" t="s">
        <v>85</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214</v>
      </c>
      <c r="BM148" s="184" t="s">
        <v>810</v>
      </c>
    </row>
    <row r="149" spans="1:65" s="2" customFormat="1" ht="11.25">
      <c r="A149" s="31"/>
      <c r="B149" s="32"/>
      <c r="C149" s="33"/>
      <c r="D149" s="186" t="s">
        <v>207</v>
      </c>
      <c r="E149" s="33"/>
      <c r="F149" s="187" t="s">
        <v>809</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85</v>
      </c>
    </row>
    <row r="150" spans="1:65" s="11" customFormat="1" ht="22.9" customHeight="1">
      <c r="B150" s="192"/>
      <c r="C150" s="193"/>
      <c r="D150" s="194" t="s">
        <v>75</v>
      </c>
      <c r="E150" s="224" t="s">
        <v>811</v>
      </c>
      <c r="F150" s="224" t="s">
        <v>812</v>
      </c>
      <c r="G150" s="193"/>
      <c r="H150" s="193"/>
      <c r="I150" s="196"/>
      <c r="J150" s="196"/>
      <c r="K150" s="225">
        <f>BK150</f>
        <v>0</v>
      </c>
      <c r="L150" s="193"/>
      <c r="M150" s="198"/>
      <c r="N150" s="199"/>
      <c r="O150" s="200"/>
      <c r="P150" s="200"/>
      <c r="Q150" s="201">
        <f>SUM(Q151:Q152)</f>
        <v>0</v>
      </c>
      <c r="R150" s="201">
        <f>SUM(R151:R152)</f>
        <v>0</v>
      </c>
      <c r="S150" s="200"/>
      <c r="T150" s="202">
        <f>SUM(T151:T152)</f>
        <v>0</v>
      </c>
      <c r="U150" s="200"/>
      <c r="V150" s="202">
        <f>SUM(V151:V152)</f>
        <v>0</v>
      </c>
      <c r="W150" s="200"/>
      <c r="X150" s="202">
        <f>SUM(X151:X152)</f>
        <v>0</v>
      </c>
      <c r="Y150" s="203"/>
      <c r="AR150" s="204" t="s">
        <v>83</v>
      </c>
      <c r="AT150" s="205" t="s">
        <v>75</v>
      </c>
      <c r="AU150" s="205" t="s">
        <v>83</v>
      </c>
      <c r="AY150" s="204" t="s">
        <v>205</v>
      </c>
      <c r="BK150" s="206">
        <f>SUM(BK151:BK152)</f>
        <v>0</v>
      </c>
    </row>
    <row r="151" spans="1:65" s="2" customFormat="1" ht="14.45" customHeight="1">
      <c r="A151" s="31"/>
      <c r="B151" s="32"/>
      <c r="C151" s="207" t="s">
        <v>462</v>
      </c>
      <c r="D151" s="207" t="s">
        <v>423</v>
      </c>
      <c r="E151" s="208" t="s">
        <v>813</v>
      </c>
      <c r="F151" s="209" t="s">
        <v>814</v>
      </c>
      <c r="G151" s="210" t="s">
        <v>300</v>
      </c>
      <c r="H151" s="211">
        <v>2</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214</v>
      </c>
      <c r="AT151" s="184" t="s">
        <v>423</v>
      </c>
      <c r="AU151" s="184" t="s">
        <v>85</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815</v>
      </c>
    </row>
    <row r="152" spans="1:65" s="2" customFormat="1" ht="11.25">
      <c r="A152" s="31"/>
      <c r="B152" s="32"/>
      <c r="C152" s="33"/>
      <c r="D152" s="186" t="s">
        <v>207</v>
      </c>
      <c r="E152" s="33"/>
      <c r="F152" s="187" t="s">
        <v>814</v>
      </c>
      <c r="G152" s="33"/>
      <c r="H152" s="33"/>
      <c r="I152" s="188"/>
      <c r="J152" s="188"/>
      <c r="K152" s="33"/>
      <c r="L152" s="33"/>
      <c r="M152" s="36"/>
      <c r="N152" s="215"/>
      <c r="O152" s="216"/>
      <c r="P152" s="217"/>
      <c r="Q152" s="217"/>
      <c r="R152" s="217"/>
      <c r="S152" s="217"/>
      <c r="T152" s="217"/>
      <c r="U152" s="217"/>
      <c r="V152" s="217"/>
      <c r="W152" s="217"/>
      <c r="X152" s="217"/>
      <c r="Y152" s="218"/>
      <c r="Z152" s="31"/>
      <c r="AA152" s="31"/>
      <c r="AB152" s="31"/>
      <c r="AC152" s="31"/>
      <c r="AD152" s="31"/>
      <c r="AE152" s="31"/>
      <c r="AT152" s="14" t="s">
        <v>207</v>
      </c>
      <c r="AU152" s="14" t="s">
        <v>85</v>
      </c>
    </row>
    <row r="153" spans="1:65" s="2" customFormat="1" ht="6.95" customHeight="1">
      <c r="A153" s="31"/>
      <c r="B153" s="51"/>
      <c r="C153" s="52"/>
      <c r="D153" s="52"/>
      <c r="E153" s="52"/>
      <c r="F153" s="52"/>
      <c r="G153" s="52"/>
      <c r="H153" s="52"/>
      <c r="I153" s="52"/>
      <c r="J153" s="52"/>
      <c r="K153" s="52"/>
      <c r="L153" s="52"/>
      <c r="M153" s="36"/>
      <c r="N153" s="31"/>
      <c r="P153" s="31"/>
      <c r="Q153" s="31"/>
      <c r="R153" s="31"/>
      <c r="S153" s="31"/>
      <c r="T153" s="31"/>
      <c r="U153" s="31"/>
      <c r="V153" s="31"/>
      <c r="W153" s="31"/>
      <c r="X153" s="31"/>
      <c r="Y153" s="31"/>
      <c r="Z153" s="31"/>
      <c r="AA153" s="31"/>
      <c r="AB153" s="31"/>
      <c r="AC153" s="31"/>
      <c r="AD153" s="31"/>
      <c r="AE153" s="31"/>
    </row>
  </sheetData>
  <sheetProtection algorithmName="SHA-512" hashValue="wBkyYMwY2fqZg9pLhm6341juSkutZawC+abmjnAXbWYPxx/XeK7MNiUqH1Y5erGKU0fVZTZiQZN+DxtoR1HLkw==" saltValue="kJQgfSGNS3uE7drnKbQEf1ovQwO7hv2bwY1E40pcx9CPQXWj24yGgsWWN00zSElQLj6eGazk6jffHEioQrEgDA==" spinCount="100000" sheet="1" objects="1" scenarios="1" formatColumns="0" formatRows="0" autoFilter="0"/>
  <autoFilter ref="C122:L152" xr:uid="{00000000-0009-0000-0000-000003000000}"/>
  <mergeCells count="12">
    <mergeCell ref="E115:H115"/>
    <mergeCell ref="M2:Z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99</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816</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ROUND(K117,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ROUND((SUM(BE117:BE230)),  2)</f>
        <v>0</v>
      </c>
      <c r="G35" s="31"/>
      <c r="H35" s="31"/>
      <c r="I35" s="130">
        <v>0.21</v>
      </c>
      <c r="J35" s="31"/>
      <c r="K35" s="125">
        <f>ROUND(((SUM(BE117:BE230))*I35),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ROUND((SUM(BF117:BF230)),  2)</f>
        <v>0</v>
      </c>
      <c r="G36" s="31"/>
      <c r="H36" s="31"/>
      <c r="I36" s="130">
        <v>0.15</v>
      </c>
      <c r="J36" s="31"/>
      <c r="K36" s="125">
        <f>ROUND(((SUM(BF117:BF230))*I36),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ROUND((SUM(BG117:BG230)),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ROUND((SUM(BH117:BH230)),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ROUND((SUM(BI117:BI230)),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PS 02-01 - Sdělovací zařízení</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Q117</f>
        <v>0</v>
      </c>
      <c r="J96" s="81">
        <f>R117</f>
        <v>0</v>
      </c>
      <c r="K96" s="81">
        <f>K117</f>
        <v>0</v>
      </c>
      <c r="L96" s="33"/>
      <c r="M96" s="48"/>
      <c r="S96" s="31"/>
      <c r="T96" s="31"/>
      <c r="U96" s="31"/>
      <c r="V96" s="31"/>
      <c r="W96" s="31"/>
      <c r="X96" s="31"/>
      <c r="Y96" s="31"/>
      <c r="Z96" s="31"/>
      <c r="AA96" s="31"/>
      <c r="AB96" s="31"/>
      <c r="AC96" s="31"/>
      <c r="AD96" s="31"/>
      <c r="AE96" s="31"/>
      <c r="AU96" s="14" t="s">
        <v>181</v>
      </c>
    </row>
    <row r="97" spans="1:31" s="9" customFormat="1" ht="24.95" customHeight="1">
      <c r="B97" s="153"/>
      <c r="C97" s="154"/>
      <c r="D97" s="155" t="s">
        <v>182</v>
      </c>
      <c r="E97" s="156"/>
      <c r="F97" s="156"/>
      <c r="G97" s="156"/>
      <c r="H97" s="156"/>
      <c r="I97" s="157">
        <f>Q118</f>
        <v>0</v>
      </c>
      <c r="J97" s="157">
        <f>R118</f>
        <v>0</v>
      </c>
      <c r="K97" s="157">
        <f>K118</f>
        <v>0</v>
      </c>
      <c r="L97" s="154"/>
      <c r="M97" s="158"/>
    </row>
    <row r="98" spans="1:31" s="2" customFormat="1" ht="21.75" customHeight="1">
      <c r="A98" s="31"/>
      <c r="B98" s="32"/>
      <c r="C98" s="33"/>
      <c r="D98" s="33"/>
      <c r="E98" s="33"/>
      <c r="F98" s="33"/>
      <c r="G98" s="33"/>
      <c r="H98" s="33"/>
      <c r="I98" s="33"/>
      <c r="J98" s="33"/>
      <c r="K98" s="33"/>
      <c r="L98" s="33"/>
      <c r="M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52"/>
      <c r="M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54"/>
      <c r="M103" s="48"/>
      <c r="S103" s="31"/>
      <c r="T103" s="31"/>
      <c r="U103" s="31"/>
      <c r="V103" s="31"/>
      <c r="W103" s="31"/>
      <c r="X103" s="31"/>
      <c r="Y103" s="31"/>
      <c r="Z103" s="31"/>
      <c r="AA103" s="31"/>
      <c r="AB103" s="31"/>
      <c r="AC103" s="31"/>
      <c r="AD103" s="31"/>
      <c r="AE103" s="31"/>
    </row>
    <row r="104" spans="1:31" s="2" customFormat="1" ht="24.95" customHeight="1">
      <c r="A104" s="31"/>
      <c r="B104" s="32"/>
      <c r="C104" s="20" t="s">
        <v>183</v>
      </c>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2" customHeight="1">
      <c r="A106" s="31"/>
      <c r="B106" s="32"/>
      <c r="C106" s="26" t="s">
        <v>17</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9" t="str">
        <f>E7</f>
        <v>Oprava zabezpečovacího zařízení v žst. Dolní Lipka</v>
      </c>
      <c r="F107" s="280"/>
      <c r="G107" s="280"/>
      <c r="H107" s="280"/>
      <c r="I107" s="33"/>
      <c r="J107" s="33"/>
      <c r="K107" s="33"/>
      <c r="L107" s="33"/>
      <c r="M107" s="48"/>
      <c r="S107" s="31"/>
      <c r="T107" s="31"/>
      <c r="U107" s="31"/>
      <c r="V107" s="31"/>
      <c r="W107" s="31"/>
      <c r="X107" s="31"/>
      <c r="Y107" s="31"/>
      <c r="Z107" s="31"/>
      <c r="AA107" s="31"/>
      <c r="AB107" s="31"/>
      <c r="AC107" s="31"/>
      <c r="AD107" s="31"/>
      <c r="AE107" s="31"/>
    </row>
    <row r="108" spans="1:31" s="2" customFormat="1" ht="12" customHeight="1">
      <c r="A108" s="31"/>
      <c r="B108" s="32"/>
      <c r="C108" s="26" t="s">
        <v>169</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34" t="str">
        <f>E9</f>
        <v>PS 02-01 - Sdělovací zařízení</v>
      </c>
      <c r="F109" s="281"/>
      <c r="G109" s="281"/>
      <c r="H109" s="281"/>
      <c r="I109" s="33"/>
      <c r="J109" s="33"/>
      <c r="K109" s="33"/>
      <c r="L109" s="33"/>
      <c r="M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31" s="2" customFormat="1" ht="12" customHeight="1">
      <c r="A111" s="31"/>
      <c r="B111" s="32"/>
      <c r="C111" s="26" t="s">
        <v>21</v>
      </c>
      <c r="D111" s="33"/>
      <c r="E111" s="33"/>
      <c r="F111" s="24" t="str">
        <f>F12</f>
        <v xml:space="preserve"> </v>
      </c>
      <c r="G111" s="33"/>
      <c r="H111" s="33"/>
      <c r="I111" s="26" t="s">
        <v>23</v>
      </c>
      <c r="J111" s="63" t="str">
        <f>IF(J12="","",J12)</f>
        <v>14. 1. 2020</v>
      </c>
      <c r="K111" s="33"/>
      <c r="L111" s="33"/>
      <c r="M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25</v>
      </c>
      <c r="D113" s="33"/>
      <c r="E113" s="33"/>
      <c r="F113" s="24" t="str">
        <f>E15</f>
        <v xml:space="preserve"> </v>
      </c>
      <c r="G113" s="33"/>
      <c r="H113" s="33"/>
      <c r="I113" s="26" t="s">
        <v>30</v>
      </c>
      <c r="J113" s="29" t="str">
        <f>E21</f>
        <v xml:space="preserve"> </v>
      </c>
      <c r="K113" s="33"/>
      <c r="L113" s="33"/>
      <c r="M113" s="48"/>
      <c r="S113" s="31"/>
      <c r="T113" s="31"/>
      <c r="U113" s="31"/>
      <c r="V113" s="31"/>
      <c r="W113" s="31"/>
      <c r="X113" s="31"/>
      <c r="Y113" s="31"/>
      <c r="Z113" s="31"/>
      <c r="AA113" s="31"/>
      <c r="AB113" s="31"/>
      <c r="AC113" s="31"/>
      <c r="AD113" s="31"/>
      <c r="AE113" s="31"/>
    </row>
    <row r="114" spans="1:65" s="2" customFormat="1" ht="15.2" customHeight="1">
      <c r="A114" s="31"/>
      <c r="B114" s="32"/>
      <c r="C114" s="26" t="s">
        <v>28</v>
      </c>
      <c r="D114" s="33"/>
      <c r="E114" s="33"/>
      <c r="F114" s="24" t="str">
        <f>IF(E18="","",E18)</f>
        <v>Vyplň údaj</v>
      </c>
      <c r="G114" s="33"/>
      <c r="H114" s="33"/>
      <c r="I114" s="26" t="s">
        <v>31</v>
      </c>
      <c r="J114" s="29" t="str">
        <f>E24</f>
        <v>Pavel Pospíšil, DiS.</v>
      </c>
      <c r="K114" s="33"/>
      <c r="L114" s="33"/>
      <c r="M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33"/>
      <c r="M115" s="48"/>
      <c r="S115" s="31"/>
      <c r="T115" s="31"/>
      <c r="U115" s="31"/>
      <c r="V115" s="31"/>
      <c r="W115" s="31"/>
      <c r="X115" s="31"/>
      <c r="Y115" s="31"/>
      <c r="Z115" s="31"/>
      <c r="AA115" s="31"/>
      <c r="AB115" s="31"/>
      <c r="AC115" s="31"/>
      <c r="AD115" s="31"/>
      <c r="AE115" s="31"/>
    </row>
    <row r="116" spans="1:65" s="10" customFormat="1" ht="29.25" customHeight="1">
      <c r="A116" s="159"/>
      <c r="B116" s="160"/>
      <c r="C116" s="161" t="s">
        <v>184</v>
      </c>
      <c r="D116" s="162" t="s">
        <v>59</v>
      </c>
      <c r="E116" s="162" t="s">
        <v>55</v>
      </c>
      <c r="F116" s="162" t="s">
        <v>56</v>
      </c>
      <c r="G116" s="162" t="s">
        <v>185</v>
      </c>
      <c r="H116" s="162" t="s">
        <v>186</v>
      </c>
      <c r="I116" s="162" t="s">
        <v>187</v>
      </c>
      <c r="J116" s="162" t="s">
        <v>188</v>
      </c>
      <c r="K116" s="162" t="s">
        <v>179</v>
      </c>
      <c r="L116" s="163" t="s">
        <v>189</v>
      </c>
      <c r="M116" s="164"/>
      <c r="N116" s="72" t="s">
        <v>1</v>
      </c>
      <c r="O116" s="73" t="s">
        <v>38</v>
      </c>
      <c r="P116" s="73" t="s">
        <v>190</v>
      </c>
      <c r="Q116" s="73" t="s">
        <v>191</v>
      </c>
      <c r="R116" s="73" t="s">
        <v>192</v>
      </c>
      <c r="S116" s="73" t="s">
        <v>193</v>
      </c>
      <c r="T116" s="73" t="s">
        <v>194</v>
      </c>
      <c r="U116" s="73" t="s">
        <v>195</v>
      </c>
      <c r="V116" s="73" t="s">
        <v>196</v>
      </c>
      <c r="W116" s="73" t="s">
        <v>197</v>
      </c>
      <c r="X116" s="73" t="s">
        <v>198</v>
      </c>
      <c r="Y116" s="74" t="s">
        <v>199</v>
      </c>
      <c r="Z116" s="159"/>
      <c r="AA116" s="159"/>
      <c r="AB116" s="159"/>
      <c r="AC116" s="159"/>
      <c r="AD116" s="159"/>
      <c r="AE116" s="159"/>
    </row>
    <row r="117" spans="1:65" s="2" customFormat="1" ht="22.9" customHeight="1">
      <c r="A117" s="31"/>
      <c r="B117" s="32"/>
      <c r="C117" s="79" t="s">
        <v>200</v>
      </c>
      <c r="D117" s="33"/>
      <c r="E117" s="33"/>
      <c r="F117" s="33"/>
      <c r="G117" s="33"/>
      <c r="H117" s="33"/>
      <c r="I117" s="33"/>
      <c r="J117" s="33"/>
      <c r="K117" s="165">
        <f>BK117</f>
        <v>0</v>
      </c>
      <c r="L117" s="33"/>
      <c r="M117" s="36"/>
      <c r="N117" s="75"/>
      <c r="O117" s="166"/>
      <c r="P117" s="76"/>
      <c r="Q117" s="167">
        <f>Q118</f>
        <v>0</v>
      </c>
      <c r="R117" s="167">
        <f>R118</f>
        <v>0</v>
      </c>
      <c r="S117" s="76"/>
      <c r="T117" s="168">
        <f>T118</f>
        <v>0</v>
      </c>
      <c r="U117" s="76"/>
      <c r="V117" s="168">
        <f>V118</f>
        <v>0</v>
      </c>
      <c r="W117" s="76"/>
      <c r="X117" s="168">
        <f>X118</f>
        <v>0</v>
      </c>
      <c r="Y117" s="77"/>
      <c r="Z117" s="31"/>
      <c r="AA117" s="31"/>
      <c r="AB117" s="31"/>
      <c r="AC117" s="31"/>
      <c r="AD117" s="31"/>
      <c r="AE117" s="31"/>
      <c r="AT117" s="14" t="s">
        <v>75</v>
      </c>
      <c r="AU117" s="14" t="s">
        <v>181</v>
      </c>
      <c r="BK117" s="169">
        <f>BK118</f>
        <v>0</v>
      </c>
    </row>
    <row r="118" spans="1:65" s="11" customFormat="1" ht="25.9" customHeight="1">
      <c r="B118" s="192"/>
      <c r="C118" s="193"/>
      <c r="D118" s="194" t="s">
        <v>75</v>
      </c>
      <c r="E118" s="195" t="s">
        <v>420</v>
      </c>
      <c r="F118" s="195" t="s">
        <v>421</v>
      </c>
      <c r="G118" s="193"/>
      <c r="H118" s="193"/>
      <c r="I118" s="196"/>
      <c r="J118" s="196"/>
      <c r="K118" s="197">
        <f>BK118</f>
        <v>0</v>
      </c>
      <c r="L118" s="193"/>
      <c r="M118" s="198"/>
      <c r="N118" s="199"/>
      <c r="O118" s="200"/>
      <c r="P118" s="200"/>
      <c r="Q118" s="201">
        <f>SUM(Q119:Q230)</f>
        <v>0</v>
      </c>
      <c r="R118" s="201">
        <f>SUM(R119:R230)</f>
        <v>0</v>
      </c>
      <c r="S118" s="200"/>
      <c r="T118" s="202">
        <f>SUM(T119:T230)</f>
        <v>0</v>
      </c>
      <c r="U118" s="200"/>
      <c r="V118" s="202">
        <f>SUM(V119:V230)</f>
        <v>0</v>
      </c>
      <c r="W118" s="200"/>
      <c r="X118" s="202">
        <f>SUM(X119:X230)</f>
        <v>0</v>
      </c>
      <c r="Y118" s="203"/>
      <c r="AR118" s="204" t="s">
        <v>214</v>
      </c>
      <c r="AT118" s="205" t="s">
        <v>75</v>
      </c>
      <c r="AU118" s="205" t="s">
        <v>76</v>
      </c>
      <c r="AY118" s="204" t="s">
        <v>205</v>
      </c>
      <c r="BK118" s="206">
        <f>SUM(BK119:BK230)</f>
        <v>0</v>
      </c>
    </row>
    <row r="119" spans="1:65" s="2" customFormat="1" ht="24.2" customHeight="1">
      <c r="A119" s="31"/>
      <c r="B119" s="32"/>
      <c r="C119" s="170" t="s">
        <v>85</v>
      </c>
      <c r="D119" s="170" t="s">
        <v>201</v>
      </c>
      <c r="E119" s="171" t="s">
        <v>817</v>
      </c>
      <c r="F119" s="172" t="s">
        <v>818</v>
      </c>
      <c r="G119" s="173" t="s">
        <v>300</v>
      </c>
      <c r="H119" s="174">
        <v>1</v>
      </c>
      <c r="I119" s="175"/>
      <c r="J119" s="176"/>
      <c r="K119" s="177">
        <f>ROUND(P119*H119,2)</f>
        <v>0</v>
      </c>
      <c r="L119" s="172" t="s">
        <v>1</v>
      </c>
      <c r="M119" s="178"/>
      <c r="N119" s="179"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331</v>
      </c>
      <c r="AT119" s="184" t="s">
        <v>201</v>
      </c>
      <c r="AU119" s="184" t="s">
        <v>83</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331</v>
      </c>
      <c r="BM119" s="184" t="s">
        <v>819</v>
      </c>
    </row>
    <row r="120" spans="1:65" s="2" customFormat="1" ht="19.5">
      <c r="A120" s="31"/>
      <c r="B120" s="32"/>
      <c r="C120" s="33"/>
      <c r="D120" s="186" t="s">
        <v>207</v>
      </c>
      <c r="E120" s="33"/>
      <c r="F120" s="187" t="s">
        <v>818</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83</v>
      </c>
    </row>
    <row r="121" spans="1:65" s="2" customFormat="1" ht="37.9" customHeight="1">
      <c r="A121" s="31"/>
      <c r="B121" s="32"/>
      <c r="C121" s="170" t="s">
        <v>280</v>
      </c>
      <c r="D121" s="170" t="s">
        <v>201</v>
      </c>
      <c r="E121" s="171" t="s">
        <v>820</v>
      </c>
      <c r="F121" s="172" t="s">
        <v>821</v>
      </c>
      <c r="G121" s="173" t="s">
        <v>300</v>
      </c>
      <c r="H121" s="174">
        <v>2</v>
      </c>
      <c r="I121" s="175"/>
      <c r="J121" s="176"/>
      <c r="K121" s="177">
        <f>ROUND(P121*H121,2)</f>
        <v>0</v>
      </c>
      <c r="L121" s="172" t="s">
        <v>1</v>
      </c>
      <c r="M121" s="178"/>
      <c r="N121" s="179"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331</v>
      </c>
      <c r="AT121" s="184" t="s">
        <v>201</v>
      </c>
      <c r="AU121" s="184" t="s">
        <v>83</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331</v>
      </c>
      <c r="BM121" s="184" t="s">
        <v>822</v>
      </c>
    </row>
    <row r="122" spans="1:65" s="2" customFormat="1" ht="29.25">
      <c r="A122" s="31"/>
      <c r="B122" s="32"/>
      <c r="C122" s="33"/>
      <c r="D122" s="186" t="s">
        <v>207</v>
      </c>
      <c r="E122" s="33"/>
      <c r="F122" s="187" t="s">
        <v>821</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83</v>
      </c>
    </row>
    <row r="123" spans="1:65" s="2" customFormat="1" ht="14.45" customHeight="1">
      <c r="A123" s="31"/>
      <c r="B123" s="32"/>
      <c r="C123" s="170" t="s">
        <v>409</v>
      </c>
      <c r="D123" s="170" t="s">
        <v>201</v>
      </c>
      <c r="E123" s="171" t="s">
        <v>823</v>
      </c>
      <c r="F123" s="172" t="s">
        <v>824</v>
      </c>
      <c r="G123" s="173" t="s">
        <v>300</v>
      </c>
      <c r="H123" s="174">
        <v>2</v>
      </c>
      <c r="I123" s="175"/>
      <c r="J123" s="176"/>
      <c r="K123" s="177">
        <f>ROUND(P123*H123,2)</f>
        <v>0</v>
      </c>
      <c r="L123" s="172" t="s">
        <v>1</v>
      </c>
      <c r="M123" s="178"/>
      <c r="N123" s="179"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331</v>
      </c>
      <c r="AT123" s="184" t="s">
        <v>201</v>
      </c>
      <c r="AU123" s="184" t="s">
        <v>83</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331</v>
      </c>
      <c r="BM123" s="184" t="s">
        <v>825</v>
      </c>
    </row>
    <row r="124" spans="1:65" s="2" customFormat="1" ht="11.25">
      <c r="A124" s="31"/>
      <c r="B124" s="32"/>
      <c r="C124" s="33"/>
      <c r="D124" s="186" t="s">
        <v>207</v>
      </c>
      <c r="E124" s="33"/>
      <c r="F124" s="187" t="s">
        <v>824</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83</v>
      </c>
    </row>
    <row r="125" spans="1:65" s="2" customFormat="1" ht="14.45" customHeight="1">
      <c r="A125" s="31"/>
      <c r="B125" s="32"/>
      <c r="C125" s="170" t="s">
        <v>416</v>
      </c>
      <c r="D125" s="170" t="s">
        <v>201</v>
      </c>
      <c r="E125" s="171" t="s">
        <v>826</v>
      </c>
      <c r="F125" s="172" t="s">
        <v>827</v>
      </c>
      <c r="G125" s="173" t="s">
        <v>300</v>
      </c>
      <c r="H125" s="174">
        <v>1</v>
      </c>
      <c r="I125" s="175"/>
      <c r="J125" s="176"/>
      <c r="K125" s="177">
        <f>ROUND(P125*H125,2)</f>
        <v>0</v>
      </c>
      <c r="L125" s="172" t="s">
        <v>1</v>
      </c>
      <c r="M125" s="178"/>
      <c r="N125" s="179"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331</v>
      </c>
      <c r="AT125" s="184" t="s">
        <v>201</v>
      </c>
      <c r="AU125" s="184" t="s">
        <v>83</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331</v>
      </c>
      <c r="BM125" s="184" t="s">
        <v>828</v>
      </c>
    </row>
    <row r="126" spans="1:65" s="2" customFormat="1" ht="11.25">
      <c r="A126" s="31"/>
      <c r="B126" s="32"/>
      <c r="C126" s="33"/>
      <c r="D126" s="186" t="s">
        <v>207</v>
      </c>
      <c r="E126" s="33"/>
      <c r="F126" s="187" t="s">
        <v>827</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83</v>
      </c>
    </row>
    <row r="127" spans="1:65" s="2" customFormat="1" ht="14.45" customHeight="1">
      <c r="A127" s="31"/>
      <c r="B127" s="32"/>
      <c r="C127" s="170" t="s">
        <v>216</v>
      </c>
      <c r="D127" s="170" t="s">
        <v>201</v>
      </c>
      <c r="E127" s="171" t="s">
        <v>829</v>
      </c>
      <c r="F127" s="172" t="s">
        <v>830</v>
      </c>
      <c r="G127" s="173" t="s">
        <v>300</v>
      </c>
      <c r="H127" s="174">
        <v>2</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331</v>
      </c>
      <c r="AT127" s="184" t="s">
        <v>201</v>
      </c>
      <c r="AU127" s="184" t="s">
        <v>83</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331</v>
      </c>
      <c r="BM127" s="184" t="s">
        <v>831</v>
      </c>
    </row>
    <row r="128" spans="1:65" s="2" customFormat="1" ht="11.25">
      <c r="A128" s="31"/>
      <c r="B128" s="32"/>
      <c r="C128" s="33"/>
      <c r="D128" s="186" t="s">
        <v>207</v>
      </c>
      <c r="E128" s="33"/>
      <c r="F128" s="187" t="s">
        <v>830</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83</v>
      </c>
    </row>
    <row r="129" spans="1:65" s="2" customFormat="1" ht="14.45" customHeight="1">
      <c r="A129" s="31"/>
      <c r="B129" s="32"/>
      <c r="C129" s="170" t="s">
        <v>220</v>
      </c>
      <c r="D129" s="170" t="s">
        <v>201</v>
      </c>
      <c r="E129" s="171" t="s">
        <v>832</v>
      </c>
      <c r="F129" s="172" t="s">
        <v>833</v>
      </c>
      <c r="G129" s="173" t="s">
        <v>300</v>
      </c>
      <c r="H129" s="174">
        <v>6</v>
      </c>
      <c r="I129" s="175"/>
      <c r="J129" s="176"/>
      <c r="K129" s="177">
        <f>ROUND(P129*H129,2)</f>
        <v>0</v>
      </c>
      <c r="L129" s="172" t="s">
        <v>1</v>
      </c>
      <c r="M129" s="178"/>
      <c r="N129" s="179"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331</v>
      </c>
      <c r="AT129" s="184" t="s">
        <v>201</v>
      </c>
      <c r="AU129" s="184" t="s">
        <v>83</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331</v>
      </c>
      <c r="BM129" s="184" t="s">
        <v>834</v>
      </c>
    </row>
    <row r="130" spans="1:65" s="2" customFormat="1" ht="11.25">
      <c r="A130" s="31"/>
      <c r="B130" s="32"/>
      <c r="C130" s="33"/>
      <c r="D130" s="186" t="s">
        <v>207</v>
      </c>
      <c r="E130" s="33"/>
      <c r="F130" s="187" t="s">
        <v>833</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83</v>
      </c>
    </row>
    <row r="131" spans="1:65" s="2" customFormat="1" ht="14.45" customHeight="1">
      <c r="A131" s="31"/>
      <c r="B131" s="32"/>
      <c r="C131" s="170" t="s">
        <v>510</v>
      </c>
      <c r="D131" s="170" t="s">
        <v>201</v>
      </c>
      <c r="E131" s="171" t="s">
        <v>835</v>
      </c>
      <c r="F131" s="172" t="s">
        <v>836</v>
      </c>
      <c r="G131" s="173" t="s">
        <v>300</v>
      </c>
      <c r="H131" s="174">
        <v>2</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671</v>
      </c>
      <c r="AT131" s="184" t="s">
        <v>201</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666</v>
      </c>
      <c r="BM131" s="184" t="s">
        <v>837</v>
      </c>
    </row>
    <row r="132" spans="1:65" s="2" customFormat="1" ht="11.25">
      <c r="A132" s="31"/>
      <c r="B132" s="32"/>
      <c r="C132" s="33"/>
      <c r="D132" s="186" t="s">
        <v>207</v>
      </c>
      <c r="E132" s="33"/>
      <c r="F132" s="187" t="s">
        <v>836</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24.2" customHeight="1">
      <c r="A133" s="31"/>
      <c r="B133" s="32"/>
      <c r="C133" s="170" t="s">
        <v>9</v>
      </c>
      <c r="D133" s="170" t="s">
        <v>201</v>
      </c>
      <c r="E133" s="171" t="s">
        <v>838</v>
      </c>
      <c r="F133" s="172" t="s">
        <v>839</v>
      </c>
      <c r="G133" s="173" t="s">
        <v>300</v>
      </c>
      <c r="H133" s="174">
        <v>2</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671</v>
      </c>
      <c r="AT133" s="184" t="s">
        <v>201</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666</v>
      </c>
      <c r="BM133" s="184" t="s">
        <v>840</v>
      </c>
    </row>
    <row r="134" spans="1:65" s="2" customFormat="1" ht="19.5">
      <c r="A134" s="31"/>
      <c r="B134" s="32"/>
      <c r="C134" s="33"/>
      <c r="D134" s="186" t="s">
        <v>207</v>
      </c>
      <c r="E134" s="33"/>
      <c r="F134" s="187" t="s">
        <v>839</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2" customFormat="1" ht="14.45" customHeight="1">
      <c r="A135" s="31"/>
      <c r="B135" s="32"/>
      <c r="C135" s="170" t="s">
        <v>607</v>
      </c>
      <c r="D135" s="170" t="s">
        <v>201</v>
      </c>
      <c r="E135" s="171" t="s">
        <v>841</v>
      </c>
      <c r="F135" s="172" t="s">
        <v>842</v>
      </c>
      <c r="G135" s="173" t="s">
        <v>300</v>
      </c>
      <c r="H135" s="174">
        <v>2</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671</v>
      </c>
      <c r="AT135" s="184" t="s">
        <v>201</v>
      </c>
      <c r="AU135" s="184" t="s">
        <v>83</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666</v>
      </c>
      <c r="BM135" s="184" t="s">
        <v>843</v>
      </c>
    </row>
    <row r="136" spans="1:65" s="2" customFormat="1" ht="11.25">
      <c r="A136" s="31"/>
      <c r="B136" s="32"/>
      <c r="C136" s="33"/>
      <c r="D136" s="186" t="s">
        <v>207</v>
      </c>
      <c r="E136" s="33"/>
      <c r="F136" s="187" t="s">
        <v>842</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83</v>
      </c>
    </row>
    <row r="137" spans="1:65" s="2" customFormat="1" ht="14.45" customHeight="1">
      <c r="A137" s="31"/>
      <c r="B137" s="32"/>
      <c r="C137" s="170" t="s">
        <v>616</v>
      </c>
      <c r="D137" s="170" t="s">
        <v>201</v>
      </c>
      <c r="E137" s="171" t="s">
        <v>844</v>
      </c>
      <c r="F137" s="172" t="s">
        <v>845</v>
      </c>
      <c r="G137" s="173" t="s">
        <v>300</v>
      </c>
      <c r="H137" s="174">
        <v>2</v>
      </c>
      <c r="I137" s="175"/>
      <c r="J137" s="176"/>
      <c r="K137" s="177">
        <f>ROUND(P137*H137,2)</f>
        <v>0</v>
      </c>
      <c r="L137" s="172" t="s">
        <v>1</v>
      </c>
      <c r="M137" s="178"/>
      <c r="N137" s="179"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671</v>
      </c>
      <c r="AT137" s="184" t="s">
        <v>201</v>
      </c>
      <c r="AU137" s="184" t="s">
        <v>83</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666</v>
      </c>
      <c r="BM137" s="184" t="s">
        <v>846</v>
      </c>
    </row>
    <row r="138" spans="1:65" s="2" customFormat="1" ht="11.25">
      <c r="A138" s="31"/>
      <c r="B138" s="32"/>
      <c r="C138" s="33"/>
      <c r="D138" s="186" t="s">
        <v>207</v>
      </c>
      <c r="E138" s="33"/>
      <c r="F138" s="187" t="s">
        <v>845</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83</v>
      </c>
    </row>
    <row r="139" spans="1:65" s="2" customFormat="1" ht="24.2" customHeight="1">
      <c r="A139" s="31"/>
      <c r="B139" s="32"/>
      <c r="C139" s="170" t="s">
        <v>620</v>
      </c>
      <c r="D139" s="170" t="s">
        <v>201</v>
      </c>
      <c r="E139" s="171" t="s">
        <v>847</v>
      </c>
      <c r="F139" s="172" t="s">
        <v>848</v>
      </c>
      <c r="G139" s="173" t="s">
        <v>300</v>
      </c>
      <c r="H139" s="174">
        <v>2</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671</v>
      </c>
      <c r="AT139" s="184" t="s">
        <v>201</v>
      </c>
      <c r="AU139" s="184" t="s">
        <v>83</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666</v>
      </c>
      <c r="BM139" s="184" t="s">
        <v>849</v>
      </c>
    </row>
    <row r="140" spans="1:65" s="2" customFormat="1" ht="19.5">
      <c r="A140" s="31"/>
      <c r="B140" s="32"/>
      <c r="C140" s="33"/>
      <c r="D140" s="186" t="s">
        <v>207</v>
      </c>
      <c r="E140" s="33"/>
      <c r="F140" s="187" t="s">
        <v>848</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83</v>
      </c>
    </row>
    <row r="141" spans="1:65" s="2" customFormat="1" ht="14.45" customHeight="1">
      <c r="A141" s="31"/>
      <c r="B141" s="32"/>
      <c r="C141" s="170" t="s">
        <v>624</v>
      </c>
      <c r="D141" s="170" t="s">
        <v>201</v>
      </c>
      <c r="E141" s="171" t="s">
        <v>850</v>
      </c>
      <c r="F141" s="172" t="s">
        <v>851</v>
      </c>
      <c r="G141" s="173" t="s">
        <v>300</v>
      </c>
      <c r="H141" s="174">
        <v>10</v>
      </c>
      <c r="I141" s="175"/>
      <c r="J141" s="176"/>
      <c r="K141" s="177">
        <f>ROUND(P141*H141,2)</f>
        <v>0</v>
      </c>
      <c r="L141" s="172" t="s">
        <v>1</v>
      </c>
      <c r="M141" s="178"/>
      <c r="N141" s="179"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331</v>
      </c>
      <c r="AT141" s="184" t="s">
        <v>201</v>
      </c>
      <c r="AU141" s="184" t="s">
        <v>83</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331</v>
      </c>
      <c r="BM141" s="184" t="s">
        <v>852</v>
      </c>
    </row>
    <row r="142" spans="1:65" s="2" customFormat="1" ht="11.25">
      <c r="A142" s="31"/>
      <c r="B142" s="32"/>
      <c r="C142" s="33"/>
      <c r="D142" s="186" t="s">
        <v>207</v>
      </c>
      <c r="E142" s="33"/>
      <c r="F142" s="187" t="s">
        <v>851</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83</v>
      </c>
    </row>
    <row r="143" spans="1:65" s="2" customFormat="1" ht="14.45" customHeight="1">
      <c r="A143" s="31"/>
      <c r="B143" s="32"/>
      <c r="C143" s="170" t="s">
        <v>628</v>
      </c>
      <c r="D143" s="170" t="s">
        <v>201</v>
      </c>
      <c r="E143" s="171" t="s">
        <v>853</v>
      </c>
      <c r="F143" s="172" t="s">
        <v>854</v>
      </c>
      <c r="G143" s="173" t="s">
        <v>300</v>
      </c>
      <c r="H143" s="174">
        <v>100</v>
      </c>
      <c r="I143" s="175"/>
      <c r="J143" s="176"/>
      <c r="K143" s="177">
        <f>ROUND(P143*H143,2)</f>
        <v>0</v>
      </c>
      <c r="L143" s="172" t="s">
        <v>1</v>
      </c>
      <c r="M143" s="178"/>
      <c r="N143" s="179"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331</v>
      </c>
      <c r="AT143" s="184" t="s">
        <v>201</v>
      </c>
      <c r="AU143" s="184" t="s">
        <v>83</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331</v>
      </c>
      <c r="BM143" s="184" t="s">
        <v>855</v>
      </c>
    </row>
    <row r="144" spans="1:65" s="2" customFormat="1" ht="11.25">
      <c r="A144" s="31"/>
      <c r="B144" s="32"/>
      <c r="C144" s="33"/>
      <c r="D144" s="186" t="s">
        <v>207</v>
      </c>
      <c r="E144" s="33"/>
      <c r="F144" s="187" t="s">
        <v>854</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83</v>
      </c>
    </row>
    <row r="145" spans="1:65" s="2" customFormat="1" ht="24.2" customHeight="1">
      <c r="A145" s="31"/>
      <c r="B145" s="32"/>
      <c r="C145" s="170" t="s">
        <v>8</v>
      </c>
      <c r="D145" s="170" t="s">
        <v>201</v>
      </c>
      <c r="E145" s="171" t="s">
        <v>856</v>
      </c>
      <c r="F145" s="172" t="s">
        <v>857</v>
      </c>
      <c r="G145" s="173" t="s">
        <v>300</v>
      </c>
      <c r="H145" s="174">
        <v>2</v>
      </c>
      <c r="I145" s="175"/>
      <c r="J145" s="176"/>
      <c r="K145" s="177">
        <f>ROUND(P145*H145,2)</f>
        <v>0</v>
      </c>
      <c r="L145" s="172" t="s">
        <v>1</v>
      </c>
      <c r="M145" s="178"/>
      <c r="N145" s="179"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331</v>
      </c>
      <c r="AT145" s="184" t="s">
        <v>201</v>
      </c>
      <c r="AU145" s="184" t="s">
        <v>83</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331</v>
      </c>
      <c r="BM145" s="184" t="s">
        <v>858</v>
      </c>
    </row>
    <row r="146" spans="1:65" s="2" customFormat="1" ht="19.5">
      <c r="A146" s="31"/>
      <c r="B146" s="32"/>
      <c r="C146" s="33"/>
      <c r="D146" s="186" t="s">
        <v>207</v>
      </c>
      <c r="E146" s="33"/>
      <c r="F146" s="187" t="s">
        <v>857</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83</v>
      </c>
    </row>
    <row r="147" spans="1:65" s="2" customFormat="1" ht="14.45" customHeight="1">
      <c r="A147" s="31"/>
      <c r="B147" s="32"/>
      <c r="C147" s="170" t="s">
        <v>422</v>
      </c>
      <c r="D147" s="170" t="s">
        <v>201</v>
      </c>
      <c r="E147" s="171" t="s">
        <v>859</v>
      </c>
      <c r="F147" s="172" t="s">
        <v>860</v>
      </c>
      <c r="G147" s="173" t="s">
        <v>300</v>
      </c>
      <c r="H147" s="174">
        <v>2</v>
      </c>
      <c r="I147" s="175"/>
      <c r="J147" s="176"/>
      <c r="K147" s="177">
        <f>ROUND(P147*H147,2)</f>
        <v>0</v>
      </c>
      <c r="L147" s="172" t="s">
        <v>1</v>
      </c>
      <c r="M147" s="178"/>
      <c r="N147" s="179"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331</v>
      </c>
      <c r="AT147" s="184" t="s">
        <v>201</v>
      </c>
      <c r="AU147" s="184" t="s">
        <v>83</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331</v>
      </c>
      <c r="BM147" s="184" t="s">
        <v>861</v>
      </c>
    </row>
    <row r="148" spans="1:65" s="2" customFormat="1" ht="11.25">
      <c r="A148" s="31"/>
      <c r="B148" s="32"/>
      <c r="C148" s="33"/>
      <c r="D148" s="186" t="s">
        <v>207</v>
      </c>
      <c r="E148" s="33"/>
      <c r="F148" s="187" t="s">
        <v>860</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83</v>
      </c>
    </row>
    <row r="149" spans="1:65" s="2" customFormat="1" ht="14.45" customHeight="1">
      <c r="A149" s="31"/>
      <c r="B149" s="32"/>
      <c r="C149" s="170" t="s">
        <v>673</v>
      </c>
      <c r="D149" s="170" t="s">
        <v>201</v>
      </c>
      <c r="E149" s="171" t="s">
        <v>862</v>
      </c>
      <c r="F149" s="172" t="s">
        <v>863</v>
      </c>
      <c r="G149" s="173" t="s">
        <v>300</v>
      </c>
      <c r="H149" s="174">
        <v>1</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331</v>
      </c>
      <c r="AT149" s="184" t="s">
        <v>201</v>
      </c>
      <c r="AU149" s="184" t="s">
        <v>83</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331</v>
      </c>
      <c r="BM149" s="184" t="s">
        <v>864</v>
      </c>
    </row>
    <row r="150" spans="1:65" s="2" customFormat="1" ht="11.25">
      <c r="A150" s="31"/>
      <c r="B150" s="32"/>
      <c r="C150" s="33"/>
      <c r="D150" s="186" t="s">
        <v>207</v>
      </c>
      <c r="E150" s="33"/>
      <c r="F150" s="187" t="s">
        <v>863</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83</v>
      </c>
    </row>
    <row r="151" spans="1:65" s="2" customFormat="1" ht="24.2" customHeight="1">
      <c r="A151" s="31"/>
      <c r="B151" s="32"/>
      <c r="C151" s="170" t="s">
        <v>677</v>
      </c>
      <c r="D151" s="170" t="s">
        <v>201</v>
      </c>
      <c r="E151" s="171" t="s">
        <v>865</v>
      </c>
      <c r="F151" s="172" t="s">
        <v>866</v>
      </c>
      <c r="G151" s="173" t="s">
        <v>300</v>
      </c>
      <c r="H151" s="174">
        <v>4</v>
      </c>
      <c r="I151" s="175"/>
      <c r="J151" s="176"/>
      <c r="K151" s="177">
        <f>ROUND(P151*H151,2)</f>
        <v>0</v>
      </c>
      <c r="L151" s="172" t="s">
        <v>1</v>
      </c>
      <c r="M151" s="178"/>
      <c r="N151" s="179"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331</v>
      </c>
      <c r="AT151" s="184" t="s">
        <v>201</v>
      </c>
      <c r="AU151" s="184" t="s">
        <v>83</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331</v>
      </c>
      <c r="BM151" s="184" t="s">
        <v>867</v>
      </c>
    </row>
    <row r="152" spans="1:65" s="2" customFormat="1" ht="11.25">
      <c r="A152" s="31"/>
      <c r="B152" s="32"/>
      <c r="C152" s="33"/>
      <c r="D152" s="186" t="s">
        <v>207</v>
      </c>
      <c r="E152" s="33"/>
      <c r="F152" s="187" t="s">
        <v>866</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83</v>
      </c>
    </row>
    <row r="153" spans="1:65" s="2" customFormat="1" ht="14.45" customHeight="1">
      <c r="A153" s="31"/>
      <c r="B153" s="32"/>
      <c r="C153" s="170" t="s">
        <v>214</v>
      </c>
      <c r="D153" s="170" t="s">
        <v>201</v>
      </c>
      <c r="E153" s="171" t="s">
        <v>868</v>
      </c>
      <c r="F153" s="172" t="s">
        <v>869</v>
      </c>
      <c r="G153" s="173" t="s">
        <v>300</v>
      </c>
      <c r="H153" s="174">
        <v>1</v>
      </c>
      <c r="I153" s="175"/>
      <c r="J153" s="176"/>
      <c r="K153" s="177">
        <f>ROUND(P153*H153,2)</f>
        <v>0</v>
      </c>
      <c r="L153" s="172" t="s">
        <v>1</v>
      </c>
      <c r="M153" s="178"/>
      <c r="N153" s="179"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331</v>
      </c>
      <c r="AT153" s="184" t="s">
        <v>201</v>
      </c>
      <c r="AU153" s="184" t="s">
        <v>83</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331</v>
      </c>
      <c r="BM153" s="184" t="s">
        <v>870</v>
      </c>
    </row>
    <row r="154" spans="1:65" s="2" customFormat="1" ht="11.25">
      <c r="A154" s="31"/>
      <c r="B154" s="32"/>
      <c r="C154" s="33"/>
      <c r="D154" s="186" t="s">
        <v>207</v>
      </c>
      <c r="E154" s="33"/>
      <c r="F154" s="187" t="s">
        <v>871</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83</v>
      </c>
    </row>
    <row r="155" spans="1:65" s="2" customFormat="1" ht="14.45" customHeight="1">
      <c r="A155" s="31"/>
      <c r="B155" s="32"/>
      <c r="C155" s="170" t="s">
        <v>224</v>
      </c>
      <c r="D155" s="170" t="s">
        <v>201</v>
      </c>
      <c r="E155" s="171" t="s">
        <v>872</v>
      </c>
      <c r="F155" s="172" t="s">
        <v>873</v>
      </c>
      <c r="G155" s="173" t="s">
        <v>300</v>
      </c>
      <c r="H155" s="174">
        <v>1</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331</v>
      </c>
      <c r="AT155" s="184" t="s">
        <v>201</v>
      </c>
      <c r="AU155" s="184" t="s">
        <v>83</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331</v>
      </c>
      <c r="BM155" s="184" t="s">
        <v>874</v>
      </c>
    </row>
    <row r="156" spans="1:65" s="2" customFormat="1" ht="11.25">
      <c r="A156" s="31"/>
      <c r="B156" s="32"/>
      <c r="C156" s="33"/>
      <c r="D156" s="186" t="s">
        <v>207</v>
      </c>
      <c r="E156" s="33"/>
      <c r="F156" s="187" t="s">
        <v>873</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83</v>
      </c>
    </row>
    <row r="157" spans="1:65" s="2" customFormat="1" ht="14.45" customHeight="1">
      <c r="A157" s="31"/>
      <c r="B157" s="32"/>
      <c r="C157" s="170" t="s">
        <v>213</v>
      </c>
      <c r="D157" s="170" t="s">
        <v>201</v>
      </c>
      <c r="E157" s="171" t="s">
        <v>875</v>
      </c>
      <c r="F157" s="172" t="s">
        <v>876</v>
      </c>
      <c r="G157" s="173" t="s">
        <v>204</v>
      </c>
      <c r="H157" s="174">
        <v>700</v>
      </c>
      <c r="I157" s="175"/>
      <c r="J157" s="176"/>
      <c r="K157" s="177">
        <f>ROUND(P157*H157,2)</f>
        <v>0</v>
      </c>
      <c r="L157" s="172" t="s">
        <v>1</v>
      </c>
      <c r="M157" s="178"/>
      <c r="N157" s="179"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331</v>
      </c>
      <c r="AT157" s="184" t="s">
        <v>201</v>
      </c>
      <c r="AU157" s="184" t="s">
        <v>83</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331</v>
      </c>
      <c r="BM157" s="184" t="s">
        <v>877</v>
      </c>
    </row>
    <row r="158" spans="1:65" s="2" customFormat="1" ht="11.25">
      <c r="A158" s="31"/>
      <c r="B158" s="32"/>
      <c r="C158" s="33"/>
      <c r="D158" s="186" t="s">
        <v>207</v>
      </c>
      <c r="E158" s="33"/>
      <c r="F158" s="187" t="s">
        <v>876</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83</v>
      </c>
    </row>
    <row r="159" spans="1:65" s="2" customFormat="1" ht="24.2" customHeight="1">
      <c r="A159" s="31"/>
      <c r="B159" s="32"/>
      <c r="C159" s="170" t="s">
        <v>429</v>
      </c>
      <c r="D159" s="170" t="s">
        <v>201</v>
      </c>
      <c r="E159" s="171" t="s">
        <v>878</v>
      </c>
      <c r="F159" s="172" t="s">
        <v>879</v>
      </c>
      <c r="G159" s="173" t="s">
        <v>204</v>
      </c>
      <c r="H159" s="174">
        <v>150</v>
      </c>
      <c r="I159" s="175"/>
      <c r="J159" s="176"/>
      <c r="K159" s="177">
        <f>ROUND(P159*H159,2)</f>
        <v>0</v>
      </c>
      <c r="L159" s="172" t="s">
        <v>1</v>
      </c>
      <c r="M159" s="178"/>
      <c r="N159" s="179"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331</v>
      </c>
      <c r="AT159" s="184" t="s">
        <v>201</v>
      </c>
      <c r="AU159" s="184" t="s">
        <v>83</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331</v>
      </c>
      <c r="BM159" s="184" t="s">
        <v>880</v>
      </c>
    </row>
    <row r="160" spans="1:65" s="2" customFormat="1" ht="19.5">
      <c r="A160" s="31"/>
      <c r="B160" s="32"/>
      <c r="C160" s="33"/>
      <c r="D160" s="186" t="s">
        <v>207</v>
      </c>
      <c r="E160" s="33"/>
      <c r="F160" s="187" t="s">
        <v>879</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83</v>
      </c>
    </row>
    <row r="161" spans="1:65" s="2" customFormat="1" ht="24.2" customHeight="1">
      <c r="A161" s="31"/>
      <c r="B161" s="32"/>
      <c r="C161" s="170" t="s">
        <v>434</v>
      </c>
      <c r="D161" s="170" t="s">
        <v>201</v>
      </c>
      <c r="E161" s="171" t="s">
        <v>881</v>
      </c>
      <c r="F161" s="172" t="s">
        <v>882</v>
      </c>
      <c r="G161" s="173" t="s">
        <v>204</v>
      </c>
      <c r="H161" s="174">
        <v>550</v>
      </c>
      <c r="I161" s="175"/>
      <c r="J161" s="176"/>
      <c r="K161" s="177">
        <f>ROUND(P161*H161,2)</f>
        <v>0</v>
      </c>
      <c r="L161" s="172" t="s">
        <v>1</v>
      </c>
      <c r="M161" s="178"/>
      <c r="N161" s="179"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331</v>
      </c>
      <c r="AT161" s="184" t="s">
        <v>201</v>
      </c>
      <c r="AU161" s="184" t="s">
        <v>83</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331</v>
      </c>
      <c r="BM161" s="184" t="s">
        <v>883</v>
      </c>
    </row>
    <row r="162" spans="1:65" s="2" customFormat="1" ht="11.25">
      <c r="A162" s="31"/>
      <c r="B162" s="32"/>
      <c r="C162" s="33"/>
      <c r="D162" s="186" t="s">
        <v>207</v>
      </c>
      <c r="E162" s="33"/>
      <c r="F162" s="187" t="s">
        <v>882</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83</v>
      </c>
    </row>
    <row r="163" spans="1:65" s="2" customFormat="1" ht="14.45" customHeight="1">
      <c r="A163" s="31"/>
      <c r="B163" s="32"/>
      <c r="C163" s="170" t="s">
        <v>457</v>
      </c>
      <c r="D163" s="170" t="s">
        <v>201</v>
      </c>
      <c r="E163" s="171" t="s">
        <v>884</v>
      </c>
      <c r="F163" s="172" t="s">
        <v>885</v>
      </c>
      <c r="G163" s="173" t="s">
        <v>300</v>
      </c>
      <c r="H163" s="174">
        <v>10</v>
      </c>
      <c r="I163" s="175"/>
      <c r="J163" s="176"/>
      <c r="K163" s="177">
        <f>ROUND(P163*H163,2)</f>
        <v>0</v>
      </c>
      <c r="L163" s="172" t="s">
        <v>1</v>
      </c>
      <c r="M163" s="178"/>
      <c r="N163" s="179"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331</v>
      </c>
      <c r="AT163" s="184" t="s">
        <v>201</v>
      </c>
      <c r="AU163" s="184" t="s">
        <v>83</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331</v>
      </c>
      <c r="BM163" s="184" t="s">
        <v>886</v>
      </c>
    </row>
    <row r="164" spans="1:65" s="2" customFormat="1" ht="11.25">
      <c r="A164" s="31"/>
      <c r="B164" s="32"/>
      <c r="C164" s="33"/>
      <c r="D164" s="186" t="s">
        <v>207</v>
      </c>
      <c r="E164" s="33"/>
      <c r="F164" s="187" t="s">
        <v>885</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83</v>
      </c>
    </row>
    <row r="165" spans="1:65" s="2" customFormat="1" ht="14.45" customHeight="1">
      <c r="A165" s="31"/>
      <c r="B165" s="32"/>
      <c r="C165" s="170" t="s">
        <v>887</v>
      </c>
      <c r="D165" s="170" t="s">
        <v>201</v>
      </c>
      <c r="E165" s="171" t="s">
        <v>888</v>
      </c>
      <c r="F165" s="172" t="s">
        <v>889</v>
      </c>
      <c r="G165" s="173" t="s">
        <v>300</v>
      </c>
      <c r="H165" s="174">
        <v>4</v>
      </c>
      <c r="I165" s="175"/>
      <c r="J165" s="176"/>
      <c r="K165" s="177">
        <f>ROUND(P165*H165,2)</f>
        <v>0</v>
      </c>
      <c r="L165" s="172" t="s">
        <v>1</v>
      </c>
      <c r="M165" s="178"/>
      <c r="N165" s="179"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331</v>
      </c>
      <c r="AT165" s="184" t="s">
        <v>201</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331</v>
      </c>
      <c r="BM165" s="184" t="s">
        <v>890</v>
      </c>
    </row>
    <row r="166" spans="1:65" s="2" customFormat="1" ht="11.25">
      <c r="A166" s="31"/>
      <c r="B166" s="32"/>
      <c r="C166" s="33"/>
      <c r="D166" s="186" t="s">
        <v>207</v>
      </c>
      <c r="E166" s="33"/>
      <c r="F166" s="187" t="s">
        <v>889</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170" t="s">
        <v>232</v>
      </c>
      <c r="D167" s="170" t="s">
        <v>201</v>
      </c>
      <c r="E167" s="171" t="s">
        <v>891</v>
      </c>
      <c r="F167" s="172" t="s">
        <v>892</v>
      </c>
      <c r="G167" s="173" t="s">
        <v>300</v>
      </c>
      <c r="H167" s="174">
        <v>3</v>
      </c>
      <c r="I167" s="175"/>
      <c r="J167" s="176"/>
      <c r="K167" s="177">
        <f>ROUND(P167*H167,2)</f>
        <v>0</v>
      </c>
      <c r="L167" s="172" t="s">
        <v>1</v>
      </c>
      <c r="M167" s="178"/>
      <c r="N167" s="179"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331</v>
      </c>
      <c r="AT167" s="184" t="s">
        <v>201</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331</v>
      </c>
      <c r="BM167" s="184" t="s">
        <v>893</v>
      </c>
    </row>
    <row r="168" spans="1:65" s="2" customFormat="1" ht="11.25">
      <c r="A168" s="31"/>
      <c r="B168" s="32"/>
      <c r="C168" s="33"/>
      <c r="D168" s="186" t="s">
        <v>207</v>
      </c>
      <c r="E168" s="33"/>
      <c r="F168" s="187" t="s">
        <v>892</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83</v>
      </c>
    </row>
    <row r="169" spans="1:65" s="2" customFormat="1" ht="14.45" customHeight="1">
      <c r="A169" s="31"/>
      <c r="B169" s="32"/>
      <c r="C169" s="170" t="s">
        <v>462</v>
      </c>
      <c r="D169" s="170" t="s">
        <v>201</v>
      </c>
      <c r="E169" s="171" t="s">
        <v>894</v>
      </c>
      <c r="F169" s="172" t="s">
        <v>895</v>
      </c>
      <c r="G169" s="173" t="s">
        <v>204</v>
      </c>
      <c r="H169" s="174">
        <v>700</v>
      </c>
      <c r="I169" s="175"/>
      <c r="J169" s="176"/>
      <c r="K169" s="177">
        <f>ROUND(P169*H169,2)</f>
        <v>0</v>
      </c>
      <c r="L169" s="172" t="s">
        <v>1</v>
      </c>
      <c r="M169" s="178"/>
      <c r="N169" s="179"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331</v>
      </c>
      <c r="AT169" s="184" t="s">
        <v>201</v>
      </c>
      <c r="AU169" s="184" t="s">
        <v>83</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331</v>
      </c>
      <c r="BM169" s="184" t="s">
        <v>896</v>
      </c>
    </row>
    <row r="170" spans="1:65" s="2" customFormat="1" ht="11.25">
      <c r="A170" s="31"/>
      <c r="B170" s="32"/>
      <c r="C170" s="33"/>
      <c r="D170" s="186" t="s">
        <v>207</v>
      </c>
      <c r="E170" s="33"/>
      <c r="F170" s="187" t="s">
        <v>895</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83</v>
      </c>
    </row>
    <row r="171" spans="1:65" s="2" customFormat="1" ht="24.2" customHeight="1">
      <c r="A171" s="31"/>
      <c r="B171" s="32"/>
      <c r="C171" s="170" t="s">
        <v>285</v>
      </c>
      <c r="D171" s="170" t="s">
        <v>201</v>
      </c>
      <c r="E171" s="171" t="s">
        <v>897</v>
      </c>
      <c r="F171" s="172" t="s">
        <v>898</v>
      </c>
      <c r="G171" s="173" t="s">
        <v>204</v>
      </c>
      <c r="H171" s="174">
        <v>50</v>
      </c>
      <c r="I171" s="175"/>
      <c r="J171" s="176"/>
      <c r="K171" s="177">
        <f>ROUND(P171*H171,2)</f>
        <v>0</v>
      </c>
      <c r="L171" s="172" t="s">
        <v>1</v>
      </c>
      <c r="M171" s="178"/>
      <c r="N171" s="179"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331</v>
      </c>
      <c r="AT171" s="184" t="s">
        <v>201</v>
      </c>
      <c r="AU171" s="184" t="s">
        <v>83</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331</v>
      </c>
      <c r="BM171" s="184" t="s">
        <v>899</v>
      </c>
    </row>
    <row r="172" spans="1:65" s="2" customFormat="1" ht="11.25">
      <c r="A172" s="31"/>
      <c r="B172" s="32"/>
      <c r="C172" s="33"/>
      <c r="D172" s="186" t="s">
        <v>207</v>
      </c>
      <c r="E172" s="33"/>
      <c r="F172" s="187" t="s">
        <v>898</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83</v>
      </c>
    </row>
    <row r="173" spans="1:65" s="2" customFormat="1" ht="24.2" customHeight="1">
      <c r="A173" s="31"/>
      <c r="B173" s="32"/>
      <c r="C173" s="170" t="s">
        <v>900</v>
      </c>
      <c r="D173" s="170" t="s">
        <v>201</v>
      </c>
      <c r="E173" s="171" t="s">
        <v>901</v>
      </c>
      <c r="F173" s="172" t="s">
        <v>902</v>
      </c>
      <c r="G173" s="173" t="s">
        <v>204</v>
      </c>
      <c r="H173" s="174">
        <v>20</v>
      </c>
      <c r="I173" s="175"/>
      <c r="J173" s="176"/>
      <c r="K173" s="177">
        <f>ROUND(P173*H173,2)</f>
        <v>0</v>
      </c>
      <c r="L173" s="172" t="s">
        <v>1</v>
      </c>
      <c r="M173" s="178"/>
      <c r="N173" s="179"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331</v>
      </c>
      <c r="AT173" s="184" t="s">
        <v>201</v>
      </c>
      <c r="AU173" s="184" t="s">
        <v>83</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331</v>
      </c>
      <c r="BM173" s="184" t="s">
        <v>903</v>
      </c>
    </row>
    <row r="174" spans="1:65" s="2" customFormat="1" ht="11.25">
      <c r="A174" s="31"/>
      <c r="B174" s="32"/>
      <c r="C174" s="33"/>
      <c r="D174" s="186" t="s">
        <v>207</v>
      </c>
      <c r="E174" s="33"/>
      <c r="F174" s="187" t="s">
        <v>902</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83</v>
      </c>
    </row>
    <row r="175" spans="1:65" s="2" customFormat="1" ht="24.2" customHeight="1">
      <c r="A175" s="31"/>
      <c r="B175" s="32"/>
      <c r="C175" s="170" t="s">
        <v>904</v>
      </c>
      <c r="D175" s="170" t="s">
        <v>201</v>
      </c>
      <c r="E175" s="171" t="s">
        <v>905</v>
      </c>
      <c r="F175" s="172" t="s">
        <v>906</v>
      </c>
      <c r="G175" s="173" t="s">
        <v>204</v>
      </c>
      <c r="H175" s="174">
        <v>50</v>
      </c>
      <c r="I175" s="175"/>
      <c r="J175" s="176"/>
      <c r="K175" s="177">
        <f>ROUND(P175*H175,2)</f>
        <v>0</v>
      </c>
      <c r="L175" s="172" t="s">
        <v>1</v>
      </c>
      <c r="M175" s="178"/>
      <c r="N175" s="179"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331</v>
      </c>
      <c r="AT175" s="184" t="s">
        <v>201</v>
      </c>
      <c r="AU175" s="184" t="s">
        <v>83</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331</v>
      </c>
      <c r="BM175" s="184" t="s">
        <v>907</v>
      </c>
    </row>
    <row r="176" spans="1:65" s="2" customFormat="1" ht="11.25">
      <c r="A176" s="31"/>
      <c r="B176" s="32"/>
      <c r="C176" s="33"/>
      <c r="D176" s="186" t="s">
        <v>207</v>
      </c>
      <c r="E176" s="33"/>
      <c r="F176" s="187" t="s">
        <v>906</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83</v>
      </c>
    </row>
    <row r="177" spans="1:65" s="2" customFormat="1" ht="14.45" customHeight="1">
      <c r="A177" s="31"/>
      <c r="B177" s="32"/>
      <c r="C177" s="170" t="s">
        <v>240</v>
      </c>
      <c r="D177" s="170" t="s">
        <v>201</v>
      </c>
      <c r="E177" s="171" t="s">
        <v>908</v>
      </c>
      <c r="F177" s="172" t="s">
        <v>909</v>
      </c>
      <c r="G177" s="173" t="s">
        <v>300</v>
      </c>
      <c r="H177" s="174">
        <v>10</v>
      </c>
      <c r="I177" s="175"/>
      <c r="J177" s="176"/>
      <c r="K177" s="177">
        <f>ROUND(P177*H177,2)</f>
        <v>0</v>
      </c>
      <c r="L177" s="172" t="s">
        <v>1</v>
      </c>
      <c r="M177" s="178"/>
      <c r="N177" s="179"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331</v>
      </c>
      <c r="AT177" s="184" t="s">
        <v>201</v>
      </c>
      <c r="AU177" s="184" t="s">
        <v>83</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331</v>
      </c>
      <c r="BM177" s="184" t="s">
        <v>910</v>
      </c>
    </row>
    <row r="178" spans="1:65" s="2" customFormat="1" ht="11.25">
      <c r="A178" s="31"/>
      <c r="B178" s="32"/>
      <c r="C178" s="33"/>
      <c r="D178" s="186" t="s">
        <v>207</v>
      </c>
      <c r="E178" s="33"/>
      <c r="F178" s="187" t="s">
        <v>909</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83</v>
      </c>
    </row>
    <row r="179" spans="1:65" s="2" customFormat="1" ht="14.45" customHeight="1">
      <c r="A179" s="31"/>
      <c r="B179" s="32"/>
      <c r="C179" s="170" t="s">
        <v>264</v>
      </c>
      <c r="D179" s="170" t="s">
        <v>201</v>
      </c>
      <c r="E179" s="171" t="s">
        <v>911</v>
      </c>
      <c r="F179" s="172" t="s">
        <v>912</v>
      </c>
      <c r="G179" s="173" t="s">
        <v>300</v>
      </c>
      <c r="H179" s="174">
        <v>10</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331</v>
      </c>
      <c r="AT179" s="184" t="s">
        <v>201</v>
      </c>
      <c r="AU179" s="184" t="s">
        <v>83</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331</v>
      </c>
      <c r="BM179" s="184" t="s">
        <v>913</v>
      </c>
    </row>
    <row r="180" spans="1:65" s="2" customFormat="1" ht="11.25">
      <c r="A180" s="31"/>
      <c r="B180" s="32"/>
      <c r="C180" s="33"/>
      <c r="D180" s="186" t="s">
        <v>207</v>
      </c>
      <c r="E180" s="33"/>
      <c r="F180" s="187" t="s">
        <v>912</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83</v>
      </c>
    </row>
    <row r="181" spans="1:65" s="2" customFormat="1" ht="14.45" customHeight="1">
      <c r="A181" s="31"/>
      <c r="B181" s="32"/>
      <c r="C181" s="207" t="s">
        <v>293</v>
      </c>
      <c r="D181" s="207" t="s">
        <v>423</v>
      </c>
      <c r="E181" s="208" t="s">
        <v>914</v>
      </c>
      <c r="F181" s="209" t="s">
        <v>915</v>
      </c>
      <c r="G181" s="210" t="s">
        <v>300</v>
      </c>
      <c r="H181" s="211">
        <v>3</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427</v>
      </c>
      <c r="AT181" s="184" t="s">
        <v>423</v>
      </c>
      <c r="AU181" s="184" t="s">
        <v>83</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427</v>
      </c>
      <c r="BM181" s="184" t="s">
        <v>916</v>
      </c>
    </row>
    <row r="182" spans="1:65" s="2" customFormat="1" ht="11.25">
      <c r="A182" s="31"/>
      <c r="B182" s="32"/>
      <c r="C182" s="33"/>
      <c r="D182" s="186" t="s">
        <v>207</v>
      </c>
      <c r="E182" s="33"/>
      <c r="F182" s="187" t="s">
        <v>915</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83</v>
      </c>
    </row>
    <row r="183" spans="1:65" s="2" customFormat="1" ht="14.45" customHeight="1">
      <c r="A183" s="31"/>
      <c r="B183" s="32"/>
      <c r="C183" s="207" t="s">
        <v>83</v>
      </c>
      <c r="D183" s="207" t="s">
        <v>423</v>
      </c>
      <c r="E183" s="208" t="s">
        <v>917</v>
      </c>
      <c r="F183" s="209" t="s">
        <v>918</v>
      </c>
      <c r="G183" s="210" t="s">
        <v>300</v>
      </c>
      <c r="H183" s="211">
        <v>1</v>
      </c>
      <c r="I183" s="212"/>
      <c r="J183" s="212"/>
      <c r="K183" s="213">
        <f>ROUND(P183*H183,2)</f>
        <v>0</v>
      </c>
      <c r="L183" s="209" t="s">
        <v>1</v>
      </c>
      <c r="M183" s="36"/>
      <c r="N183" s="214"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427</v>
      </c>
      <c r="AT183" s="184" t="s">
        <v>423</v>
      </c>
      <c r="AU183" s="184" t="s">
        <v>83</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427</v>
      </c>
      <c r="BM183" s="184" t="s">
        <v>919</v>
      </c>
    </row>
    <row r="184" spans="1:65" s="2" customFormat="1" ht="11.25">
      <c r="A184" s="31"/>
      <c r="B184" s="32"/>
      <c r="C184" s="33"/>
      <c r="D184" s="186" t="s">
        <v>207</v>
      </c>
      <c r="E184" s="33"/>
      <c r="F184" s="187" t="s">
        <v>918</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83</v>
      </c>
    </row>
    <row r="185" spans="1:65" s="2" customFormat="1" ht="14.45" customHeight="1">
      <c r="A185" s="31"/>
      <c r="B185" s="32"/>
      <c r="C185" s="207" t="s">
        <v>648</v>
      </c>
      <c r="D185" s="207" t="s">
        <v>423</v>
      </c>
      <c r="E185" s="208" t="s">
        <v>920</v>
      </c>
      <c r="F185" s="209" t="s">
        <v>921</v>
      </c>
      <c r="G185" s="210" t="s">
        <v>300</v>
      </c>
      <c r="H185" s="211">
        <v>2</v>
      </c>
      <c r="I185" s="212"/>
      <c r="J185" s="212"/>
      <c r="K185" s="213">
        <f>ROUND(P185*H185,2)</f>
        <v>0</v>
      </c>
      <c r="L185" s="209" t="s">
        <v>1</v>
      </c>
      <c r="M185" s="36"/>
      <c r="N185" s="214"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427</v>
      </c>
      <c r="AT185" s="184" t="s">
        <v>423</v>
      </c>
      <c r="AU185" s="184" t="s">
        <v>83</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427</v>
      </c>
      <c r="BM185" s="184" t="s">
        <v>922</v>
      </c>
    </row>
    <row r="186" spans="1:65" s="2" customFormat="1" ht="11.25">
      <c r="A186" s="31"/>
      <c r="B186" s="32"/>
      <c r="C186" s="33"/>
      <c r="D186" s="186" t="s">
        <v>207</v>
      </c>
      <c r="E186" s="33"/>
      <c r="F186" s="187" t="s">
        <v>921</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83</v>
      </c>
    </row>
    <row r="187" spans="1:65" s="2" customFormat="1" ht="24.2" customHeight="1">
      <c r="A187" s="31"/>
      <c r="B187" s="32"/>
      <c r="C187" s="207" t="s">
        <v>268</v>
      </c>
      <c r="D187" s="207" t="s">
        <v>423</v>
      </c>
      <c r="E187" s="208" t="s">
        <v>923</v>
      </c>
      <c r="F187" s="209" t="s">
        <v>924</v>
      </c>
      <c r="G187" s="210" t="s">
        <v>300</v>
      </c>
      <c r="H187" s="211">
        <v>5</v>
      </c>
      <c r="I187" s="212"/>
      <c r="J187" s="212"/>
      <c r="K187" s="213">
        <f>ROUND(P187*H187,2)</f>
        <v>0</v>
      </c>
      <c r="L187" s="209" t="s">
        <v>1</v>
      </c>
      <c r="M187" s="36"/>
      <c r="N187" s="214"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427</v>
      </c>
      <c r="AT187" s="184" t="s">
        <v>423</v>
      </c>
      <c r="AU187" s="184" t="s">
        <v>83</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427</v>
      </c>
      <c r="BM187" s="184" t="s">
        <v>925</v>
      </c>
    </row>
    <row r="188" spans="1:65" s="2" customFormat="1" ht="11.25">
      <c r="A188" s="31"/>
      <c r="B188" s="32"/>
      <c r="C188" s="33"/>
      <c r="D188" s="186" t="s">
        <v>207</v>
      </c>
      <c r="E188" s="33"/>
      <c r="F188" s="187" t="s">
        <v>924</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83</v>
      </c>
    </row>
    <row r="189" spans="1:65" s="2" customFormat="1" ht="14.45" customHeight="1">
      <c r="A189" s="31"/>
      <c r="B189" s="32"/>
      <c r="C189" s="207" t="s">
        <v>640</v>
      </c>
      <c r="D189" s="207" t="s">
        <v>423</v>
      </c>
      <c r="E189" s="208" t="s">
        <v>926</v>
      </c>
      <c r="F189" s="209" t="s">
        <v>927</v>
      </c>
      <c r="G189" s="210" t="s">
        <v>300</v>
      </c>
      <c r="H189" s="211">
        <v>6</v>
      </c>
      <c r="I189" s="212"/>
      <c r="J189" s="212"/>
      <c r="K189" s="213">
        <f>ROUND(P189*H189,2)</f>
        <v>0</v>
      </c>
      <c r="L189" s="209" t="s">
        <v>1</v>
      </c>
      <c r="M189" s="36"/>
      <c r="N189" s="214"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427</v>
      </c>
      <c r="AT189" s="184" t="s">
        <v>423</v>
      </c>
      <c r="AU189" s="184" t="s">
        <v>83</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427</v>
      </c>
      <c r="BM189" s="184" t="s">
        <v>928</v>
      </c>
    </row>
    <row r="190" spans="1:65" s="2" customFormat="1" ht="11.25">
      <c r="A190" s="31"/>
      <c r="B190" s="32"/>
      <c r="C190" s="33"/>
      <c r="D190" s="186" t="s">
        <v>207</v>
      </c>
      <c r="E190" s="33"/>
      <c r="F190" s="187" t="s">
        <v>929</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83</v>
      </c>
    </row>
    <row r="191" spans="1:65" s="2" customFormat="1" ht="14.45" customHeight="1">
      <c r="A191" s="31"/>
      <c r="B191" s="32"/>
      <c r="C191" s="207" t="s">
        <v>588</v>
      </c>
      <c r="D191" s="207" t="s">
        <v>423</v>
      </c>
      <c r="E191" s="208" t="s">
        <v>930</v>
      </c>
      <c r="F191" s="209" t="s">
        <v>931</v>
      </c>
      <c r="G191" s="210" t="s">
        <v>300</v>
      </c>
      <c r="H191" s="211">
        <v>2</v>
      </c>
      <c r="I191" s="212"/>
      <c r="J191" s="212"/>
      <c r="K191" s="213">
        <f>ROUND(P191*H191,2)</f>
        <v>0</v>
      </c>
      <c r="L191" s="209" t="s">
        <v>1</v>
      </c>
      <c r="M191" s="36"/>
      <c r="N191" s="214"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427</v>
      </c>
      <c r="AT191" s="184" t="s">
        <v>423</v>
      </c>
      <c r="AU191" s="184" t="s">
        <v>83</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427</v>
      </c>
      <c r="BM191" s="184" t="s">
        <v>932</v>
      </c>
    </row>
    <row r="192" spans="1:65" s="2" customFormat="1" ht="11.25">
      <c r="A192" s="31"/>
      <c r="B192" s="32"/>
      <c r="C192" s="33"/>
      <c r="D192" s="186" t="s">
        <v>207</v>
      </c>
      <c r="E192" s="33"/>
      <c r="F192" s="187" t="s">
        <v>931</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83</v>
      </c>
    </row>
    <row r="193" spans="1:65" s="2" customFormat="1" ht="14.45" customHeight="1">
      <c r="A193" s="31"/>
      <c r="B193" s="32"/>
      <c r="C193" s="207" t="s">
        <v>636</v>
      </c>
      <c r="D193" s="207" t="s">
        <v>423</v>
      </c>
      <c r="E193" s="208" t="s">
        <v>933</v>
      </c>
      <c r="F193" s="209" t="s">
        <v>934</v>
      </c>
      <c r="G193" s="210" t="s">
        <v>300</v>
      </c>
      <c r="H193" s="211">
        <v>2</v>
      </c>
      <c r="I193" s="212"/>
      <c r="J193" s="212"/>
      <c r="K193" s="213">
        <f>ROUND(P193*H193,2)</f>
        <v>0</v>
      </c>
      <c r="L193" s="209" t="s">
        <v>1</v>
      </c>
      <c r="M193" s="36"/>
      <c r="N193" s="214"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427</v>
      </c>
      <c r="AT193" s="184" t="s">
        <v>423</v>
      </c>
      <c r="AU193" s="184" t="s">
        <v>83</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427</v>
      </c>
      <c r="BM193" s="184" t="s">
        <v>935</v>
      </c>
    </row>
    <row r="194" spans="1:65" s="2" customFormat="1" ht="11.25">
      <c r="A194" s="31"/>
      <c r="B194" s="32"/>
      <c r="C194" s="33"/>
      <c r="D194" s="186" t="s">
        <v>207</v>
      </c>
      <c r="E194" s="33"/>
      <c r="F194" s="187" t="s">
        <v>934</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83</v>
      </c>
    </row>
    <row r="195" spans="1:65" s="2" customFormat="1" ht="14.45" customHeight="1">
      <c r="A195" s="31"/>
      <c r="B195" s="32"/>
      <c r="C195" s="207" t="s">
        <v>276</v>
      </c>
      <c r="D195" s="207" t="s">
        <v>423</v>
      </c>
      <c r="E195" s="208" t="s">
        <v>936</v>
      </c>
      <c r="F195" s="209" t="s">
        <v>937</v>
      </c>
      <c r="G195" s="210" t="s">
        <v>300</v>
      </c>
      <c r="H195" s="211">
        <v>5</v>
      </c>
      <c r="I195" s="212"/>
      <c r="J195" s="212"/>
      <c r="K195" s="213">
        <f>ROUND(P195*H195,2)</f>
        <v>0</v>
      </c>
      <c r="L195" s="209" t="s">
        <v>1</v>
      </c>
      <c r="M195" s="36"/>
      <c r="N195" s="214"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427</v>
      </c>
      <c r="AT195" s="184" t="s">
        <v>423</v>
      </c>
      <c r="AU195" s="184" t="s">
        <v>83</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427</v>
      </c>
      <c r="BM195" s="184" t="s">
        <v>938</v>
      </c>
    </row>
    <row r="196" spans="1:65" s="2" customFormat="1" ht="11.25">
      <c r="A196" s="31"/>
      <c r="B196" s="32"/>
      <c r="C196" s="33"/>
      <c r="D196" s="186" t="s">
        <v>207</v>
      </c>
      <c r="E196" s="33"/>
      <c r="F196" s="187" t="s">
        <v>937</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83</v>
      </c>
    </row>
    <row r="197" spans="1:65" s="2" customFormat="1" ht="14.45" customHeight="1">
      <c r="A197" s="31"/>
      <c r="B197" s="32"/>
      <c r="C197" s="207" t="s">
        <v>272</v>
      </c>
      <c r="D197" s="207" t="s">
        <v>423</v>
      </c>
      <c r="E197" s="208" t="s">
        <v>939</v>
      </c>
      <c r="F197" s="209" t="s">
        <v>940</v>
      </c>
      <c r="G197" s="210" t="s">
        <v>300</v>
      </c>
      <c r="H197" s="211">
        <v>2</v>
      </c>
      <c r="I197" s="212"/>
      <c r="J197" s="212"/>
      <c r="K197" s="213">
        <f>ROUND(P197*H197,2)</f>
        <v>0</v>
      </c>
      <c r="L197" s="209" t="s">
        <v>1</v>
      </c>
      <c r="M197" s="36"/>
      <c r="N197" s="214"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427</v>
      </c>
      <c r="AT197" s="184" t="s">
        <v>423</v>
      </c>
      <c r="AU197" s="184" t="s">
        <v>83</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427</v>
      </c>
      <c r="BM197" s="184" t="s">
        <v>941</v>
      </c>
    </row>
    <row r="198" spans="1:65" s="2" customFormat="1" ht="11.25">
      <c r="A198" s="31"/>
      <c r="B198" s="32"/>
      <c r="C198" s="33"/>
      <c r="D198" s="186" t="s">
        <v>207</v>
      </c>
      <c r="E198" s="33"/>
      <c r="F198" s="187" t="s">
        <v>924</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83</v>
      </c>
    </row>
    <row r="199" spans="1:65" s="2" customFormat="1" ht="14.45" customHeight="1">
      <c r="A199" s="31"/>
      <c r="B199" s="32"/>
      <c r="C199" s="207" t="s">
        <v>442</v>
      </c>
      <c r="D199" s="207" t="s">
        <v>423</v>
      </c>
      <c r="E199" s="208" t="s">
        <v>942</v>
      </c>
      <c r="F199" s="209" t="s">
        <v>943</v>
      </c>
      <c r="G199" s="210" t="s">
        <v>204</v>
      </c>
      <c r="H199" s="211">
        <v>700</v>
      </c>
      <c r="I199" s="212"/>
      <c r="J199" s="212"/>
      <c r="K199" s="213">
        <f>ROUND(P199*H199,2)</f>
        <v>0</v>
      </c>
      <c r="L199" s="209" t="s">
        <v>1</v>
      </c>
      <c r="M199" s="36"/>
      <c r="N199" s="214"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427</v>
      </c>
      <c r="AT199" s="184" t="s">
        <v>423</v>
      </c>
      <c r="AU199" s="184" t="s">
        <v>83</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427</v>
      </c>
      <c r="BM199" s="184" t="s">
        <v>944</v>
      </c>
    </row>
    <row r="200" spans="1:65" s="2" customFormat="1" ht="11.25">
      <c r="A200" s="31"/>
      <c r="B200" s="32"/>
      <c r="C200" s="33"/>
      <c r="D200" s="186" t="s">
        <v>207</v>
      </c>
      <c r="E200" s="33"/>
      <c r="F200" s="187" t="s">
        <v>943</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83</v>
      </c>
    </row>
    <row r="201" spans="1:65" s="2" customFormat="1" ht="14.45" customHeight="1">
      <c r="A201" s="31"/>
      <c r="B201" s="32"/>
      <c r="C201" s="207" t="s">
        <v>447</v>
      </c>
      <c r="D201" s="207" t="s">
        <v>423</v>
      </c>
      <c r="E201" s="208" t="s">
        <v>945</v>
      </c>
      <c r="F201" s="209" t="s">
        <v>946</v>
      </c>
      <c r="G201" s="210" t="s">
        <v>204</v>
      </c>
      <c r="H201" s="211">
        <v>700</v>
      </c>
      <c r="I201" s="212"/>
      <c r="J201" s="212"/>
      <c r="K201" s="213">
        <f>ROUND(P201*H201,2)</f>
        <v>0</v>
      </c>
      <c r="L201" s="209" t="s">
        <v>1</v>
      </c>
      <c r="M201" s="36"/>
      <c r="N201" s="214"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427</v>
      </c>
      <c r="AT201" s="184" t="s">
        <v>423</v>
      </c>
      <c r="AU201" s="184" t="s">
        <v>83</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427</v>
      </c>
      <c r="BM201" s="184" t="s">
        <v>947</v>
      </c>
    </row>
    <row r="202" spans="1:65" s="2" customFormat="1" ht="11.25">
      <c r="A202" s="31"/>
      <c r="B202" s="32"/>
      <c r="C202" s="33"/>
      <c r="D202" s="186" t="s">
        <v>207</v>
      </c>
      <c r="E202" s="33"/>
      <c r="F202" s="187" t="s">
        <v>946</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83</v>
      </c>
    </row>
    <row r="203" spans="1:65" s="2" customFormat="1" ht="14.45" customHeight="1">
      <c r="A203" s="31"/>
      <c r="B203" s="32"/>
      <c r="C203" s="207" t="s">
        <v>452</v>
      </c>
      <c r="D203" s="207" t="s">
        <v>423</v>
      </c>
      <c r="E203" s="208" t="s">
        <v>948</v>
      </c>
      <c r="F203" s="209" t="s">
        <v>949</v>
      </c>
      <c r="G203" s="210" t="s">
        <v>300</v>
      </c>
      <c r="H203" s="211">
        <v>3</v>
      </c>
      <c r="I203" s="212"/>
      <c r="J203" s="212"/>
      <c r="K203" s="213">
        <f>ROUND(P203*H203,2)</f>
        <v>0</v>
      </c>
      <c r="L203" s="209" t="s">
        <v>1</v>
      </c>
      <c r="M203" s="36"/>
      <c r="N203" s="214"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427</v>
      </c>
      <c r="AT203" s="184" t="s">
        <v>423</v>
      </c>
      <c r="AU203" s="184" t="s">
        <v>83</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427</v>
      </c>
      <c r="BM203" s="184" t="s">
        <v>950</v>
      </c>
    </row>
    <row r="204" spans="1:65" s="2" customFormat="1" ht="11.25">
      <c r="A204" s="31"/>
      <c r="B204" s="32"/>
      <c r="C204" s="33"/>
      <c r="D204" s="186" t="s">
        <v>207</v>
      </c>
      <c r="E204" s="33"/>
      <c r="F204" s="187" t="s">
        <v>949</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83</v>
      </c>
    </row>
    <row r="205" spans="1:65" s="2" customFormat="1" ht="14.45" customHeight="1">
      <c r="A205" s="31"/>
      <c r="B205" s="32"/>
      <c r="C205" s="207" t="s">
        <v>666</v>
      </c>
      <c r="D205" s="207" t="s">
        <v>423</v>
      </c>
      <c r="E205" s="208" t="s">
        <v>951</v>
      </c>
      <c r="F205" s="209" t="s">
        <v>952</v>
      </c>
      <c r="G205" s="210" t="s">
        <v>300</v>
      </c>
      <c r="H205" s="211">
        <v>4</v>
      </c>
      <c r="I205" s="212"/>
      <c r="J205" s="212"/>
      <c r="K205" s="213">
        <f>ROUND(P205*H205,2)</f>
        <v>0</v>
      </c>
      <c r="L205" s="209" t="s">
        <v>1</v>
      </c>
      <c r="M205" s="36"/>
      <c r="N205" s="214"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427</v>
      </c>
      <c r="AT205" s="184" t="s">
        <v>423</v>
      </c>
      <c r="AU205" s="184" t="s">
        <v>83</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427</v>
      </c>
      <c r="BM205" s="184" t="s">
        <v>953</v>
      </c>
    </row>
    <row r="206" spans="1:65" s="2" customFormat="1" ht="11.25">
      <c r="A206" s="31"/>
      <c r="B206" s="32"/>
      <c r="C206" s="33"/>
      <c r="D206" s="186" t="s">
        <v>207</v>
      </c>
      <c r="E206" s="33"/>
      <c r="F206" s="187" t="s">
        <v>952</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83</v>
      </c>
    </row>
    <row r="207" spans="1:65" s="2" customFormat="1" ht="14.45" customHeight="1">
      <c r="A207" s="31"/>
      <c r="B207" s="32"/>
      <c r="C207" s="207" t="s">
        <v>954</v>
      </c>
      <c r="D207" s="207" t="s">
        <v>423</v>
      </c>
      <c r="E207" s="208" t="s">
        <v>955</v>
      </c>
      <c r="F207" s="209" t="s">
        <v>956</v>
      </c>
      <c r="G207" s="210" t="s">
        <v>300</v>
      </c>
      <c r="H207" s="211">
        <v>6</v>
      </c>
      <c r="I207" s="212"/>
      <c r="J207" s="212"/>
      <c r="K207" s="213">
        <f>ROUND(P207*H207,2)</f>
        <v>0</v>
      </c>
      <c r="L207" s="209" t="s">
        <v>1</v>
      </c>
      <c r="M207" s="36"/>
      <c r="N207" s="214"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83</v>
      </c>
      <c r="AT207" s="184" t="s">
        <v>423</v>
      </c>
      <c r="AU207" s="184" t="s">
        <v>83</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83</v>
      </c>
      <c r="BM207" s="184" t="s">
        <v>957</v>
      </c>
    </row>
    <row r="208" spans="1:65" s="2" customFormat="1" ht="29.25">
      <c r="A208" s="31"/>
      <c r="B208" s="32"/>
      <c r="C208" s="33"/>
      <c r="D208" s="186" t="s">
        <v>207</v>
      </c>
      <c r="E208" s="33"/>
      <c r="F208" s="187" t="s">
        <v>958</v>
      </c>
      <c r="G208" s="33"/>
      <c r="H208" s="33"/>
      <c r="I208" s="188"/>
      <c r="J208" s="188"/>
      <c r="K208" s="33"/>
      <c r="L208" s="33"/>
      <c r="M208" s="36"/>
      <c r="N208" s="189"/>
      <c r="O208" s="190"/>
      <c r="P208" s="68"/>
      <c r="Q208" s="68"/>
      <c r="R208" s="68"/>
      <c r="S208" s="68"/>
      <c r="T208" s="68"/>
      <c r="U208" s="68"/>
      <c r="V208" s="68"/>
      <c r="W208" s="68"/>
      <c r="X208" s="68"/>
      <c r="Y208" s="69"/>
      <c r="Z208" s="31"/>
      <c r="AA208" s="31"/>
      <c r="AB208" s="31"/>
      <c r="AC208" s="31"/>
      <c r="AD208" s="31"/>
      <c r="AE208" s="31"/>
      <c r="AT208" s="14" t="s">
        <v>207</v>
      </c>
      <c r="AU208" s="14" t="s">
        <v>83</v>
      </c>
    </row>
    <row r="209" spans="1:65" s="2" customFormat="1" ht="14.45" customHeight="1">
      <c r="A209" s="31"/>
      <c r="B209" s="32"/>
      <c r="C209" s="207" t="s">
        <v>959</v>
      </c>
      <c r="D209" s="207" t="s">
        <v>423</v>
      </c>
      <c r="E209" s="208" t="s">
        <v>960</v>
      </c>
      <c r="F209" s="209" t="s">
        <v>961</v>
      </c>
      <c r="G209" s="210" t="s">
        <v>204</v>
      </c>
      <c r="H209" s="211">
        <v>50</v>
      </c>
      <c r="I209" s="212"/>
      <c r="J209" s="212"/>
      <c r="K209" s="213">
        <f>ROUND(P209*H209,2)</f>
        <v>0</v>
      </c>
      <c r="L209" s="209" t="s">
        <v>1</v>
      </c>
      <c r="M209" s="36"/>
      <c r="N209" s="214"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83</v>
      </c>
      <c r="AT209" s="184" t="s">
        <v>423</v>
      </c>
      <c r="AU209" s="184" t="s">
        <v>83</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83</v>
      </c>
      <c r="BM209" s="184" t="s">
        <v>962</v>
      </c>
    </row>
    <row r="210" spans="1:65" s="2" customFormat="1" ht="11.25">
      <c r="A210" s="31"/>
      <c r="B210" s="32"/>
      <c r="C210" s="33"/>
      <c r="D210" s="186" t="s">
        <v>207</v>
      </c>
      <c r="E210" s="33"/>
      <c r="F210" s="187" t="s">
        <v>963</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83</v>
      </c>
    </row>
    <row r="211" spans="1:65" s="2" customFormat="1" ht="24.2" customHeight="1">
      <c r="A211" s="31"/>
      <c r="B211" s="32"/>
      <c r="C211" s="207" t="s">
        <v>964</v>
      </c>
      <c r="D211" s="207" t="s">
        <v>423</v>
      </c>
      <c r="E211" s="208" t="s">
        <v>965</v>
      </c>
      <c r="F211" s="209" t="s">
        <v>966</v>
      </c>
      <c r="G211" s="210" t="s">
        <v>300</v>
      </c>
      <c r="H211" s="211">
        <v>10</v>
      </c>
      <c r="I211" s="212"/>
      <c r="J211" s="212"/>
      <c r="K211" s="213">
        <f>ROUND(P211*H211,2)</f>
        <v>0</v>
      </c>
      <c r="L211" s="209" t="s">
        <v>1</v>
      </c>
      <c r="M211" s="36"/>
      <c r="N211" s="214"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83</v>
      </c>
      <c r="AT211" s="184" t="s">
        <v>423</v>
      </c>
      <c r="AU211" s="184" t="s">
        <v>83</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83</v>
      </c>
      <c r="BM211" s="184" t="s">
        <v>967</v>
      </c>
    </row>
    <row r="212" spans="1:65" s="2" customFormat="1" ht="11.25">
      <c r="A212" s="31"/>
      <c r="B212" s="32"/>
      <c r="C212" s="33"/>
      <c r="D212" s="186" t="s">
        <v>207</v>
      </c>
      <c r="E212" s="33"/>
      <c r="F212" s="187" t="s">
        <v>966</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83</v>
      </c>
    </row>
    <row r="213" spans="1:65" s="2" customFormat="1" ht="14.45" customHeight="1">
      <c r="A213" s="31"/>
      <c r="B213" s="32"/>
      <c r="C213" s="207" t="s">
        <v>968</v>
      </c>
      <c r="D213" s="207" t="s">
        <v>423</v>
      </c>
      <c r="E213" s="208" t="s">
        <v>969</v>
      </c>
      <c r="F213" s="209" t="s">
        <v>970</v>
      </c>
      <c r="G213" s="210" t="s">
        <v>204</v>
      </c>
      <c r="H213" s="211">
        <v>700</v>
      </c>
      <c r="I213" s="212"/>
      <c r="J213" s="212"/>
      <c r="K213" s="213">
        <f>ROUND(P213*H213,2)</f>
        <v>0</v>
      </c>
      <c r="L213" s="209" t="s">
        <v>1</v>
      </c>
      <c r="M213" s="36"/>
      <c r="N213" s="214" t="s">
        <v>1</v>
      </c>
      <c r="O213" s="180" t="s">
        <v>39</v>
      </c>
      <c r="P213" s="181">
        <f>I213+J213</f>
        <v>0</v>
      </c>
      <c r="Q213" s="181">
        <f>ROUND(I213*H213,2)</f>
        <v>0</v>
      </c>
      <c r="R213" s="181">
        <f>ROUND(J213*H213,2)</f>
        <v>0</v>
      </c>
      <c r="S213" s="68"/>
      <c r="T213" s="182">
        <f>S213*H213</f>
        <v>0</v>
      </c>
      <c r="U213" s="182">
        <v>0</v>
      </c>
      <c r="V213" s="182">
        <f>U213*H213</f>
        <v>0</v>
      </c>
      <c r="W213" s="182">
        <v>0</v>
      </c>
      <c r="X213" s="182">
        <f>W213*H213</f>
        <v>0</v>
      </c>
      <c r="Y213" s="183" t="s">
        <v>1</v>
      </c>
      <c r="Z213" s="31"/>
      <c r="AA213" s="31"/>
      <c r="AB213" s="31"/>
      <c r="AC213" s="31"/>
      <c r="AD213" s="31"/>
      <c r="AE213" s="31"/>
      <c r="AR213" s="184" t="s">
        <v>83</v>
      </c>
      <c r="AT213" s="184" t="s">
        <v>423</v>
      </c>
      <c r="AU213" s="184" t="s">
        <v>83</v>
      </c>
      <c r="AY213" s="14" t="s">
        <v>205</v>
      </c>
      <c r="BE213" s="185">
        <f>IF(O213="základní",K213,0)</f>
        <v>0</v>
      </c>
      <c r="BF213" s="185">
        <f>IF(O213="snížená",K213,0)</f>
        <v>0</v>
      </c>
      <c r="BG213" s="185">
        <f>IF(O213="zákl. přenesená",K213,0)</f>
        <v>0</v>
      </c>
      <c r="BH213" s="185">
        <f>IF(O213="sníž. přenesená",K213,0)</f>
        <v>0</v>
      </c>
      <c r="BI213" s="185">
        <f>IF(O213="nulová",K213,0)</f>
        <v>0</v>
      </c>
      <c r="BJ213" s="14" t="s">
        <v>83</v>
      </c>
      <c r="BK213" s="185">
        <f>ROUND(P213*H213,2)</f>
        <v>0</v>
      </c>
      <c r="BL213" s="14" t="s">
        <v>83</v>
      </c>
      <c r="BM213" s="184" t="s">
        <v>971</v>
      </c>
    </row>
    <row r="214" spans="1:65" s="2" customFormat="1" ht="48.75">
      <c r="A214" s="31"/>
      <c r="B214" s="32"/>
      <c r="C214" s="33"/>
      <c r="D214" s="186" t="s">
        <v>207</v>
      </c>
      <c r="E214" s="33"/>
      <c r="F214" s="187" t="s">
        <v>972</v>
      </c>
      <c r="G214" s="33"/>
      <c r="H214" s="33"/>
      <c r="I214" s="188"/>
      <c r="J214" s="188"/>
      <c r="K214" s="33"/>
      <c r="L214" s="33"/>
      <c r="M214" s="36"/>
      <c r="N214" s="189"/>
      <c r="O214" s="190"/>
      <c r="P214" s="68"/>
      <c r="Q214" s="68"/>
      <c r="R214" s="68"/>
      <c r="S214" s="68"/>
      <c r="T214" s="68"/>
      <c r="U214" s="68"/>
      <c r="V214" s="68"/>
      <c r="W214" s="68"/>
      <c r="X214" s="68"/>
      <c r="Y214" s="69"/>
      <c r="Z214" s="31"/>
      <c r="AA214" s="31"/>
      <c r="AB214" s="31"/>
      <c r="AC214" s="31"/>
      <c r="AD214" s="31"/>
      <c r="AE214" s="31"/>
      <c r="AT214" s="14" t="s">
        <v>207</v>
      </c>
      <c r="AU214" s="14" t="s">
        <v>83</v>
      </c>
    </row>
    <row r="215" spans="1:65" s="2" customFormat="1" ht="24.2" customHeight="1">
      <c r="A215" s="31"/>
      <c r="B215" s="32"/>
      <c r="C215" s="207" t="s">
        <v>973</v>
      </c>
      <c r="D215" s="207" t="s">
        <v>423</v>
      </c>
      <c r="E215" s="208" t="s">
        <v>974</v>
      </c>
      <c r="F215" s="209" t="s">
        <v>975</v>
      </c>
      <c r="G215" s="210" t="s">
        <v>300</v>
      </c>
      <c r="H215" s="211">
        <v>2</v>
      </c>
      <c r="I215" s="212"/>
      <c r="J215" s="212"/>
      <c r="K215" s="213">
        <f>ROUND(P215*H215,2)</f>
        <v>0</v>
      </c>
      <c r="L215" s="209" t="s">
        <v>1</v>
      </c>
      <c r="M215" s="36"/>
      <c r="N215" s="214" t="s">
        <v>1</v>
      </c>
      <c r="O215" s="180" t="s">
        <v>39</v>
      </c>
      <c r="P215" s="181">
        <f>I215+J215</f>
        <v>0</v>
      </c>
      <c r="Q215" s="181">
        <f>ROUND(I215*H215,2)</f>
        <v>0</v>
      </c>
      <c r="R215" s="181">
        <f>ROUND(J215*H215,2)</f>
        <v>0</v>
      </c>
      <c r="S215" s="68"/>
      <c r="T215" s="182">
        <f>S215*H215</f>
        <v>0</v>
      </c>
      <c r="U215" s="182">
        <v>0</v>
      </c>
      <c r="V215" s="182">
        <f>U215*H215</f>
        <v>0</v>
      </c>
      <c r="W215" s="182">
        <v>0</v>
      </c>
      <c r="X215" s="182">
        <f>W215*H215</f>
        <v>0</v>
      </c>
      <c r="Y215" s="183" t="s">
        <v>1</v>
      </c>
      <c r="Z215" s="31"/>
      <c r="AA215" s="31"/>
      <c r="AB215" s="31"/>
      <c r="AC215" s="31"/>
      <c r="AD215" s="31"/>
      <c r="AE215" s="31"/>
      <c r="AR215" s="184" t="s">
        <v>83</v>
      </c>
      <c r="AT215" s="184" t="s">
        <v>423</v>
      </c>
      <c r="AU215" s="184" t="s">
        <v>83</v>
      </c>
      <c r="AY215" s="14" t="s">
        <v>205</v>
      </c>
      <c r="BE215" s="185">
        <f>IF(O215="základní",K215,0)</f>
        <v>0</v>
      </c>
      <c r="BF215" s="185">
        <f>IF(O215="snížená",K215,0)</f>
        <v>0</v>
      </c>
      <c r="BG215" s="185">
        <f>IF(O215="zákl. přenesená",K215,0)</f>
        <v>0</v>
      </c>
      <c r="BH215" s="185">
        <f>IF(O215="sníž. přenesená",K215,0)</f>
        <v>0</v>
      </c>
      <c r="BI215" s="185">
        <f>IF(O215="nulová",K215,0)</f>
        <v>0</v>
      </c>
      <c r="BJ215" s="14" t="s">
        <v>83</v>
      </c>
      <c r="BK215" s="185">
        <f>ROUND(P215*H215,2)</f>
        <v>0</v>
      </c>
      <c r="BL215" s="14" t="s">
        <v>83</v>
      </c>
      <c r="BM215" s="184" t="s">
        <v>976</v>
      </c>
    </row>
    <row r="216" spans="1:65" s="2" customFormat="1" ht="19.5">
      <c r="A216" s="31"/>
      <c r="B216" s="32"/>
      <c r="C216" s="33"/>
      <c r="D216" s="186" t="s">
        <v>207</v>
      </c>
      <c r="E216" s="33"/>
      <c r="F216" s="187" t="s">
        <v>975</v>
      </c>
      <c r="G216" s="33"/>
      <c r="H216" s="33"/>
      <c r="I216" s="188"/>
      <c r="J216" s="188"/>
      <c r="K216" s="33"/>
      <c r="L216" s="33"/>
      <c r="M216" s="36"/>
      <c r="N216" s="189"/>
      <c r="O216" s="190"/>
      <c r="P216" s="68"/>
      <c r="Q216" s="68"/>
      <c r="R216" s="68"/>
      <c r="S216" s="68"/>
      <c r="T216" s="68"/>
      <c r="U216" s="68"/>
      <c r="V216" s="68"/>
      <c r="W216" s="68"/>
      <c r="X216" s="68"/>
      <c r="Y216" s="69"/>
      <c r="Z216" s="31"/>
      <c r="AA216" s="31"/>
      <c r="AB216" s="31"/>
      <c r="AC216" s="31"/>
      <c r="AD216" s="31"/>
      <c r="AE216" s="31"/>
      <c r="AT216" s="14" t="s">
        <v>207</v>
      </c>
      <c r="AU216" s="14" t="s">
        <v>83</v>
      </c>
    </row>
    <row r="217" spans="1:65" s="2" customFormat="1" ht="14.45" customHeight="1">
      <c r="A217" s="31"/>
      <c r="B217" s="32"/>
      <c r="C217" s="207" t="s">
        <v>289</v>
      </c>
      <c r="D217" s="207" t="s">
        <v>423</v>
      </c>
      <c r="E217" s="208" t="s">
        <v>977</v>
      </c>
      <c r="F217" s="209" t="s">
        <v>978</v>
      </c>
      <c r="G217" s="210" t="s">
        <v>204</v>
      </c>
      <c r="H217" s="211">
        <v>120</v>
      </c>
      <c r="I217" s="212"/>
      <c r="J217" s="212"/>
      <c r="K217" s="213">
        <f>ROUND(P217*H217,2)</f>
        <v>0</v>
      </c>
      <c r="L217" s="209" t="s">
        <v>1</v>
      </c>
      <c r="M217" s="36"/>
      <c r="N217" s="214" t="s">
        <v>1</v>
      </c>
      <c r="O217" s="180" t="s">
        <v>39</v>
      </c>
      <c r="P217" s="181">
        <f>I217+J217</f>
        <v>0</v>
      </c>
      <c r="Q217" s="181">
        <f>ROUND(I217*H217,2)</f>
        <v>0</v>
      </c>
      <c r="R217" s="181">
        <f>ROUND(J217*H217,2)</f>
        <v>0</v>
      </c>
      <c r="S217" s="68"/>
      <c r="T217" s="182">
        <f>S217*H217</f>
        <v>0</v>
      </c>
      <c r="U217" s="182">
        <v>0</v>
      </c>
      <c r="V217" s="182">
        <f>U217*H217</f>
        <v>0</v>
      </c>
      <c r="W217" s="182">
        <v>0</v>
      </c>
      <c r="X217" s="182">
        <f>W217*H217</f>
        <v>0</v>
      </c>
      <c r="Y217" s="183" t="s">
        <v>1</v>
      </c>
      <c r="Z217" s="31"/>
      <c r="AA217" s="31"/>
      <c r="AB217" s="31"/>
      <c r="AC217" s="31"/>
      <c r="AD217" s="31"/>
      <c r="AE217" s="31"/>
      <c r="AR217" s="184" t="s">
        <v>83</v>
      </c>
      <c r="AT217" s="184" t="s">
        <v>423</v>
      </c>
      <c r="AU217" s="184" t="s">
        <v>83</v>
      </c>
      <c r="AY217" s="14" t="s">
        <v>205</v>
      </c>
      <c r="BE217" s="185">
        <f>IF(O217="základní",K217,0)</f>
        <v>0</v>
      </c>
      <c r="BF217" s="185">
        <f>IF(O217="snížená",K217,0)</f>
        <v>0</v>
      </c>
      <c r="BG217" s="185">
        <f>IF(O217="zákl. přenesená",K217,0)</f>
        <v>0</v>
      </c>
      <c r="BH217" s="185">
        <f>IF(O217="sníž. přenesená",K217,0)</f>
        <v>0</v>
      </c>
      <c r="BI217" s="185">
        <f>IF(O217="nulová",K217,0)</f>
        <v>0</v>
      </c>
      <c r="BJ217" s="14" t="s">
        <v>83</v>
      </c>
      <c r="BK217" s="185">
        <f>ROUND(P217*H217,2)</f>
        <v>0</v>
      </c>
      <c r="BL217" s="14" t="s">
        <v>83</v>
      </c>
      <c r="BM217" s="184" t="s">
        <v>979</v>
      </c>
    </row>
    <row r="218" spans="1:65" s="2" customFormat="1" ht="11.25">
      <c r="A218" s="31"/>
      <c r="B218" s="32"/>
      <c r="C218" s="33"/>
      <c r="D218" s="186" t="s">
        <v>207</v>
      </c>
      <c r="E218" s="33"/>
      <c r="F218" s="187" t="s">
        <v>978</v>
      </c>
      <c r="G218" s="33"/>
      <c r="H218" s="33"/>
      <c r="I218" s="188"/>
      <c r="J218" s="188"/>
      <c r="K218" s="33"/>
      <c r="L218" s="33"/>
      <c r="M218" s="36"/>
      <c r="N218" s="189"/>
      <c r="O218" s="190"/>
      <c r="P218" s="68"/>
      <c r="Q218" s="68"/>
      <c r="R218" s="68"/>
      <c r="S218" s="68"/>
      <c r="T218" s="68"/>
      <c r="U218" s="68"/>
      <c r="V218" s="68"/>
      <c r="W218" s="68"/>
      <c r="X218" s="68"/>
      <c r="Y218" s="69"/>
      <c r="Z218" s="31"/>
      <c r="AA218" s="31"/>
      <c r="AB218" s="31"/>
      <c r="AC218" s="31"/>
      <c r="AD218" s="31"/>
      <c r="AE218" s="31"/>
      <c r="AT218" s="14" t="s">
        <v>207</v>
      </c>
      <c r="AU218" s="14" t="s">
        <v>83</v>
      </c>
    </row>
    <row r="219" spans="1:65" s="2" customFormat="1" ht="14.45" customHeight="1">
      <c r="A219" s="31"/>
      <c r="B219" s="32"/>
      <c r="C219" s="207" t="s">
        <v>980</v>
      </c>
      <c r="D219" s="207" t="s">
        <v>423</v>
      </c>
      <c r="E219" s="208" t="s">
        <v>981</v>
      </c>
      <c r="F219" s="209" t="s">
        <v>982</v>
      </c>
      <c r="G219" s="210" t="s">
        <v>204</v>
      </c>
      <c r="H219" s="211">
        <v>120</v>
      </c>
      <c r="I219" s="212"/>
      <c r="J219" s="212"/>
      <c r="K219" s="213">
        <f>ROUND(P219*H219,2)</f>
        <v>0</v>
      </c>
      <c r="L219" s="209" t="s">
        <v>1</v>
      </c>
      <c r="M219" s="36"/>
      <c r="N219" s="214" t="s">
        <v>1</v>
      </c>
      <c r="O219" s="180" t="s">
        <v>39</v>
      </c>
      <c r="P219" s="181">
        <f>I219+J219</f>
        <v>0</v>
      </c>
      <c r="Q219" s="181">
        <f>ROUND(I219*H219,2)</f>
        <v>0</v>
      </c>
      <c r="R219" s="181">
        <f>ROUND(J219*H219,2)</f>
        <v>0</v>
      </c>
      <c r="S219" s="68"/>
      <c r="T219" s="182">
        <f>S219*H219</f>
        <v>0</v>
      </c>
      <c r="U219" s="182">
        <v>0</v>
      </c>
      <c r="V219" s="182">
        <f>U219*H219</f>
        <v>0</v>
      </c>
      <c r="W219" s="182">
        <v>0</v>
      </c>
      <c r="X219" s="182">
        <f>W219*H219</f>
        <v>0</v>
      </c>
      <c r="Y219" s="183" t="s">
        <v>1</v>
      </c>
      <c r="Z219" s="31"/>
      <c r="AA219" s="31"/>
      <c r="AB219" s="31"/>
      <c r="AC219" s="31"/>
      <c r="AD219" s="31"/>
      <c r="AE219" s="31"/>
      <c r="AR219" s="184" t="s">
        <v>83</v>
      </c>
      <c r="AT219" s="184" t="s">
        <v>423</v>
      </c>
      <c r="AU219" s="184" t="s">
        <v>83</v>
      </c>
      <c r="AY219" s="14" t="s">
        <v>205</v>
      </c>
      <c r="BE219" s="185">
        <f>IF(O219="základní",K219,0)</f>
        <v>0</v>
      </c>
      <c r="BF219" s="185">
        <f>IF(O219="snížená",K219,0)</f>
        <v>0</v>
      </c>
      <c r="BG219" s="185">
        <f>IF(O219="zákl. přenesená",K219,0)</f>
        <v>0</v>
      </c>
      <c r="BH219" s="185">
        <f>IF(O219="sníž. přenesená",K219,0)</f>
        <v>0</v>
      </c>
      <c r="BI219" s="185">
        <f>IF(O219="nulová",K219,0)</f>
        <v>0</v>
      </c>
      <c r="BJ219" s="14" t="s">
        <v>83</v>
      </c>
      <c r="BK219" s="185">
        <f>ROUND(P219*H219,2)</f>
        <v>0</v>
      </c>
      <c r="BL219" s="14" t="s">
        <v>83</v>
      </c>
      <c r="BM219" s="184" t="s">
        <v>983</v>
      </c>
    </row>
    <row r="220" spans="1:65" s="2" customFormat="1" ht="11.25">
      <c r="A220" s="31"/>
      <c r="B220" s="32"/>
      <c r="C220" s="33"/>
      <c r="D220" s="186" t="s">
        <v>207</v>
      </c>
      <c r="E220" s="33"/>
      <c r="F220" s="187" t="s">
        <v>982</v>
      </c>
      <c r="G220" s="33"/>
      <c r="H220" s="33"/>
      <c r="I220" s="188"/>
      <c r="J220" s="188"/>
      <c r="K220" s="33"/>
      <c r="L220" s="33"/>
      <c r="M220" s="36"/>
      <c r="N220" s="189"/>
      <c r="O220" s="190"/>
      <c r="P220" s="68"/>
      <c r="Q220" s="68"/>
      <c r="R220" s="68"/>
      <c r="S220" s="68"/>
      <c r="T220" s="68"/>
      <c r="U220" s="68"/>
      <c r="V220" s="68"/>
      <c r="W220" s="68"/>
      <c r="X220" s="68"/>
      <c r="Y220" s="69"/>
      <c r="Z220" s="31"/>
      <c r="AA220" s="31"/>
      <c r="AB220" s="31"/>
      <c r="AC220" s="31"/>
      <c r="AD220" s="31"/>
      <c r="AE220" s="31"/>
      <c r="AT220" s="14" t="s">
        <v>207</v>
      </c>
      <c r="AU220" s="14" t="s">
        <v>83</v>
      </c>
    </row>
    <row r="221" spans="1:65" s="2" customFormat="1" ht="14.45" customHeight="1">
      <c r="A221" s="31"/>
      <c r="B221" s="32"/>
      <c r="C221" s="207" t="s">
        <v>244</v>
      </c>
      <c r="D221" s="207" t="s">
        <v>423</v>
      </c>
      <c r="E221" s="208" t="s">
        <v>984</v>
      </c>
      <c r="F221" s="209" t="s">
        <v>985</v>
      </c>
      <c r="G221" s="210" t="s">
        <v>300</v>
      </c>
      <c r="H221" s="211">
        <v>10</v>
      </c>
      <c r="I221" s="212"/>
      <c r="J221" s="212"/>
      <c r="K221" s="213">
        <f>ROUND(P221*H221,2)</f>
        <v>0</v>
      </c>
      <c r="L221" s="209" t="s">
        <v>1</v>
      </c>
      <c r="M221" s="36"/>
      <c r="N221" s="214" t="s">
        <v>1</v>
      </c>
      <c r="O221" s="180" t="s">
        <v>39</v>
      </c>
      <c r="P221" s="181">
        <f>I221+J221</f>
        <v>0</v>
      </c>
      <c r="Q221" s="181">
        <f>ROUND(I221*H221,2)</f>
        <v>0</v>
      </c>
      <c r="R221" s="181">
        <f>ROUND(J221*H221,2)</f>
        <v>0</v>
      </c>
      <c r="S221" s="68"/>
      <c r="T221" s="182">
        <f>S221*H221</f>
        <v>0</v>
      </c>
      <c r="U221" s="182">
        <v>0</v>
      </c>
      <c r="V221" s="182">
        <f>U221*H221</f>
        <v>0</v>
      </c>
      <c r="W221" s="182">
        <v>0</v>
      </c>
      <c r="X221" s="182">
        <f>W221*H221</f>
        <v>0</v>
      </c>
      <c r="Y221" s="183" t="s">
        <v>1</v>
      </c>
      <c r="Z221" s="31"/>
      <c r="AA221" s="31"/>
      <c r="AB221" s="31"/>
      <c r="AC221" s="31"/>
      <c r="AD221" s="31"/>
      <c r="AE221" s="31"/>
      <c r="AR221" s="184" t="s">
        <v>427</v>
      </c>
      <c r="AT221" s="184" t="s">
        <v>423</v>
      </c>
      <c r="AU221" s="184" t="s">
        <v>83</v>
      </c>
      <c r="AY221" s="14" t="s">
        <v>205</v>
      </c>
      <c r="BE221" s="185">
        <f>IF(O221="základní",K221,0)</f>
        <v>0</v>
      </c>
      <c r="BF221" s="185">
        <f>IF(O221="snížená",K221,0)</f>
        <v>0</v>
      </c>
      <c r="BG221" s="185">
        <f>IF(O221="zákl. přenesená",K221,0)</f>
        <v>0</v>
      </c>
      <c r="BH221" s="185">
        <f>IF(O221="sníž. přenesená",K221,0)</f>
        <v>0</v>
      </c>
      <c r="BI221" s="185">
        <f>IF(O221="nulová",K221,0)</f>
        <v>0</v>
      </c>
      <c r="BJ221" s="14" t="s">
        <v>83</v>
      </c>
      <c r="BK221" s="185">
        <f>ROUND(P221*H221,2)</f>
        <v>0</v>
      </c>
      <c r="BL221" s="14" t="s">
        <v>427</v>
      </c>
      <c r="BM221" s="184" t="s">
        <v>986</v>
      </c>
    </row>
    <row r="222" spans="1:65" s="2" customFormat="1" ht="11.25">
      <c r="A222" s="31"/>
      <c r="B222" s="32"/>
      <c r="C222" s="33"/>
      <c r="D222" s="186" t="s">
        <v>207</v>
      </c>
      <c r="E222" s="33"/>
      <c r="F222" s="187" t="s">
        <v>985</v>
      </c>
      <c r="G222" s="33"/>
      <c r="H222" s="33"/>
      <c r="I222" s="188"/>
      <c r="J222" s="188"/>
      <c r="K222" s="33"/>
      <c r="L222" s="33"/>
      <c r="M222" s="36"/>
      <c r="N222" s="189"/>
      <c r="O222" s="190"/>
      <c r="P222" s="68"/>
      <c r="Q222" s="68"/>
      <c r="R222" s="68"/>
      <c r="S222" s="68"/>
      <c r="T222" s="68"/>
      <c r="U222" s="68"/>
      <c r="V222" s="68"/>
      <c r="W222" s="68"/>
      <c r="X222" s="68"/>
      <c r="Y222" s="69"/>
      <c r="Z222" s="31"/>
      <c r="AA222" s="31"/>
      <c r="AB222" s="31"/>
      <c r="AC222" s="31"/>
      <c r="AD222" s="31"/>
      <c r="AE222" s="31"/>
      <c r="AT222" s="14" t="s">
        <v>207</v>
      </c>
      <c r="AU222" s="14" t="s">
        <v>83</v>
      </c>
    </row>
    <row r="223" spans="1:65" s="2" customFormat="1" ht="14.45" customHeight="1">
      <c r="A223" s="31"/>
      <c r="B223" s="32"/>
      <c r="C223" s="207" t="s">
        <v>248</v>
      </c>
      <c r="D223" s="207" t="s">
        <v>423</v>
      </c>
      <c r="E223" s="208" t="s">
        <v>987</v>
      </c>
      <c r="F223" s="209" t="s">
        <v>988</v>
      </c>
      <c r="G223" s="210" t="s">
        <v>300</v>
      </c>
      <c r="H223" s="211">
        <v>10</v>
      </c>
      <c r="I223" s="212"/>
      <c r="J223" s="212"/>
      <c r="K223" s="213">
        <f>ROUND(P223*H223,2)</f>
        <v>0</v>
      </c>
      <c r="L223" s="209" t="s">
        <v>1</v>
      </c>
      <c r="M223" s="36"/>
      <c r="N223" s="214" t="s">
        <v>1</v>
      </c>
      <c r="O223" s="180" t="s">
        <v>39</v>
      </c>
      <c r="P223" s="181">
        <f>I223+J223</f>
        <v>0</v>
      </c>
      <c r="Q223" s="181">
        <f>ROUND(I223*H223,2)</f>
        <v>0</v>
      </c>
      <c r="R223" s="181">
        <f>ROUND(J223*H223,2)</f>
        <v>0</v>
      </c>
      <c r="S223" s="68"/>
      <c r="T223" s="182">
        <f>S223*H223</f>
        <v>0</v>
      </c>
      <c r="U223" s="182">
        <v>0</v>
      </c>
      <c r="V223" s="182">
        <f>U223*H223</f>
        <v>0</v>
      </c>
      <c r="W223" s="182">
        <v>0</v>
      </c>
      <c r="X223" s="182">
        <f>W223*H223</f>
        <v>0</v>
      </c>
      <c r="Y223" s="183" t="s">
        <v>1</v>
      </c>
      <c r="Z223" s="31"/>
      <c r="AA223" s="31"/>
      <c r="AB223" s="31"/>
      <c r="AC223" s="31"/>
      <c r="AD223" s="31"/>
      <c r="AE223" s="31"/>
      <c r="AR223" s="184" t="s">
        <v>427</v>
      </c>
      <c r="AT223" s="184" t="s">
        <v>423</v>
      </c>
      <c r="AU223" s="184" t="s">
        <v>83</v>
      </c>
      <c r="AY223" s="14" t="s">
        <v>205</v>
      </c>
      <c r="BE223" s="185">
        <f>IF(O223="základní",K223,0)</f>
        <v>0</v>
      </c>
      <c r="BF223" s="185">
        <f>IF(O223="snížená",K223,0)</f>
        <v>0</v>
      </c>
      <c r="BG223" s="185">
        <f>IF(O223="zákl. přenesená",K223,0)</f>
        <v>0</v>
      </c>
      <c r="BH223" s="185">
        <f>IF(O223="sníž. přenesená",K223,0)</f>
        <v>0</v>
      </c>
      <c r="BI223" s="185">
        <f>IF(O223="nulová",K223,0)</f>
        <v>0</v>
      </c>
      <c r="BJ223" s="14" t="s">
        <v>83</v>
      </c>
      <c r="BK223" s="185">
        <f>ROUND(P223*H223,2)</f>
        <v>0</v>
      </c>
      <c r="BL223" s="14" t="s">
        <v>427</v>
      </c>
      <c r="BM223" s="184" t="s">
        <v>989</v>
      </c>
    </row>
    <row r="224" spans="1:65" s="2" customFormat="1" ht="11.25">
      <c r="A224" s="31"/>
      <c r="B224" s="32"/>
      <c r="C224" s="33"/>
      <c r="D224" s="186" t="s">
        <v>207</v>
      </c>
      <c r="E224" s="33"/>
      <c r="F224" s="187" t="s">
        <v>990</v>
      </c>
      <c r="G224" s="33"/>
      <c r="H224" s="33"/>
      <c r="I224" s="188"/>
      <c r="J224" s="188"/>
      <c r="K224" s="33"/>
      <c r="L224" s="33"/>
      <c r="M224" s="36"/>
      <c r="N224" s="189"/>
      <c r="O224" s="190"/>
      <c r="P224" s="68"/>
      <c r="Q224" s="68"/>
      <c r="R224" s="68"/>
      <c r="S224" s="68"/>
      <c r="T224" s="68"/>
      <c r="U224" s="68"/>
      <c r="V224" s="68"/>
      <c r="W224" s="68"/>
      <c r="X224" s="68"/>
      <c r="Y224" s="69"/>
      <c r="Z224" s="31"/>
      <c r="AA224" s="31"/>
      <c r="AB224" s="31"/>
      <c r="AC224" s="31"/>
      <c r="AD224" s="31"/>
      <c r="AE224" s="31"/>
      <c r="AT224" s="14" t="s">
        <v>207</v>
      </c>
      <c r="AU224" s="14" t="s">
        <v>83</v>
      </c>
    </row>
    <row r="225" spans="1:65" s="2" customFormat="1" ht="14.45" customHeight="1">
      <c r="A225" s="31"/>
      <c r="B225" s="32"/>
      <c r="C225" s="207" t="s">
        <v>252</v>
      </c>
      <c r="D225" s="207" t="s">
        <v>423</v>
      </c>
      <c r="E225" s="208" t="s">
        <v>991</v>
      </c>
      <c r="F225" s="209" t="s">
        <v>992</v>
      </c>
      <c r="G225" s="210" t="s">
        <v>300</v>
      </c>
      <c r="H225" s="211">
        <v>10</v>
      </c>
      <c r="I225" s="212"/>
      <c r="J225" s="212"/>
      <c r="K225" s="213">
        <f>ROUND(P225*H225,2)</f>
        <v>0</v>
      </c>
      <c r="L225" s="209" t="s">
        <v>1</v>
      </c>
      <c r="M225" s="36"/>
      <c r="N225" s="214" t="s">
        <v>1</v>
      </c>
      <c r="O225" s="180" t="s">
        <v>39</v>
      </c>
      <c r="P225" s="181">
        <f>I225+J225</f>
        <v>0</v>
      </c>
      <c r="Q225" s="181">
        <f>ROUND(I225*H225,2)</f>
        <v>0</v>
      </c>
      <c r="R225" s="181">
        <f>ROUND(J225*H225,2)</f>
        <v>0</v>
      </c>
      <c r="S225" s="68"/>
      <c r="T225" s="182">
        <f>S225*H225</f>
        <v>0</v>
      </c>
      <c r="U225" s="182">
        <v>0</v>
      </c>
      <c r="V225" s="182">
        <f>U225*H225</f>
        <v>0</v>
      </c>
      <c r="W225" s="182">
        <v>0</v>
      </c>
      <c r="X225" s="182">
        <f>W225*H225</f>
        <v>0</v>
      </c>
      <c r="Y225" s="183" t="s">
        <v>1</v>
      </c>
      <c r="Z225" s="31"/>
      <c r="AA225" s="31"/>
      <c r="AB225" s="31"/>
      <c r="AC225" s="31"/>
      <c r="AD225" s="31"/>
      <c r="AE225" s="31"/>
      <c r="AR225" s="184" t="s">
        <v>427</v>
      </c>
      <c r="AT225" s="184" t="s">
        <v>423</v>
      </c>
      <c r="AU225" s="184" t="s">
        <v>83</v>
      </c>
      <c r="AY225" s="14" t="s">
        <v>205</v>
      </c>
      <c r="BE225" s="185">
        <f>IF(O225="základní",K225,0)</f>
        <v>0</v>
      </c>
      <c r="BF225" s="185">
        <f>IF(O225="snížená",K225,0)</f>
        <v>0</v>
      </c>
      <c r="BG225" s="185">
        <f>IF(O225="zákl. přenesená",K225,0)</f>
        <v>0</v>
      </c>
      <c r="BH225" s="185">
        <f>IF(O225="sníž. přenesená",K225,0)</f>
        <v>0</v>
      </c>
      <c r="BI225" s="185">
        <f>IF(O225="nulová",K225,0)</f>
        <v>0</v>
      </c>
      <c r="BJ225" s="14" t="s">
        <v>83</v>
      </c>
      <c r="BK225" s="185">
        <f>ROUND(P225*H225,2)</f>
        <v>0</v>
      </c>
      <c r="BL225" s="14" t="s">
        <v>427</v>
      </c>
      <c r="BM225" s="184" t="s">
        <v>993</v>
      </c>
    </row>
    <row r="226" spans="1:65" s="2" customFormat="1" ht="11.25">
      <c r="A226" s="31"/>
      <c r="B226" s="32"/>
      <c r="C226" s="33"/>
      <c r="D226" s="186" t="s">
        <v>207</v>
      </c>
      <c r="E226" s="33"/>
      <c r="F226" s="187" t="s">
        <v>992</v>
      </c>
      <c r="G226" s="33"/>
      <c r="H226" s="33"/>
      <c r="I226" s="188"/>
      <c r="J226" s="188"/>
      <c r="K226" s="33"/>
      <c r="L226" s="33"/>
      <c r="M226" s="36"/>
      <c r="N226" s="189"/>
      <c r="O226" s="190"/>
      <c r="P226" s="68"/>
      <c r="Q226" s="68"/>
      <c r="R226" s="68"/>
      <c r="S226" s="68"/>
      <c r="T226" s="68"/>
      <c r="U226" s="68"/>
      <c r="V226" s="68"/>
      <c r="W226" s="68"/>
      <c r="X226" s="68"/>
      <c r="Y226" s="69"/>
      <c r="Z226" s="31"/>
      <c r="AA226" s="31"/>
      <c r="AB226" s="31"/>
      <c r="AC226" s="31"/>
      <c r="AD226" s="31"/>
      <c r="AE226" s="31"/>
      <c r="AT226" s="14" t="s">
        <v>207</v>
      </c>
      <c r="AU226" s="14" t="s">
        <v>83</v>
      </c>
    </row>
    <row r="227" spans="1:65" s="2" customFormat="1" ht="14.45" customHeight="1">
      <c r="A227" s="31"/>
      <c r="B227" s="32"/>
      <c r="C227" s="207" t="s">
        <v>256</v>
      </c>
      <c r="D227" s="207" t="s">
        <v>423</v>
      </c>
      <c r="E227" s="208" t="s">
        <v>994</v>
      </c>
      <c r="F227" s="209" t="s">
        <v>995</v>
      </c>
      <c r="G227" s="210" t="s">
        <v>300</v>
      </c>
      <c r="H227" s="211">
        <v>10</v>
      </c>
      <c r="I227" s="212"/>
      <c r="J227" s="212"/>
      <c r="K227" s="213">
        <f>ROUND(P227*H227,2)</f>
        <v>0</v>
      </c>
      <c r="L227" s="209" t="s">
        <v>1</v>
      </c>
      <c r="M227" s="36"/>
      <c r="N227" s="214" t="s">
        <v>1</v>
      </c>
      <c r="O227" s="180" t="s">
        <v>39</v>
      </c>
      <c r="P227" s="181">
        <f>I227+J227</f>
        <v>0</v>
      </c>
      <c r="Q227" s="181">
        <f>ROUND(I227*H227,2)</f>
        <v>0</v>
      </c>
      <c r="R227" s="181">
        <f>ROUND(J227*H227,2)</f>
        <v>0</v>
      </c>
      <c r="S227" s="68"/>
      <c r="T227" s="182">
        <f>S227*H227</f>
        <v>0</v>
      </c>
      <c r="U227" s="182">
        <v>0</v>
      </c>
      <c r="V227" s="182">
        <f>U227*H227</f>
        <v>0</v>
      </c>
      <c r="W227" s="182">
        <v>0</v>
      </c>
      <c r="X227" s="182">
        <f>W227*H227</f>
        <v>0</v>
      </c>
      <c r="Y227" s="183" t="s">
        <v>1</v>
      </c>
      <c r="Z227" s="31"/>
      <c r="AA227" s="31"/>
      <c r="AB227" s="31"/>
      <c r="AC227" s="31"/>
      <c r="AD227" s="31"/>
      <c r="AE227" s="31"/>
      <c r="AR227" s="184" t="s">
        <v>427</v>
      </c>
      <c r="AT227" s="184" t="s">
        <v>423</v>
      </c>
      <c r="AU227" s="184" t="s">
        <v>83</v>
      </c>
      <c r="AY227" s="14" t="s">
        <v>205</v>
      </c>
      <c r="BE227" s="185">
        <f>IF(O227="základní",K227,0)</f>
        <v>0</v>
      </c>
      <c r="BF227" s="185">
        <f>IF(O227="snížená",K227,0)</f>
        <v>0</v>
      </c>
      <c r="BG227" s="185">
        <f>IF(O227="zákl. přenesená",K227,0)</f>
        <v>0</v>
      </c>
      <c r="BH227" s="185">
        <f>IF(O227="sníž. přenesená",K227,0)</f>
        <v>0</v>
      </c>
      <c r="BI227" s="185">
        <f>IF(O227="nulová",K227,0)</f>
        <v>0</v>
      </c>
      <c r="BJ227" s="14" t="s">
        <v>83</v>
      </c>
      <c r="BK227" s="185">
        <f>ROUND(P227*H227,2)</f>
        <v>0</v>
      </c>
      <c r="BL227" s="14" t="s">
        <v>427</v>
      </c>
      <c r="BM227" s="184" t="s">
        <v>996</v>
      </c>
    </row>
    <row r="228" spans="1:65" s="2" customFormat="1" ht="11.25">
      <c r="A228" s="31"/>
      <c r="B228" s="32"/>
      <c r="C228" s="33"/>
      <c r="D228" s="186" t="s">
        <v>207</v>
      </c>
      <c r="E228" s="33"/>
      <c r="F228" s="187" t="s">
        <v>995</v>
      </c>
      <c r="G228" s="33"/>
      <c r="H228" s="33"/>
      <c r="I228" s="188"/>
      <c r="J228" s="188"/>
      <c r="K228" s="33"/>
      <c r="L228" s="33"/>
      <c r="M228" s="36"/>
      <c r="N228" s="189"/>
      <c r="O228" s="190"/>
      <c r="P228" s="68"/>
      <c r="Q228" s="68"/>
      <c r="R228" s="68"/>
      <c r="S228" s="68"/>
      <c r="T228" s="68"/>
      <c r="U228" s="68"/>
      <c r="V228" s="68"/>
      <c r="W228" s="68"/>
      <c r="X228" s="68"/>
      <c r="Y228" s="69"/>
      <c r="Z228" s="31"/>
      <c r="AA228" s="31"/>
      <c r="AB228" s="31"/>
      <c r="AC228" s="31"/>
      <c r="AD228" s="31"/>
      <c r="AE228" s="31"/>
      <c r="AT228" s="14" t="s">
        <v>207</v>
      </c>
      <c r="AU228" s="14" t="s">
        <v>83</v>
      </c>
    </row>
    <row r="229" spans="1:65" s="2" customFormat="1" ht="14.45" customHeight="1">
      <c r="A229" s="31"/>
      <c r="B229" s="32"/>
      <c r="C229" s="207" t="s">
        <v>260</v>
      </c>
      <c r="D229" s="207" t="s">
        <v>423</v>
      </c>
      <c r="E229" s="208" t="s">
        <v>997</v>
      </c>
      <c r="F229" s="209" t="s">
        <v>998</v>
      </c>
      <c r="G229" s="210" t="s">
        <v>300</v>
      </c>
      <c r="H229" s="211">
        <v>10</v>
      </c>
      <c r="I229" s="212"/>
      <c r="J229" s="212"/>
      <c r="K229" s="213">
        <f>ROUND(P229*H229,2)</f>
        <v>0</v>
      </c>
      <c r="L229" s="209" t="s">
        <v>1</v>
      </c>
      <c r="M229" s="36"/>
      <c r="N229" s="214" t="s">
        <v>1</v>
      </c>
      <c r="O229" s="180" t="s">
        <v>39</v>
      </c>
      <c r="P229" s="181">
        <f>I229+J229</f>
        <v>0</v>
      </c>
      <c r="Q229" s="181">
        <f>ROUND(I229*H229,2)</f>
        <v>0</v>
      </c>
      <c r="R229" s="181">
        <f>ROUND(J229*H229,2)</f>
        <v>0</v>
      </c>
      <c r="S229" s="68"/>
      <c r="T229" s="182">
        <f>S229*H229</f>
        <v>0</v>
      </c>
      <c r="U229" s="182">
        <v>0</v>
      </c>
      <c r="V229" s="182">
        <f>U229*H229</f>
        <v>0</v>
      </c>
      <c r="W229" s="182">
        <v>0</v>
      </c>
      <c r="X229" s="182">
        <f>W229*H229</f>
        <v>0</v>
      </c>
      <c r="Y229" s="183" t="s">
        <v>1</v>
      </c>
      <c r="Z229" s="31"/>
      <c r="AA229" s="31"/>
      <c r="AB229" s="31"/>
      <c r="AC229" s="31"/>
      <c r="AD229" s="31"/>
      <c r="AE229" s="31"/>
      <c r="AR229" s="184" t="s">
        <v>427</v>
      </c>
      <c r="AT229" s="184" t="s">
        <v>423</v>
      </c>
      <c r="AU229" s="184" t="s">
        <v>83</v>
      </c>
      <c r="AY229" s="14" t="s">
        <v>205</v>
      </c>
      <c r="BE229" s="185">
        <f>IF(O229="základní",K229,0)</f>
        <v>0</v>
      </c>
      <c r="BF229" s="185">
        <f>IF(O229="snížená",K229,0)</f>
        <v>0</v>
      </c>
      <c r="BG229" s="185">
        <f>IF(O229="zákl. přenesená",K229,0)</f>
        <v>0</v>
      </c>
      <c r="BH229" s="185">
        <f>IF(O229="sníž. přenesená",K229,0)</f>
        <v>0</v>
      </c>
      <c r="BI229" s="185">
        <f>IF(O229="nulová",K229,0)</f>
        <v>0</v>
      </c>
      <c r="BJ229" s="14" t="s">
        <v>83</v>
      </c>
      <c r="BK229" s="185">
        <f>ROUND(P229*H229,2)</f>
        <v>0</v>
      </c>
      <c r="BL229" s="14" t="s">
        <v>427</v>
      </c>
      <c r="BM229" s="184" t="s">
        <v>999</v>
      </c>
    </row>
    <row r="230" spans="1:65" s="2" customFormat="1" ht="11.25">
      <c r="A230" s="31"/>
      <c r="B230" s="32"/>
      <c r="C230" s="33"/>
      <c r="D230" s="186" t="s">
        <v>207</v>
      </c>
      <c r="E230" s="33"/>
      <c r="F230" s="187" t="s">
        <v>998</v>
      </c>
      <c r="G230" s="33"/>
      <c r="H230" s="33"/>
      <c r="I230" s="188"/>
      <c r="J230" s="188"/>
      <c r="K230" s="33"/>
      <c r="L230" s="33"/>
      <c r="M230" s="36"/>
      <c r="N230" s="215"/>
      <c r="O230" s="216"/>
      <c r="P230" s="217"/>
      <c r="Q230" s="217"/>
      <c r="R230" s="217"/>
      <c r="S230" s="217"/>
      <c r="T230" s="217"/>
      <c r="U230" s="217"/>
      <c r="V230" s="217"/>
      <c r="W230" s="217"/>
      <c r="X230" s="217"/>
      <c r="Y230" s="218"/>
      <c r="Z230" s="31"/>
      <c r="AA230" s="31"/>
      <c r="AB230" s="31"/>
      <c r="AC230" s="31"/>
      <c r="AD230" s="31"/>
      <c r="AE230" s="31"/>
      <c r="AT230" s="14" t="s">
        <v>207</v>
      </c>
      <c r="AU230" s="14" t="s">
        <v>83</v>
      </c>
    </row>
    <row r="231" spans="1:65" s="2" customFormat="1" ht="6.95" customHeight="1">
      <c r="A231" s="31"/>
      <c r="B231" s="51"/>
      <c r="C231" s="52"/>
      <c r="D231" s="52"/>
      <c r="E231" s="52"/>
      <c r="F231" s="52"/>
      <c r="G231" s="52"/>
      <c r="H231" s="52"/>
      <c r="I231" s="52"/>
      <c r="J231" s="52"/>
      <c r="K231" s="52"/>
      <c r="L231" s="52"/>
      <c r="M231" s="36"/>
      <c r="N231" s="31"/>
      <c r="P231" s="31"/>
      <c r="Q231" s="31"/>
      <c r="R231" s="31"/>
      <c r="S231" s="31"/>
      <c r="T231" s="31"/>
      <c r="U231" s="31"/>
      <c r="V231" s="31"/>
      <c r="W231" s="31"/>
      <c r="X231" s="31"/>
      <c r="Y231" s="31"/>
      <c r="Z231" s="31"/>
      <c r="AA231" s="31"/>
      <c r="AB231" s="31"/>
      <c r="AC231" s="31"/>
      <c r="AD231" s="31"/>
      <c r="AE231" s="31"/>
    </row>
  </sheetData>
  <sheetProtection algorithmName="SHA-512" hashValue="O1oAcs4hqbexVB11yyjpXKXhXkeqzTKS0EVDn1Xc7q0hBCoXw++JSKg9w9b660R5hT8DF7LIjkIjiDPnQNx/+w==" saltValue="ZJEmzJFj5SL/hEuoVP2jwzwDZKs3MqHCH3XSwdAgmbedwewsIh5PR5xci92LWYQBNuATwu33jhzij/RwhvVI7g==" spinCount="100000" sheet="1" objects="1" scenarios="1" formatColumns="0" formatRows="0" autoFilter="0"/>
  <autoFilter ref="C116:L230" xr:uid="{00000000-0009-0000-0000-000004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102</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1000</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ROUND((SUM(BE116:BE190)),  2)</f>
        <v>0</v>
      </c>
      <c r="G35" s="31"/>
      <c r="H35" s="31"/>
      <c r="I35" s="130">
        <v>0.21</v>
      </c>
      <c r="J35" s="31"/>
      <c r="K35" s="125">
        <f>ROUND(((SUM(BE116:BE190))*I35),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ROUND((SUM(BF116:BF190)),  2)</f>
        <v>0</v>
      </c>
      <c r="G36" s="31"/>
      <c r="H36" s="31"/>
      <c r="I36" s="130">
        <v>0.15</v>
      </c>
      <c r="J36" s="31"/>
      <c r="K36" s="125">
        <f>ROUND(((SUM(BF116:BF190))*I36),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ROUND((SUM(BG116:BG190)),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ROUND((SUM(BH116:BH190)),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ROUND((SUM(BI116:BI190)),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PS 02-02 - Žst. Dolní Lipka, DDTS ŽDC</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PS 02-02 - Žst. Dolní Lipka, DDTS ŽDC</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SUM(Q117:Q190)</f>
        <v>0</v>
      </c>
      <c r="R116" s="167">
        <f>SUM(R117:R190)</f>
        <v>0</v>
      </c>
      <c r="S116" s="76"/>
      <c r="T116" s="168">
        <f>SUM(T117:T190)</f>
        <v>0</v>
      </c>
      <c r="U116" s="76"/>
      <c r="V116" s="168">
        <f>SUM(V117:V190)</f>
        <v>0</v>
      </c>
      <c r="W116" s="76"/>
      <c r="X116" s="168">
        <f>SUM(X117:X190)</f>
        <v>0</v>
      </c>
      <c r="Y116" s="77"/>
      <c r="Z116" s="31"/>
      <c r="AA116" s="31"/>
      <c r="AB116" s="31"/>
      <c r="AC116" s="31"/>
      <c r="AD116" s="31"/>
      <c r="AE116" s="31"/>
      <c r="AT116" s="14" t="s">
        <v>75</v>
      </c>
      <c r="AU116" s="14" t="s">
        <v>181</v>
      </c>
      <c r="BK116" s="169">
        <f>SUM(BK117:BK190)</f>
        <v>0</v>
      </c>
    </row>
    <row r="117" spans="1:65" s="2" customFormat="1" ht="24.2" customHeight="1">
      <c r="A117" s="31"/>
      <c r="B117" s="32"/>
      <c r="C117" s="207" t="s">
        <v>85</v>
      </c>
      <c r="D117" s="207" t="s">
        <v>423</v>
      </c>
      <c r="E117" s="208" t="s">
        <v>1001</v>
      </c>
      <c r="F117" s="209" t="s">
        <v>1002</v>
      </c>
      <c r="G117" s="210" t="s">
        <v>204</v>
      </c>
      <c r="H117" s="211">
        <v>15</v>
      </c>
      <c r="I117" s="212"/>
      <c r="J117" s="212"/>
      <c r="K117" s="213">
        <f>ROUND(P117*H117,2)</f>
        <v>0</v>
      </c>
      <c r="L117" s="209" t="s">
        <v>1</v>
      </c>
      <c r="M117" s="36"/>
      <c r="N117" s="214"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214</v>
      </c>
      <c r="AT117" s="184" t="s">
        <v>423</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1003</v>
      </c>
    </row>
    <row r="118" spans="1:65" s="2" customFormat="1" ht="19.5">
      <c r="A118" s="31"/>
      <c r="B118" s="32"/>
      <c r="C118" s="33"/>
      <c r="D118" s="186" t="s">
        <v>207</v>
      </c>
      <c r="E118" s="33"/>
      <c r="F118" s="187" t="s">
        <v>1002</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170" t="s">
        <v>409</v>
      </c>
      <c r="D119" s="170" t="s">
        <v>201</v>
      </c>
      <c r="E119" s="171" t="s">
        <v>1004</v>
      </c>
      <c r="F119" s="172" t="s">
        <v>1005</v>
      </c>
      <c r="G119" s="173" t="s">
        <v>300</v>
      </c>
      <c r="H119" s="174">
        <v>4</v>
      </c>
      <c r="I119" s="175"/>
      <c r="J119" s="176"/>
      <c r="K119" s="177">
        <f>ROUND(P119*H119,2)</f>
        <v>0</v>
      </c>
      <c r="L119" s="172" t="s">
        <v>1</v>
      </c>
      <c r="M119" s="178"/>
      <c r="N119" s="179"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213</v>
      </c>
      <c r="AT119" s="184" t="s">
        <v>201</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1006</v>
      </c>
    </row>
    <row r="120" spans="1:65" s="2" customFormat="1" ht="11.25">
      <c r="A120" s="31"/>
      <c r="B120" s="32"/>
      <c r="C120" s="33"/>
      <c r="D120" s="186" t="s">
        <v>207</v>
      </c>
      <c r="E120" s="33"/>
      <c r="F120" s="187" t="s">
        <v>1005</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37.9" customHeight="1">
      <c r="A121" s="31"/>
      <c r="B121" s="32"/>
      <c r="C121" s="207" t="s">
        <v>442</v>
      </c>
      <c r="D121" s="207" t="s">
        <v>423</v>
      </c>
      <c r="E121" s="208" t="s">
        <v>1007</v>
      </c>
      <c r="F121" s="209" t="s">
        <v>1008</v>
      </c>
      <c r="G121" s="210" t="s">
        <v>300</v>
      </c>
      <c r="H121" s="211">
        <v>5</v>
      </c>
      <c r="I121" s="212"/>
      <c r="J121" s="212"/>
      <c r="K121" s="213">
        <f>ROUND(P121*H121,2)</f>
        <v>0</v>
      </c>
      <c r="L121" s="209" t="s">
        <v>1</v>
      </c>
      <c r="M121" s="36"/>
      <c r="N121" s="214"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214</v>
      </c>
      <c r="AT121" s="184" t="s">
        <v>423</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1009</v>
      </c>
    </row>
    <row r="122" spans="1:65" s="2" customFormat="1" ht="29.25">
      <c r="A122" s="31"/>
      <c r="B122" s="32"/>
      <c r="C122" s="33"/>
      <c r="D122" s="186" t="s">
        <v>207</v>
      </c>
      <c r="E122" s="33"/>
      <c r="F122" s="187" t="s">
        <v>1010</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37.9" customHeight="1">
      <c r="A123" s="31"/>
      <c r="B123" s="32"/>
      <c r="C123" s="207" t="s">
        <v>447</v>
      </c>
      <c r="D123" s="207" t="s">
        <v>423</v>
      </c>
      <c r="E123" s="208" t="s">
        <v>1011</v>
      </c>
      <c r="F123" s="209" t="s">
        <v>1012</v>
      </c>
      <c r="G123" s="210" t="s">
        <v>300</v>
      </c>
      <c r="H123" s="211">
        <v>2</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214</v>
      </c>
      <c r="AT123" s="184" t="s">
        <v>423</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1013</v>
      </c>
    </row>
    <row r="124" spans="1:65" s="2" customFormat="1" ht="29.25">
      <c r="A124" s="31"/>
      <c r="B124" s="32"/>
      <c r="C124" s="33"/>
      <c r="D124" s="186" t="s">
        <v>207</v>
      </c>
      <c r="E124" s="33"/>
      <c r="F124" s="187" t="s">
        <v>1014</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37.9" customHeight="1">
      <c r="A125" s="31"/>
      <c r="B125" s="32"/>
      <c r="C125" s="207" t="s">
        <v>452</v>
      </c>
      <c r="D125" s="207" t="s">
        <v>423</v>
      </c>
      <c r="E125" s="208" t="s">
        <v>1015</v>
      </c>
      <c r="F125" s="209" t="s">
        <v>1016</v>
      </c>
      <c r="G125" s="210" t="s">
        <v>300</v>
      </c>
      <c r="H125" s="211">
        <v>2</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1017</v>
      </c>
    </row>
    <row r="126" spans="1:65" s="2" customFormat="1" ht="29.25">
      <c r="A126" s="31"/>
      <c r="B126" s="32"/>
      <c r="C126" s="33"/>
      <c r="D126" s="186" t="s">
        <v>207</v>
      </c>
      <c r="E126" s="33"/>
      <c r="F126" s="187" t="s">
        <v>1018</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14.45" customHeight="1">
      <c r="A127" s="31"/>
      <c r="B127" s="32"/>
      <c r="C127" s="170" t="s">
        <v>457</v>
      </c>
      <c r="D127" s="170" t="s">
        <v>201</v>
      </c>
      <c r="E127" s="171" t="s">
        <v>1019</v>
      </c>
      <c r="F127" s="172" t="s">
        <v>1020</v>
      </c>
      <c r="G127" s="173" t="s">
        <v>300</v>
      </c>
      <c r="H127" s="174">
        <v>1</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213</v>
      </c>
      <c r="AT127" s="184" t="s">
        <v>201</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1021</v>
      </c>
    </row>
    <row r="128" spans="1:65" s="2" customFormat="1" ht="11.25">
      <c r="A128" s="31"/>
      <c r="B128" s="32"/>
      <c r="C128" s="33"/>
      <c r="D128" s="186" t="s">
        <v>207</v>
      </c>
      <c r="E128" s="33"/>
      <c r="F128" s="187" t="s">
        <v>1020</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207" t="s">
        <v>462</v>
      </c>
      <c r="D129" s="207" t="s">
        <v>423</v>
      </c>
      <c r="E129" s="208" t="s">
        <v>1022</v>
      </c>
      <c r="F129" s="209" t="s">
        <v>1023</v>
      </c>
      <c r="G129" s="210" t="s">
        <v>300</v>
      </c>
      <c r="H129" s="211">
        <v>1</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1024</v>
      </c>
    </row>
    <row r="130" spans="1:65" s="2" customFormat="1" ht="11.25">
      <c r="A130" s="31"/>
      <c r="B130" s="32"/>
      <c r="C130" s="33"/>
      <c r="D130" s="186" t="s">
        <v>207</v>
      </c>
      <c r="E130" s="33"/>
      <c r="F130" s="187" t="s">
        <v>1023</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24.2" customHeight="1">
      <c r="A131" s="31"/>
      <c r="B131" s="32"/>
      <c r="C131" s="170" t="s">
        <v>510</v>
      </c>
      <c r="D131" s="170" t="s">
        <v>201</v>
      </c>
      <c r="E131" s="171" t="s">
        <v>1025</v>
      </c>
      <c r="F131" s="172" t="s">
        <v>1026</v>
      </c>
      <c r="G131" s="173" t="s">
        <v>300</v>
      </c>
      <c r="H131" s="174">
        <v>4</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213</v>
      </c>
      <c r="AT131" s="184" t="s">
        <v>201</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1027</v>
      </c>
    </row>
    <row r="132" spans="1:65" s="2" customFormat="1" ht="19.5">
      <c r="A132" s="31"/>
      <c r="B132" s="32"/>
      <c r="C132" s="33"/>
      <c r="D132" s="186" t="s">
        <v>207</v>
      </c>
      <c r="E132" s="33"/>
      <c r="F132" s="187" t="s">
        <v>1026</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24.2" customHeight="1">
      <c r="A133" s="31"/>
      <c r="B133" s="32"/>
      <c r="C133" s="170" t="s">
        <v>9</v>
      </c>
      <c r="D133" s="170" t="s">
        <v>201</v>
      </c>
      <c r="E133" s="171" t="s">
        <v>1028</v>
      </c>
      <c r="F133" s="172" t="s">
        <v>1029</v>
      </c>
      <c r="G133" s="173" t="s">
        <v>300</v>
      </c>
      <c r="H133" s="174">
        <v>5</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213</v>
      </c>
      <c r="AT133" s="184" t="s">
        <v>201</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1030</v>
      </c>
    </row>
    <row r="134" spans="1:65" s="2" customFormat="1" ht="19.5">
      <c r="A134" s="31"/>
      <c r="B134" s="32"/>
      <c r="C134" s="33"/>
      <c r="D134" s="186" t="s">
        <v>207</v>
      </c>
      <c r="E134" s="33"/>
      <c r="F134" s="187" t="s">
        <v>1029</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24.2" customHeight="1">
      <c r="A135" s="31"/>
      <c r="B135" s="32"/>
      <c r="C135" s="170" t="s">
        <v>607</v>
      </c>
      <c r="D135" s="170" t="s">
        <v>201</v>
      </c>
      <c r="E135" s="171" t="s">
        <v>1031</v>
      </c>
      <c r="F135" s="172" t="s">
        <v>1032</v>
      </c>
      <c r="G135" s="173" t="s">
        <v>300</v>
      </c>
      <c r="H135" s="174">
        <v>1</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213</v>
      </c>
      <c r="AT135" s="184" t="s">
        <v>201</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1033</v>
      </c>
    </row>
    <row r="136" spans="1:65" s="2" customFormat="1" ht="19.5">
      <c r="A136" s="31"/>
      <c r="B136" s="32"/>
      <c r="C136" s="33"/>
      <c r="D136" s="186" t="s">
        <v>207</v>
      </c>
      <c r="E136" s="33"/>
      <c r="F136" s="187" t="s">
        <v>1032</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76</v>
      </c>
    </row>
    <row r="137" spans="1:65" s="2" customFormat="1" ht="14.45" customHeight="1">
      <c r="A137" s="31"/>
      <c r="B137" s="32"/>
      <c r="C137" s="170" t="s">
        <v>616</v>
      </c>
      <c r="D137" s="170" t="s">
        <v>201</v>
      </c>
      <c r="E137" s="171" t="s">
        <v>1034</v>
      </c>
      <c r="F137" s="172" t="s">
        <v>1035</v>
      </c>
      <c r="G137" s="173" t="s">
        <v>300</v>
      </c>
      <c r="H137" s="174">
        <v>1</v>
      </c>
      <c r="I137" s="175"/>
      <c r="J137" s="176"/>
      <c r="K137" s="177">
        <f>ROUND(P137*H137,2)</f>
        <v>0</v>
      </c>
      <c r="L137" s="172" t="s">
        <v>1</v>
      </c>
      <c r="M137" s="178"/>
      <c r="N137" s="179"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213</v>
      </c>
      <c r="AT137" s="184" t="s">
        <v>201</v>
      </c>
      <c r="AU137" s="184" t="s">
        <v>76</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1036</v>
      </c>
    </row>
    <row r="138" spans="1:65" s="2" customFormat="1" ht="11.25">
      <c r="A138" s="31"/>
      <c r="B138" s="32"/>
      <c r="C138" s="33"/>
      <c r="D138" s="186" t="s">
        <v>207</v>
      </c>
      <c r="E138" s="33"/>
      <c r="F138" s="187" t="s">
        <v>1035</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76</v>
      </c>
    </row>
    <row r="139" spans="1:65" s="2" customFormat="1" ht="14.45" customHeight="1">
      <c r="A139" s="31"/>
      <c r="B139" s="32"/>
      <c r="C139" s="170" t="s">
        <v>620</v>
      </c>
      <c r="D139" s="170" t="s">
        <v>201</v>
      </c>
      <c r="E139" s="171" t="s">
        <v>1037</v>
      </c>
      <c r="F139" s="172" t="s">
        <v>1038</v>
      </c>
      <c r="G139" s="173" t="s">
        <v>300</v>
      </c>
      <c r="H139" s="174">
        <v>1</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213</v>
      </c>
      <c r="AT139" s="184" t="s">
        <v>201</v>
      </c>
      <c r="AU139" s="184" t="s">
        <v>76</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1039</v>
      </c>
    </row>
    <row r="140" spans="1:65" s="2" customFormat="1" ht="11.25">
      <c r="A140" s="31"/>
      <c r="B140" s="32"/>
      <c r="C140" s="33"/>
      <c r="D140" s="186" t="s">
        <v>207</v>
      </c>
      <c r="E140" s="33"/>
      <c r="F140" s="187" t="s">
        <v>1038</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76</v>
      </c>
    </row>
    <row r="141" spans="1:65" s="2" customFormat="1" ht="14.45" customHeight="1">
      <c r="A141" s="31"/>
      <c r="B141" s="32"/>
      <c r="C141" s="170" t="s">
        <v>624</v>
      </c>
      <c r="D141" s="170" t="s">
        <v>201</v>
      </c>
      <c r="E141" s="171" t="s">
        <v>1040</v>
      </c>
      <c r="F141" s="172" t="s">
        <v>1041</v>
      </c>
      <c r="G141" s="173" t="s">
        <v>300</v>
      </c>
      <c r="H141" s="174">
        <v>1</v>
      </c>
      <c r="I141" s="175"/>
      <c r="J141" s="176"/>
      <c r="K141" s="177">
        <f>ROUND(P141*H141,2)</f>
        <v>0</v>
      </c>
      <c r="L141" s="172" t="s">
        <v>1</v>
      </c>
      <c r="M141" s="178"/>
      <c r="N141" s="179"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213</v>
      </c>
      <c r="AT141" s="184" t="s">
        <v>201</v>
      </c>
      <c r="AU141" s="184" t="s">
        <v>76</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1042</v>
      </c>
    </row>
    <row r="142" spans="1:65" s="2" customFormat="1" ht="11.25">
      <c r="A142" s="31"/>
      <c r="B142" s="32"/>
      <c r="C142" s="33"/>
      <c r="D142" s="186" t="s">
        <v>207</v>
      </c>
      <c r="E142" s="33"/>
      <c r="F142" s="187" t="s">
        <v>1041</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76</v>
      </c>
    </row>
    <row r="143" spans="1:65" s="2" customFormat="1" ht="14.45" customHeight="1">
      <c r="A143" s="31"/>
      <c r="B143" s="32"/>
      <c r="C143" s="170" t="s">
        <v>628</v>
      </c>
      <c r="D143" s="170" t="s">
        <v>201</v>
      </c>
      <c r="E143" s="171" t="s">
        <v>1043</v>
      </c>
      <c r="F143" s="172" t="s">
        <v>1044</v>
      </c>
      <c r="G143" s="173" t="s">
        <v>300</v>
      </c>
      <c r="H143" s="174">
        <v>1</v>
      </c>
      <c r="I143" s="175"/>
      <c r="J143" s="176"/>
      <c r="K143" s="177">
        <f>ROUND(P143*H143,2)</f>
        <v>0</v>
      </c>
      <c r="L143" s="172" t="s">
        <v>1</v>
      </c>
      <c r="M143" s="178"/>
      <c r="N143" s="179"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213</v>
      </c>
      <c r="AT143" s="184" t="s">
        <v>201</v>
      </c>
      <c r="AU143" s="184" t="s">
        <v>76</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1045</v>
      </c>
    </row>
    <row r="144" spans="1:65" s="2" customFormat="1" ht="11.25">
      <c r="A144" s="31"/>
      <c r="B144" s="32"/>
      <c r="C144" s="33"/>
      <c r="D144" s="186" t="s">
        <v>207</v>
      </c>
      <c r="E144" s="33"/>
      <c r="F144" s="187" t="s">
        <v>1044</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76</v>
      </c>
    </row>
    <row r="145" spans="1:65" s="2" customFormat="1" ht="14.45" customHeight="1">
      <c r="A145" s="31"/>
      <c r="B145" s="32"/>
      <c r="C145" s="170" t="s">
        <v>8</v>
      </c>
      <c r="D145" s="170" t="s">
        <v>201</v>
      </c>
      <c r="E145" s="171" t="s">
        <v>1046</v>
      </c>
      <c r="F145" s="172" t="s">
        <v>1047</v>
      </c>
      <c r="G145" s="173" t="s">
        <v>300</v>
      </c>
      <c r="H145" s="174">
        <v>1</v>
      </c>
      <c r="I145" s="175"/>
      <c r="J145" s="176"/>
      <c r="K145" s="177">
        <f>ROUND(P145*H145,2)</f>
        <v>0</v>
      </c>
      <c r="L145" s="172" t="s">
        <v>1</v>
      </c>
      <c r="M145" s="178"/>
      <c r="N145" s="179"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213</v>
      </c>
      <c r="AT145" s="184" t="s">
        <v>201</v>
      </c>
      <c r="AU145" s="184" t="s">
        <v>76</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1048</v>
      </c>
    </row>
    <row r="146" spans="1:65" s="2" customFormat="1" ht="11.25">
      <c r="A146" s="31"/>
      <c r="B146" s="32"/>
      <c r="C146" s="33"/>
      <c r="D146" s="186" t="s">
        <v>207</v>
      </c>
      <c r="E146" s="33"/>
      <c r="F146" s="187" t="s">
        <v>1047</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76</v>
      </c>
    </row>
    <row r="147" spans="1:65" s="2" customFormat="1" ht="37.9" customHeight="1">
      <c r="A147" s="31"/>
      <c r="B147" s="32"/>
      <c r="C147" s="207" t="s">
        <v>214</v>
      </c>
      <c r="D147" s="207" t="s">
        <v>423</v>
      </c>
      <c r="E147" s="208" t="s">
        <v>1049</v>
      </c>
      <c r="F147" s="209" t="s">
        <v>1050</v>
      </c>
      <c r="G147" s="210" t="s">
        <v>300</v>
      </c>
      <c r="H147" s="211">
        <v>4</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214</v>
      </c>
      <c r="AT147" s="184" t="s">
        <v>423</v>
      </c>
      <c r="AU147" s="184" t="s">
        <v>76</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214</v>
      </c>
      <c r="BM147" s="184" t="s">
        <v>1051</v>
      </c>
    </row>
    <row r="148" spans="1:65" s="2" customFormat="1" ht="19.5">
      <c r="A148" s="31"/>
      <c r="B148" s="32"/>
      <c r="C148" s="33"/>
      <c r="D148" s="186" t="s">
        <v>207</v>
      </c>
      <c r="E148" s="33"/>
      <c r="F148" s="187" t="s">
        <v>1050</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76</v>
      </c>
    </row>
    <row r="149" spans="1:65" s="2" customFormat="1" ht="14.45" customHeight="1">
      <c r="A149" s="31"/>
      <c r="B149" s="32"/>
      <c r="C149" s="170" t="s">
        <v>416</v>
      </c>
      <c r="D149" s="170" t="s">
        <v>201</v>
      </c>
      <c r="E149" s="171" t="s">
        <v>1052</v>
      </c>
      <c r="F149" s="172" t="s">
        <v>1053</v>
      </c>
      <c r="G149" s="173" t="s">
        <v>204</v>
      </c>
      <c r="H149" s="174">
        <v>10</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213</v>
      </c>
      <c r="AT149" s="184" t="s">
        <v>201</v>
      </c>
      <c r="AU149" s="184" t="s">
        <v>76</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214</v>
      </c>
      <c r="BM149" s="184" t="s">
        <v>1054</v>
      </c>
    </row>
    <row r="150" spans="1:65" s="2" customFormat="1" ht="11.25">
      <c r="A150" s="31"/>
      <c r="B150" s="32"/>
      <c r="C150" s="33"/>
      <c r="D150" s="186" t="s">
        <v>207</v>
      </c>
      <c r="E150" s="33"/>
      <c r="F150" s="187" t="s">
        <v>1053</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76</v>
      </c>
    </row>
    <row r="151" spans="1:65" s="2" customFormat="1" ht="14.45" customHeight="1">
      <c r="A151" s="31"/>
      <c r="B151" s="32"/>
      <c r="C151" s="170" t="s">
        <v>429</v>
      </c>
      <c r="D151" s="170" t="s">
        <v>201</v>
      </c>
      <c r="E151" s="171" t="s">
        <v>1055</v>
      </c>
      <c r="F151" s="172" t="s">
        <v>1056</v>
      </c>
      <c r="G151" s="173" t="s">
        <v>204</v>
      </c>
      <c r="H151" s="174">
        <v>20</v>
      </c>
      <c r="I151" s="175"/>
      <c r="J151" s="176"/>
      <c r="K151" s="177">
        <f>ROUND(P151*H151,2)</f>
        <v>0</v>
      </c>
      <c r="L151" s="172" t="s">
        <v>1</v>
      </c>
      <c r="M151" s="178"/>
      <c r="N151" s="179"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213</v>
      </c>
      <c r="AT151" s="184" t="s">
        <v>201</v>
      </c>
      <c r="AU151" s="184" t="s">
        <v>76</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1057</v>
      </c>
    </row>
    <row r="152" spans="1:65" s="2" customFormat="1" ht="11.25">
      <c r="A152" s="31"/>
      <c r="B152" s="32"/>
      <c r="C152" s="33"/>
      <c r="D152" s="186" t="s">
        <v>207</v>
      </c>
      <c r="E152" s="33"/>
      <c r="F152" s="187" t="s">
        <v>1056</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76</v>
      </c>
    </row>
    <row r="153" spans="1:65" s="2" customFormat="1" ht="14.45" customHeight="1">
      <c r="A153" s="31"/>
      <c r="B153" s="32"/>
      <c r="C153" s="170" t="s">
        <v>434</v>
      </c>
      <c r="D153" s="170" t="s">
        <v>201</v>
      </c>
      <c r="E153" s="171" t="s">
        <v>1058</v>
      </c>
      <c r="F153" s="172" t="s">
        <v>1059</v>
      </c>
      <c r="G153" s="173" t="s">
        <v>204</v>
      </c>
      <c r="H153" s="174">
        <v>10</v>
      </c>
      <c r="I153" s="175"/>
      <c r="J153" s="176"/>
      <c r="K153" s="177">
        <f>ROUND(P153*H153,2)</f>
        <v>0</v>
      </c>
      <c r="L153" s="172" t="s">
        <v>1</v>
      </c>
      <c r="M153" s="178"/>
      <c r="N153" s="179"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213</v>
      </c>
      <c r="AT153" s="184" t="s">
        <v>201</v>
      </c>
      <c r="AU153" s="184" t="s">
        <v>76</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214</v>
      </c>
      <c r="BM153" s="184" t="s">
        <v>1060</v>
      </c>
    </row>
    <row r="154" spans="1:65" s="2" customFormat="1" ht="11.25">
      <c r="A154" s="31"/>
      <c r="B154" s="32"/>
      <c r="C154" s="33"/>
      <c r="D154" s="186" t="s">
        <v>207</v>
      </c>
      <c r="E154" s="33"/>
      <c r="F154" s="187" t="s">
        <v>1059</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76</v>
      </c>
    </row>
    <row r="155" spans="1:65" s="2" customFormat="1" ht="14.45" customHeight="1">
      <c r="A155" s="31"/>
      <c r="B155" s="32"/>
      <c r="C155" s="170" t="s">
        <v>213</v>
      </c>
      <c r="D155" s="170" t="s">
        <v>201</v>
      </c>
      <c r="E155" s="171" t="s">
        <v>1061</v>
      </c>
      <c r="F155" s="172" t="s">
        <v>1062</v>
      </c>
      <c r="G155" s="173" t="s">
        <v>204</v>
      </c>
      <c r="H155" s="174">
        <v>30</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213</v>
      </c>
      <c r="AT155" s="184" t="s">
        <v>201</v>
      </c>
      <c r="AU155" s="184" t="s">
        <v>76</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1063</v>
      </c>
    </row>
    <row r="156" spans="1:65" s="2" customFormat="1" ht="11.25">
      <c r="A156" s="31"/>
      <c r="B156" s="32"/>
      <c r="C156" s="33"/>
      <c r="D156" s="186" t="s">
        <v>207</v>
      </c>
      <c r="E156" s="33"/>
      <c r="F156" s="187" t="s">
        <v>1062</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76</v>
      </c>
    </row>
    <row r="157" spans="1:65" s="2" customFormat="1" ht="14.45" customHeight="1">
      <c r="A157" s="31"/>
      <c r="B157" s="32"/>
      <c r="C157" s="207" t="s">
        <v>588</v>
      </c>
      <c r="D157" s="207" t="s">
        <v>423</v>
      </c>
      <c r="E157" s="208" t="s">
        <v>1064</v>
      </c>
      <c r="F157" s="209" t="s">
        <v>1065</v>
      </c>
      <c r="G157" s="210" t="s">
        <v>300</v>
      </c>
      <c r="H157" s="211">
        <v>2</v>
      </c>
      <c r="I157" s="212"/>
      <c r="J157" s="212"/>
      <c r="K157" s="213">
        <f>ROUND(P157*H157,2)</f>
        <v>0</v>
      </c>
      <c r="L157" s="209" t="s">
        <v>1</v>
      </c>
      <c r="M157" s="36"/>
      <c r="N157" s="214"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214</v>
      </c>
      <c r="AT157" s="184" t="s">
        <v>423</v>
      </c>
      <c r="AU157" s="184" t="s">
        <v>76</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214</v>
      </c>
      <c r="BM157" s="184" t="s">
        <v>1066</v>
      </c>
    </row>
    <row r="158" spans="1:65" s="2" customFormat="1" ht="11.25">
      <c r="A158" s="31"/>
      <c r="B158" s="32"/>
      <c r="C158" s="33"/>
      <c r="D158" s="186" t="s">
        <v>207</v>
      </c>
      <c r="E158" s="33"/>
      <c r="F158" s="187" t="s">
        <v>1065</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76</v>
      </c>
    </row>
    <row r="159" spans="1:65" s="2" customFormat="1" ht="14.45" customHeight="1">
      <c r="A159" s="31"/>
      <c r="B159" s="32"/>
      <c r="C159" s="170" t="s">
        <v>636</v>
      </c>
      <c r="D159" s="170" t="s">
        <v>201</v>
      </c>
      <c r="E159" s="171" t="s">
        <v>1067</v>
      </c>
      <c r="F159" s="172" t="s">
        <v>1068</v>
      </c>
      <c r="G159" s="173" t="s">
        <v>300</v>
      </c>
      <c r="H159" s="174">
        <v>1</v>
      </c>
      <c r="I159" s="175"/>
      <c r="J159" s="176"/>
      <c r="K159" s="177">
        <f>ROUND(P159*H159,2)</f>
        <v>0</v>
      </c>
      <c r="L159" s="172" t="s">
        <v>1</v>
      </c>
      <c r="M159" s="178"/>
      <c r="N159" s="179"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213</v>
      </c>
      <c r="AT159" s="184" t="s">
        <v>201</v>
      </c>
      <c r="AU159" s="184" t="s">
        <v>76</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214</v>
      </c>
      <c r="BM159" s="184" t="s">
        <v>1069</v>
      </c>
    </row>
    <row r="160" spans="1:65" s="2" customFormat="1" ht="11.25">
      <c r="A160" s="31"/>
      <c r="B160" s="32"/>
      <c r="C160" s="33"/>
      <c r="D160" s="186" t="s">
        <v>207</v>
      </c>
      <c r="E160" s="33"/>
      <c r="F160" s="187" t="s">
        <v>1068</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76</v>
      </c>
    </row>
    <row r="161" spans="1:65" s="2" customFormat="1" ht="14.45" customHeight="1">
      <c r="A161" s="31"/>
      <c r="B161" s="32"/>
      <c r="C161" s="207" t="s">
        <v>1070</v>
      </c>
      <c r="D161" s="207" t="s">
        <v>423</v>
      </c>
      <c r="E161" s="208" t="s">
        <v>1071</v>
      </c>
      <c r="F161" s="209" t="s">
        <v>1072</v>
      </c>
      <c r="G161" s="210" t="s">
        <v>300</v>
      </c>
      <c r="H161" s="211">
        <v>7</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214</v>
      </c>
      <c r="AT161" s="184" t="s">
        <v>423</v>
      </c>
      <c r="AU161" s="184" t="s">
        <v>76</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214</v>
      </c>
      <c r="BM161" s="184" t="s">
        <v>1073</v>
      </c>
    </row>
    <row r="162" spans="1:65" s="2" customFormat="1" ht="11.25">
      <c r="A162" s="31"/>
      <c r="B162" s="32"/>
      <c r="C162" s="33"/>
      <c r="D162" s="186" t="s">
        <v>207</v>
      </c>
      <c r="E162" s="33"/>
      <c r="F162" s="187" t="s">
        <v>1072</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76</v>
      </c>
    </row>
    <row r="163" spans="1:65" s="2" customFormat="1" ht="14.45" customHeight="1">
      <c r="A163" s="31"/>
      <c r="B163" s="32"/>
      <c r="C163" s="207" t="s">
        <v>640</v>
      </c>
      <c r="D163" s="207" t="s">
        <v>423</v>
      </c>
      <c r="E163" s="208" t="s">
        <v>1074</v>
      </c>
      <c r="F163" s="209" t="s">
        <v>1075</v>
      </c>
      <c r="G163" s="210" t="s">
        <v>300</v>
      </c>
      <c r="H163" s="211">
        <v>1</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76</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1076</v>
      </c>
    </row>
    <row r="164" spans="1:65" s="2" customFormat="1" ht="11.25">
      <c r="A164" s="31"/>
      <c r="B164" s="32"/>
      <c r="C164" s="33"/>
      <c r="D164" s="186" t="s">
        <v>207</v>
      </c>
      <c r="E164" s="33"/>
      <c r="F164" s="187" t="s">
        <v>1075</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76</v>
      </c>
    </row>
    <row r="165" spans="1:65" s="2" customFormat="1" ht="14.45" customHeight="1">
      <c r="A165" s="31"/>
      <c r="B165" s="32"/>
      <c r="C165" s="207" t="s">
        <v>648</v>
      </c>
      <c r="D165" s="207" t="s">
        <v>423</v>
      </c>
      <c r="E165" s="208" t="s">
        <v>1077</v>
      </c>
      <c r="F165" s="209" t="s">
        <v>1078</v>
      </c>
      <c r="G165" s="210" t="s">
        <v>300</v>
      </c>
      <c r="H165" s="211">
        <v>95</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76</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1079</v>
      </c>
    </row>
    <row r="166" spans="1:65" s="2" customFormat="1" ht="11.25">
      <c r="A166" s="31"/>
      <c r="B166" s="32"/>
      <c r="C166" s="33"/>
      <c r="D166" s="186" t="s">
        <v>207</v>
      </c>
      <c r="E166" s="33"/>
      <c r="F166" s="187" t="s">
        <v>1078</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76</v>
      </c>
    </row>
    <row r="167" spans="1:65" s="2" customFormat="1" ht="24.2" customHeight="1">
      <c r="A167" s="31"/>
      <c r="B167" s="32"/>
      <c r="C167" s="207" t="s">
        <v>422</v>
      </c>
      <c r="D167" s="207" t="s">
        <v>423</v>
      </c>
      <c r="E167" s="208" t="s">
        <v>1080</v>
      </c>
      <c r="F167" s="209" t="s">
        <v>1081</v>
      </c>
      <c r="G167" s="210" t="s">
        <v>300</v>
      </c>
      <c r="H167" s="211">
        <v>1</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214</v>
      </c>
      <c r="AT167" s="184" t="s">
        <v>423</v>
      </c>
      <c r="AU167" s="184" t="s">
        <v>76</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214</v>
      </c>
      <c r="BM167" s="184" t="s">
        <v>1082</v>
      </c>
    </row>
    <row r="168" spans="1:65" s="2" customFormat="1" ht="19.5">
      <c r="A168" s="31"/>
      <c r="B168" s="32"/>
      <c r="C168" s="33"/>
      <c r="D168" s="186" t="s">
        <v>207</v>
      </c>
      <c r="E168" s="33"/>
      <c r="F168" s="187" t="s">
        <v>1081</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76</v>
      </c>
    </row>
    <row r="169" spans="1:65" s="2" customFormat="1" ht="24.2" customHeight="1">
      <c r="A169" s="31"/>
      <c r="B169" s="32"/>
      <c r="C169" s="207" t="s">
        <v>652</v>
      </c>
      <c r="D169" s="207" t="s">
        <v>423</v>
      </c>
      <c r="E169" s="208" t="s">
        <v>1083</v>
      </c>
      <c r="F169" s="209" t="s">
        <v>1084</v>
      </c>
      <c r="G169" s="210" t="s">
        <v>1085</v>
      </c>
      <c r="H169" s="211">
        <v>32</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214</v>
      </c>
      <c r="AT169" s="184" t="s">
        <v>423</v>
      </c>
      <c r="AU169" s="184" t="s">
        <v>76</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214</v>
      </c>
      <c r="BM169" s="184" t="s">
        <v>1086</v>
      </c>
    </row>
    <row r="170" spans="1:65" s="2" customFormat="1" ht="19.5">
      <c r="A170" s="31"/>
      <c r="B170" s="32"/>
      <c r="C170" s="33"/>
      <c r="D170" s="186" t="s">
        <v>207</v>
      </c>
      <c r="E170" s="33"/>
      <c r="F170" s="187" t="s">
        <v>1084</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76</v>
      </c>
    </row>
    <row r="171" spans="1:65" s="2" customFormat="1" ht="24.2" customHeight="1">
      <c r="A171" s="31"/>
      <c r="B171" s="32"/>
      <c r="C171" s="207" t="s">
        <v>209</v>
      </c>
      <c r="D171" s="207" t="s">
        <v>423</v>
      </c>
      <c r="E171" s="208" t="s">
        <v>1087</v>
      </c>
      <c r="F171" s="209" t="s">
        <v>1088</v>
      </c>
      <c r="G171" s="210" t="s">
        <v>1085</v>
      </c>
      <c r="H171" s="211">
        <v>8</v>
      </c>
      <c r="I171" s="212"/>
      <c r="J171" s="212"/>
      <c r="K171" s="213">
        <f>ROUND(P171*H171,2)</f>
        <v>0</v>
      </c>
      <c r="L171" s="209" t="s">
        <v>1</v>
      </c>
      <c r="M171" s="36"/>
      <c r="N171" s="214"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214</v>
      </c>
      <c r="AT171" s="184" t="s">
        <v>423</v>
      </c>
      <c r="AU171" s="184" t="s">
        <v>76</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214</v>
      </c>
      <c r="BM171" s="184" t="s">
        <v>1089</v>
      </c>
    </row>
    <row r="172" spans="1:65" s="2" customFormat="1" ht="11.25">
      <c r="A172" s="31"/>
      <c r="B172" s="32"/>
      <c r="C172" s="33"/>
      <c r="D172" s="186" t="s">
        <v>207</v>
      </c>
      <c r="E172" s="33"/>
      <c r="F172" s="187" t="s">
        <v>1088</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76</v>
      </c>
    </row>
    <row r="173" spans="1:65" s="2" customFormat="1" ht="24.2" customHeight="1">
      <c r="A173" s="31"/>
      <c r="B173" s="32"/>
      <c r="C173" s="207" t="s">
        <v>657</v>
      </c>
      <c r="D173" s="207" t="s">
        <v>423</v>
      </c>
      <c r="E173" s="208" t="s">
        <v>1090</v>
      </c>
      <c r="F173" s="209" t="s">
        <v>1091</v>
      </c>
      <c r="G173" s="210" t="s">
        <v>1085</v>
      </c>
      <c r="H173" s="211">
        <v>16</v>
      </c>
      <c r="I173" s="212"/>
      <c r="J173" s="212"/>
      <c r="K173" s="213">
        <f>ROUND(P173*H173,2)</f>
        <v>0</v>
      </c>
      <c r="L173" s="209" t="s">
        <v>1</v>
      </c>
      <c r="M173" s="36"/>
      <c r="N173" s="214"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214</v>
      </c>
      <c r="AT173" s="184" t="s">
        <v>423</v>
      </c>
      <c r="AU173" s="184" t="s">
        <v>76</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214</v>
      </c>
      <c r="BM173" s="184" t="s">
        <v>1092</v>
      </c>
    </row>
    <row r="174" spans="1:65" s="2" customFormat="1" ht="19.5">
      <c r="A174" s="31"/>
      <c r="B174" s="32"/>
      <c r="C174" s="33"/>
      <c r="D174" s="186" t="s">
        <v>207</v>
      </c>
      <c r="E174" s="33"/>
      <c r="F174" s="187" t="s">
        <v>1091</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76</v>
      </c>
    </row>
    <row r="175" spans="1:65" s="2" customFormat="1" ht="14.45" customHeight="1">
      <c r="A175" s="31"/>
      <c r="B175" s="32"/>
      <c r="C175" s="170" t="s">
        <v>663</v>
      </c>
      <c r="D175" s="170" t="s">
        <v>201</v>
      </c>
      <c r="E175" s="171" t="s">
        <v>1093</v>
      </c>
      <c r="F175" s="172" t="s">
        <v>1094</v>
      </c>
      <c r="G175" s="173" t="s">
        <v>300</v>
      </c>
      <c r="H175" s="174">
        <v>1</v>
      </c>
      <c r="I175" s="175"/>
      <c r="J175" s="176"/>
      <c r="K175" s="177">
        <f>ROUND(P175*H175,2)</f>
        <v>0</v>
      </c>
      <c r="L175" s="172" t="s">
        <v>1</v>
      </c>
      <c r="M175" s="178"/>
      <c r="N175" s="179"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213</v>
      </c>
      <c r="AT175" s="184" t="s">
        <v>201</v>
      </c>
      <c r="AU175" s="184" t="s">
        <v>76</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214</v>
      </c>
      <c r="BM175" s="184" t="s">
        <v>1095</v>
      </c>
    </row>
    <row r="176" spans="1:65" s="2" customFormat="1" ht="11.25">
      <c r="A176" s="31"/>
      <c r="B176" s="32"/>
      <c r="C176" s="33"/>
      <c r="D176" s="186" t="s">
        <v>207</v>
      </c>
      <c r="E176" s="33"/>
      <c r="F176" s="187" t="s">
        <v>1094</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76</v>
      </c>
    </row>
    <row r="177" spans="1:65" s="2" customFormat="1" ht="14.45" customHeight="1">
      <c r="A177" s="31"/>
      <c r="B177" s="32"/>
      <c r="C177" s="170" t="s">
        <v>668</v>
      </c>
      <c r="D177" s="170" t="s">
        <v>201</v>
      </c>
      <c r="E177" s="171" t="s">
        <v>1096</v>
      </c>
      <c r="F177" s="172" t="s">
        <v>1097</v>
      </c>
      <c r="G177" s="173" t="s">
        <v>212</v>
      </c>
      <c r="H177" s="174">
        <v>5</v>
      </c>
      <c r="I177" s="175"/>
      <c r="J177" s="176"/>
      <c r="K177" s="177">
        <f>ROUND(P177*H177,2)</f>
        <v>0</v>
      </c>
      <c r="L177" s="172" t="s">
        <v>1</v>
      </c>
      <c r="M177" s="178"/>
      <c r="N177" s="179"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213</v>
      </c>
      <c r="AT177" s="184" t="s">
        <v>201</v>
      </c>
      <c r="AU177" s="184" t="s">
        <v>76</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214</v>
      </c>
      <c r="BM177" s="184" t="s">
        <v>1098</v>
      </c>
    </row>
    <row r="178" spans="1:65" s="2" customFormat="1" ht="11.25">
      <c r="A178" s="31"/>
      <c r="B178" s="32"/>
      <c r="C178" s="33"/>
      <c r="D178" s="186" t="s">
        <v>207</v>
      </c>
      <c r="E178" s="33"/>
      <c r="F178" s="187" t="s">
        <v>1097</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76</v>
      </c>
    </row>
    <row r="179" spans="1:65" s="2" customFormat="1" ht="14.45" customHeight="1">
      <c r="A179" s="31"/>
      <c r="B179" s="32"/>
      <c r="C179" s="170" t="s">
        <v>673</v>
      </c>
      <c r="D179" s="170" t="s">
        <v>201</v>
      </c>
      <c r="E179" s="171" t="s">
        <v>1099</v>
      </c>
      <c r="F179" s="172" t="s">
        <v>1100</v>
      </c>
      <c r="G179" s="173" t="s">
        <v>204</v>
      </c>
      <c r="H179" s="174">
        <v>10</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213</v>
      </c>
      <c r="AT179" s="184" t="s">
        <v>201</v>
      </c>
      <c r="AU179" s="184" t="s">
        <v>76</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214</v>
      </c>
      <c r="BM179" s="184" t="s">
        <v>1101</v>
      </c>
    </row>
    <row r="180" spans="1:65" s="2" customFormat="1" ht="11.25">
      <c r="A180" s="31"/>
      <c r="B180" s="32"/>
      <c r="C180" s="33"/>
      <c r="D180" s="186" t="s">
        <v>207</v>
      </c>
      <c r="E180" s="33"/>
      <c r="F180" s="187" t="s">
        <v>1100</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76</v>
      </c>
    </row>
    <row r="181" spans="1:65" s="2" customFormat="1" ht="37.9" customHeight="1">
      <c r="A181" s="31"/>
      <c r="B181" s="32"/>
      <c r="C181" s="207" t="s">
        <v>677</v>
      </c>
      <c r="D181" s="207" t="s">
        <v>423</v>
      </c>
      <c r="E181" s="208" t="s">
        <v>1102</v>
      </c>
      <c r="F181" s="209" t="s">
        <v>1103</v>
      </c>
      <c r="G181" s="210" t="s">
        <v>300</v>
      </c>
      <c r="H181" s="211">
        <v>1</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214</v>
      </c>
      <c r="AT181" s="184" t="s">
        <v>423</v>
      </c>
      <c r="AU181" s="184" t="s">
        <v>76</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214</v>
      </c>
      <c r="BM181" s="184" t="s">
        <v>1104</v>
      </c>
    </row>
    <row r="182" spans="1:65" s="2" customFormat="1" ht="19.5">
      <c r="A182" s="31"/>
      <c r="B182" s="32"/>
      <c r="C182" s="33"/>
      <c r="D182" s="186" t="s">
        <v>207</v>
      </c>
      <c r="E182" s="33"/>
      <c r="F182" s="187" t="s">
        <v>1103</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76</v>
      </c>
    </row>
    <row r="183" spans="1:65" s="2" customFormat="1" ht="24.2" customHeight="1">
      <c r="A183" s="31"/>
      <c r="B183" s="32"/>
      <c r="C183" s="170" t="s">
        <v>681</v>
      </c>
      <c r="D183" s="170" t="s">
        <v>201</v>
      </c>
      <c r="E183" s="171" t="s">
        <v>897</v>
      </c>
      <c r="F183" s="172" t="s">
        <v>898</v>
      </c>
      <c r="G183" s="173" t="s">
        <v>204</v>
      </c>
      <c r="H183" s="174">
        <v>40</v>
      </c>
      <c r="I183" s="175"/>
      <c r="J183" s="176"/>
      <c r="K183" s="177">
        <f>ROUND(P183*H183,2)</f>
        <v>0</v>
      </c>
      <c r="L183" s="172" t="s">
        <v>1</v>
      </c>
      <c r="M183" s="178"/>
      <c r="N183" s="179"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213</v>
      </c>
      <c r="AT183" s="184" t="s">
        <v>201</v>
      </c>
      <c r="AU183" s="184" t="s">
        <v>76</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214</v>
      </c>
      <c r="BM183" s="184" t="s">
        <v>1105</v>
      </c>
    </row>
    <row r="184" spans="1:65" s="2" customFormat="1" ht="11.25">
      <c r="A184" s="31"/>
      <c r="B184" s="32"/>
      <c r="C184" s="33"/>
      <c r="D184" s="186" t="s">
        <v>207</v>
      </c>
      <c r="E184" s="33"/>
      <c r="F184" s="187" t="s">
        <v>898</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76</v>
      </c>
    </row>
    <row r="185" spans="1:65" s="2" customFormat="1" ht="14.45" customHeight="1">
      <c r="A185" s="31"/>
      <c r="B185" s="32"/>
      <c r="C185" s="170" t="s">
        <v>644</v>
      </c>
      <c r="D185" s="170" t="s">
        <v>201</v>
      </c>
      <c r="E185" s="171" t="s">
        <v>1106</v>
      </c>
      <c r="F185" s="172" t="s">
        <v>1107</v>
      </c>
      <c r="G185" s="173" t="s">
        <v>300</v>
      </c>
      <c r="H185" s="174">
        <v>4</v>
      </c>
      <c r="I185" s="175"/>
      <c r="J185" s="176"/>
      <c r="K185" s="177">
        <f>ROUND(P185*H185,2)</f>
        <v>0</v>
      </c>
      <c r="L185" s="172" t="s">
        <v>1</v>
      </c>
      <c r="M185" s="178"/>
      <c r="N185" s="179"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213</v>
      </c>
      <c r="AT185" s="184" t="s">
        <v>201</v>
      </c>
      <c r="AU185" s="184" t="s">
        <v>76</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214</v>
      </c>
      <c r="BM185" s="184" t="s">
        <v>1108</v>
      </c>
    </row>
    <row r="186" spans="1:65" s="2" customFormat="1" ht="11.25">
      <c r="A186" s="31"/>
      <c r="B186" s="32"/>
      <c r="C186" s="33"/>
      <c r="D186" s="186" t="s">
        <v>207</v>
      </c>
      <c r="E186" s="33"/>
      <c r="F186" s="187" t="s">
        <v>1107</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76</v>
      </c>
    </row>
    <row r="187" spans="1:65" s="2" customFormat="1" ht="14.45" customHeight="1">
      <c r="A187" s="31"/>
      <c r="B187" s="32"/>
      <c r="C187" s="207" t="s">
        <v>611</v>
      </c>
      <c r="D187" s="207" t="s">
        <v>423</v>
      </c>
      <c r="E187" s="208" t="s">
        <v>1109</v>
      </c>
      <c r="F187" s="209" t="s">
        <v>1110</v>
      </c>
      <c r="G187" s="210" t="s">
        <v>300</v>
      </c>
      <c r="H187" s="211">
        <v>4</v>
      </c>
      <c r="I187" s="212"/>
      <c r="J187" s="212"/>
      <c r="K187" s="213">
        <f>ROUND(P187*H187,2)</f>
        <v>0</v>
      </c>
      <c r="L187" s="209" t="s">
        <v>1</v>
      </c>
      <c r="M187" s="36"/>
      <c r="N187" s="214"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214</v>
      </c>
      <c r="AT187" s="184" t="s">
        <v>423</v>
      </c>
      <c r="AU187" s="184" t="s">
        <v>76</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214</v>
      </c>
      <c r="BM187" s="184" t="s">
        <v>1111</v>
      </c>
    </row>
    <row r="188" spans="1:65" s="2" customFormat="1" ht="11.25">
      <c r="A188" s="31"/>
      <c r="B188" s="32"/>
      <c r="C188" s="33"/>
      <c r="D188" s="186" t="s">
        <v>207</v>
      </c>
      <c r="E188" s="33"/>
      <c r="F188" s="187" t="s">
        <v>1110</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76</v>
      </c>
    </row>
    <row r="189" spans="1:65" s="2" customFormat="1" ht="14.45" customHeight="1">
      <c r="A189" s="31"/>
      <c r="B189" s="32"/>
      <c r="C189" s="170" t="s">
        <v>83</v>
      </c>
      <c r="D189" s="170" t="s">
        <v>201</v>
      </c>
      <c r="E189" s="171" t="s">
        <v>1112</v>
      </c>
      <c r="F189" s="172" t="s">
        <v>1113</v>
      </c>
      <c r="G189" s="173" t="s">
        <v>300</v>
      </c>
      <c r="H189" s="174">
        <v>5</v>
      </c>
      <c r="I189" s="175"/>
      <c r="J189" s="176"/>
      <c r="K189" s="177">
        <f>ROUND(P189*H189,2)</f>
        <v>0</v>
      </c>
      <c r="L189" s="172" t="s">
        <v>1</v>
      </c>
      <c r="M189" s="178"/>
      <c r="N189" s="179"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213</v>
      </c>
      <c r="AT189" s="184" t="s">
        <v>201</v>
      </c>
      <c r="AU189" s="184" t="s">
        <v>76</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214</v>
      </c>
      <c r="BM189" s="184" t="s">
        <v>1114</v>
      </c>
    </row>
    <row r="190" spans="1:65" s="2" customFormat="1" ht="11.25">
      <c r="A190" s="31"/>
      <c r="B190" s="32"/>
      <c r="C190" s="33"/>
      <c r="D190" s="186" t="s">
        <v>207</v>
      </c>
      <c r="E190" s="33"/>
      <c r="F190" s="187" t="s">
        <v>1113</v>
      </c>
      <c r="G190" s="33"/>
      <c r="H190" s="33"/>
      <c r="I190" s="188"/>
      <c r="J190" s="188"/>
      <c r="K190" s="33"/>
      <c r="L190" s="33"/>
      <c r="M190" s="36"/>
      <c r="N190" s="215"/>
      <c r="O190" s="216"/>
      <c r="P190" s="217"/>
      <c r="Q190" s="217"/>
      <c r="R190" s="217"/>
      <c r="S190" s="217"/>
      <c r="T190" s="217"/>
      <c r="U190" s="217"/>
      <c r="V190" s="217"/>
      <c r="W190" s="217"/>
      <c r="X190" s="217"/>
      <c r="Y190" s="218"/>
      <c r="Z190" s="31"/>
      <c r="AA190" s="31"/>
      <c r="AB190" s="31"/>
      <c r="AC190" s="31"/>
      <c r="AD190" s="31"/>
      <c r="AE190" s="31"/>
      <c r="AT190" s="14" t="s">
        <v>207</v>
      </c>
      <c r="AU190" s="14" t="s">
        <v>76</v>
      </c>
    </row>
    <row r="191" spans="1:65" s="2" customFormat="1" ht="6.95" customHeight="1">
      <c r="A191" s="31"/>
      <c r="B191" s="51"/>
      <c r="C191" s="52"/>
      <c r="D191" s="52"/>
      <c r="E191" s="52"/>
      <c r="F191" s="52"/>
      <c r="G191" s="52"/>
      <c r="H191" s="52"/>
      <c r="I191" s="52"/>
      <c r="J191" s="52"/>
      <c r="K191" s="52"/>
      <c r="L191" s="52"/>
      <c r="M191" s="36"/>
      <c r="N191" s="31"/>
      <c r="P191" s="31"/>
      <c r="Q191" s="31"/>
      <c r="R191" s="31"/>
      <c r="S191" s="31"/>
      <c r="T191" s="31"/>
      <c r="U191" s="31"/>
      <c r="V191" s="31"/>
      <c r="W191" s="31"/>
      <c r="X191" s="31"/>
      <c r="Y191" s="31"/>
      <c r="Z191" s="31"/>
      <c r="AA191" s="31"/>
      <c r="AB191" s="31"/>
      <c r="AC191" s="31"/>
      <c r="AD191" s="31"/>
      <c r="AE191" s="31"/>
    </row>
  </sheetData>
  <sheetProtection algorithmName="SHA-512" hashValue="okdSFnuil9o+kXEfhU1mnNQXIUYYjbzvayl0BIQ50D0pOmO3FSTuKRBw+tjcRrSmAs+SJ/gMV/FtuBxEDhjPaw==" saltValue="vwX5PPDdsHfrthOf9rwLas6imzVtWjEO1AH4D3h2g/t/3LbMOr1avc9V/rkY+tbZBS333xb94RX3Xu1nbCl4Aw==" spinCount="100000" sheet="1" objects="1" scenarios="1" formatColumns="0" formatRows="0" autoFilter="0"/>
  <autoFilter ref="C115:L190" xr:uid="{00000000-0009-0000-0000-000005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105</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1115</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ROUND((SUM(BE116:BE136)),  2)</f>
        <v>0</v>
      </c>
      <c r="G35" s="31"/>
      <c r="H35" s="31"/>
      <c r="I35" s="130">
        <v>0.21</v>
      </c>
      <c r="J35" s="31"/>
      <c r="K35" s="125">
        <f>ROUND(((SUM(BE116:BE136))*I35),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ROUND((SUM(BF116:BF136)),  2)</f>
        <v>0</v>
      </c>
      <c r="G36" s="31"/>
      <c r="H36" s="31"/>
      <c r="I36" s="130">
        <v>0.15</v>
      </c>
      <c r="J36" s="31"/>
      <c r="K36" s="125">
        <f>ROUND(((SUM(BF116:BF136))*I36),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ROUND((SUM(BG116:BG136)),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ROUND((SUM(BH116:BH136)),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ROUND((SUM(BI116:BI136)),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 xml:space="preserve">PS 02-03 - ED Pardubice, doplnění DDTS ŽDC </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 xml:space="preserve">PS 02-03 - ED Pardubice, doplnění DDTS ŽDC </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SUM(Q117:Q136)</f>
        <v>0</v>
      </c>
      <c r="R116" s="167">
        <f>SUM(R117:R136)</f>
        <v>0</v>
      </c>
      <c r="S116" s="76"/>
      <c r="T116" s="168">
        <f>SUM(T117:T136)</f>
        <v>0</v>
      </c>
      <c r="U116" s="76"/>
      <c r="V116" s="168">
        <f>SUM(V117:V136)</f>
        <v>0</v>
      </c>
      <c r="W116" s="76"/>
      <c r="X116" s="168">
        <f>SUM(X117:X136)</f>
        <v>0</v>
      </c>
      <c r="Y116" s="77"/>
      <c r="Z116" s="31"/>
      <c r="AA116" s="31"/>
      <c r="AB116" s="31"/>
      <c r="AC116" s="31"/>
      <c r="AD116" s="31"/>
      <c r="AE116" s="31"/>
      <c r="AT116" s="14" t="s">
        <v>75</v>
      </c>
      <c r="AU116" s="14" t="s">
        <v>181</v>
      </c>
      <c r="BK116" s="169">
        <f>SUM(BK117:BK136)</f>
        <v>0</v>
      </c>
    </row>
    <row r="117" spans="1:65" s="2" customFormat="1" ht="14.45" customHeight="1">
      <c r="A117" s="31"/>
      <c r="B117" s="32"/>
      <c r="C117" s="207" t="s">
        <v>83</v>
      </c>
      <c r="D117" s="207" t="s">
        <v>423</v>
      </c>
      <c r="E117" s="208" t="s">
        <v>1116</v>
      </c>
      <c r="F117" s="209" t="s">
        <v>1117</v>
      </c>
      <c r="G117" s="210" t="s">
        <v>300</v>
      </c>
      <c r="H117" s="211">
        <v>9</v>
      </c>
      <c r="I117" s="212"/>
      <c r="J117" s="212"/>
      <c r="K117" s="213">
        <f>ROUND(P117*H117,2)</f>
        <v>0</v>
      </c>
      <c r="L117" s="209" t="s">
        <v>1</v>
      </c>
      <c r="M117" s="36"/>
      <c r="N117" s="214"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214</v>
      </c>
      <c r="AT117" s="184" t="s">
        <v>423</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1118</v>
      </c>
    </row>
    <row r="118" spans="1:65" s="2" customFormat="1" ht="11.25">
      <c r="A118" s="31"/>
      <c r="B118" s="32"/>
      <c r="C118" s="33"/>
      <c r="D118" s="186" t="s">
        <v>207</v>
      </c>
      <c r="E118" s="33"/>
      <c r="F118" s="187" t="s">
        <v>1117</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207" t="s">
        <v>409</v>
      </c>
      <c r="D119" s="207" t="s">
        <v>423</v>
      </c>
      <c r="E119" s="208" t="s">
        <v>1119</v>
      </c>
      <c r="F119" s="209" t="s">
        <v>1120</v>
      </c>
      <c r="G119" s="210" t="s">
        <v>300</v>
      </c>
      <c r="H119" s="211">
        <v>5</v>
      </c>
      <c r="I119" s="212"/>
      <c r="J119" s="212"/>
      <c r="K119" s="213">
        <f>ROUND(P119*H119,2)</f>
        <v>0</v>
      </c>
      <c r="L119" s="209" t="s">
        <v>1</v>
      </c>
      <c r="M119" s="36"/>
      <c r="N119" s="214"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214</v>
      </c>
      <c r="AT119" s="184" t="s">
        <v>423</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1121</v>
      </c>
    </row>
    <row r="120" spans="1:65" s="2" customFormat="1" ht="11.25">
      <c r="A120" s="31"/>
      <c r="B120" s="32"/>
      <c r="C120" s="33"/>
      <c r="D120" s="186" t="s">
        <v>207</v>
      </c>
      <c r="E120" s="33"/>
      <c r="F120" s="187" t="s">
        <v>1120</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14.45" customHeight="1">
      <c r="A121" s="31"/>
      <c r="B121" s="32"/>
      <c r="C121" s="207" t="s">
        <v>214</v>
      </c>
      <c r="D121" s="207" t="s">
        <v>423</v>
      </c>
      <c r="E121" s="208" t="s">
        <v>1122</v>
      </c>
      <c r="F121" s="209" t="s">
        <v>1123</v>
      </c>
      <c r="G121" s="210" t="s">
        <v>300</v>
      </c>
      <c r="H121" s="211">
        <v>9</v>
      </c>
      <c r="I121" s="212"/>
      <c r="J121" s="212"/>
      <c r="K121" s="213">
        <f>ROUND(P121*H121,2)</f>
        <v>0</v>
      </c>
      <c r="L121" s="209" t="s">
        <v>1</v>
      </c>
      <c r="M121" s="36"/>
      <c r="N121" s="214"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214</v>
      </c>
      <c r="AT121" s="184" t="s">
        <v>423</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1124</v>
      </c>
    </row>
    <row r="122" spans="1:65" s="2" customFormat="1" ht="11.25">
      <c r="A122" s="31"/>
      <c r="B122" s="32"/>
      <c r="C122" s="33"/>
      <c r="D122" s="186" t="s">
        <v>207</v>
      </c>
      <c r="E122" s="33"/>
      <c r="F122" s="187" t="s">
        <v>1123</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14.45" customHeight="1">
      <c r="A123" s="31"/>
      <c r="B123" s="32"/>
      <c r="C123" s="207" t="s">
        <v>429</v>
      </c>
      <c r="D123" s="207" t="s">
        <v>423</v>
      </c>
      <c r="E123" s="208" t="s">
        <v>1125</v>
      </c>
      <c r="F123" s="209" t="s">
        <v>1126</v>
      </c>
      <c r="G123" s="210" t="s">
        <v>300</v>
      </c>
      <c r="H123" s="211">
        <v>1</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214</v>
      </c>
      <c r="AT123" s="184" t="s">
        <v>423</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1127</v>
      </c>
    </row>
    <row r="124" spans="1:65" s="2" customFormat="1" ht="11.25">
      <c r="A124" s="31"/>
      <c r="B124" s="32"/>
      <c r="C124" s="33"/>
      <c r="D124" s="186" t="s">
        <v>207</v>
      </c>
      <c r="E124" s="33"/>
      <c r="F124" s="187" t="s">
        <v>1126</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14.45" customHeight="1">
      <c r="A125" s="31"/>
      <c r="B125" s="32"/>
      <c r="C125" s="207" t="s">
        <v>434</v>
      </c>
      <c r="D125" s="207" t="s">
        <v>423</v>
      </c>
      <c r="E125" s="208" t="s">
        <v>1074</v>
      </c>
      <c r="F125" s="209" t="s">
        <v>1075</v>
      </c>
      <c r="G125" s="210" t="s">
        <v>300</v>
      </c>
      <c r="H125" s="211">
        <v>1</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1128</v>
      </c>
    </row>
    <row r="126" spans="1:65" s="2" customFormat="1" ht="11.25">
      <c r="A126" s="31"/>
      <c r="B126" s="32"/>
      <c r="C126" s="33"/>
      <c r="D126" s="186" t="s">
        <v>207</v>
      </c>
      <c r="E126" s="33"/>
      <c r="F126" s="187" t="s">
        <v>1075</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14.45" customHeight="1">
      <c r="A127" s="31"/>
      <c r="B127" s="32"/>
      <c r="C127" s="207" t="s">
        <v>213</v>
      </c>
      <c r="D127" s="207" t="s">
        <v>423</v>
      </c>
      <c r="E127" s="208" t="s">
        <v>1077</v>
      </c>
      <c r="F127" s="209" t="s">
        <v>1078</v>
      </c>
      <c r="G127" s="210" t="s">
        <v>300</v>
      </c>
      <c r="H127" s="211">
        <v>110</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214</v>
      </c>
      <c r="AT127" s="184" t="s">
        <v>423</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1129</v>
      </c>
    </row>
    <row r="128" spans="1:65" s="2" customFormat="1" ht="11.25">
      <c r="A128" s="31"/>
      <c r="B128" s="32"/>
      <c r="C128" s="33"/>
      <c r="D128" s="186" t="s">
        <v>207</v>
      </c>
      <c r="E128" s="33"/>
      <c r="F128" s="187" t="s">
        <v>1078</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207" t="s">
        <v>442</v>
      </c>
      <c r="D129" s="207" t="s">
        <v>423</v>
      </c>
      <c r="E129" s="208" t="s">
        <v>1130</v>
      </c>
      <c r="F129" s="209" t="s">
        <v>1131</v>
      </c>
      <c r="G129" s="210" t="s">
        <v>300</v>
      </c>
      <c r="H129" s="211">
        <v>1</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1132</v>
      </c>
    </row>
    <row r="130" spans="1:65" s="2" customFormat="1" ht="11.25">
      <c r="A130" s="31"/>
      <c r="B130" s="32"/>
      <c r="C130" s="33"/>
      <c r="D130" s="186" t="s">
        <v>207</v>
      </c>
      <c r="E130" s="33"/>
      <c r="F130" s="187" t="s">
        <v>1131</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24.2" customHeight="1">
      <c r="A131" s="31"/>
      <c r="B131" s="32"/>
      <c r="C131" s="170" t="s">
        <v>447</v>
      </c>
      <c r="D131" s="170" t="s">
        <v>201</v>
      </c>
      <c r="E131" s="171" t="s">
        <v>1133</v>
      </c>
      <c r="F131" s="172" t="s">
        <v>1134</v>
      </c>
      <c r="G131" s="173" t="s">
        <v>300</v>
      </c>
      <c r="H131" s="174">
        <v>1</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213</v>
      </c>
      <c r="AT131" s="184" t="s">
        <v>201</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1135</v>
      </c>
    </row>
    <row r="132" spans="1:65" s="2" customFormat="1" ht="11.25">
      <c r="A132" s="31"/>
      <c r="B132" s="32"/>
      <c r="C132" s="33"/>
      <c r="D132" s="186" t="s">
        <v>207</v>
      </c>
      <c r="E132" s="33"/>
      <c r="F132" s="187" t="s">
        <v>1134</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14.45" customHeight="1">
      <c r="A133" s="31"/>
      <c r="B133" s="32"/>
      <c r="C133" s="207" t="s">
        <v>85</v>
      </c>
      <c r="D133" s="207" t="s">
        <v>423</v>
      </c>
      <c r="E133" s="208" t="s">
        <v>1136</v>
      </c>
      <c r="F133" s="209" t="s">
        <v>1137</v>
      </c>
      <c r="G133" s="210" t="s">
        <v>300</v>
      </c>
      <c r="H133" s="211">
        <v>3</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214</v>
      </c>
      <c r="AT133" s="184" t="s">
        <v>423</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1138</v>
      </c>
    </row>
    <row r="134" spans="1:65" s="2" customFormat="1" ht="11.25">
      <c r="A134" s="31"/>
      <c r="B134" s="32"/>
      <c r="C134" s="33"/>
      <c r="D134" s="186" t="s">
        <v>207</v>
      </c>
      <c r="E134" s="33"/>
      <c r="F134" s="187" t="s">
        <v>1137</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14.45" customHeight="1">
      <c r="A135" s="31"/>
      <c r="B135" s="32"/>
      <c r="C135" s="207" t="s">
        <v>416</v>
      </c>
      <c r="D135" s="207" t="s">
        <v>423</v>
      </c>
      <c r="E135" s="208" t="s">
        <v>1139</v>
      </c>
      <c r="F135" s="209" t="s">
        <v>1140</v>
      </c>
      <c r="G135" s="210" t="s">
        <v>300</v>
      </c>
      <c r="H135" s="211">
        <v>3</v>
      </c>
      <c r="I135" s="212"/>
      <c r="J135" s="212"/>
      <c r="K135" s="213">
        <f>ROUND(P135*H135,2)</f>
        <v>0</v>
      </c>
      <c r="L135" s="209" t="s">
        <v>1</v>
      </c>
      <c r="M135" s="36"/>
      <c r="N135" s="214"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214</v>
      </c>
      <c r="AT135" s="184" t="s">
        <v>423</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1141</v>
      </c>
    </row>
    <row r="136" spans="1:65" s="2" customFormat="1" ht="11.25">
      <c r="A136" s="31"/>
      <c r="B136" s="32"/>
      <c r="C136" s="33"/>
      <c r="D136" s="186" t="s">
        <v>207</v>
      </c>
      <c r="E136" s="33"/>
      <c r="F136" s="187" t="s">
        <v>1140</v>
      </c>
      <c r="G136" s="33"/>
      <c r="H136" s="33"/>
      <c r="I136" s="188"/>
      <c r="J136" s="188"/>
      <c r="K136" s="33"/>
      <c r="L136" s="33"/>
      <c r="M136" s="36"/>
      <c r="N136" s="215"/>
      <c r="O136" s="216"/>
      <c r="P136" s="217"/>
      <c r="Q136" s="217"/>
      <c r="R136" s="217"/>
      <c r="S136" s="217"/>
      <c r="T136" s="217"/>
      <c r="U136" s="217"/>
      <c r="V136" s="217"/>
      <c r="W136" s="217"/>
      <c r="X136" s="217"/>
      <c r="Y136" s="218"/>
      <c r="Z136" s="31"/>
      <c r="AA136" s="31"/>
      <c r="AB136" s="31"/>
      <c r="AC136" s="31"/>
      <c r="AD136" s="31"/>
      <c r="AE136" s="31"/>
      <c r="AT136" s="14" t="s">
        <v>207</v>
      </c>
      <c r="AU136" s="14" t="s">
        <v>76</v>
      </c>
    </row>
    <row r="137" spans="1:65" s="2" customFormat="1" ht="6.95" customHeight="1">
      <c r="A137" s="31"/>
      <c r="B137" s="51"/>
      <c r="C137" s="52"/>
      <c r="D137" s="52"/>
      <c r="E137" s="52"/>
      <c r="F137" s="52"/>
      <c r="G137" s="52"/>
      <c r="H137" s="52"/>
      <c r="I137" s="52"/>
      <c r="J137" s="52"/>
      <c r="K137" s="52"/>
      <c r="L137" s="52"/>
      <c r="M137" s="36"/>
      <c r="N137" s="31"/>
      <c r="P137" s="31"/>
      <c r="Q137" s="31"/>
      <c r="R137" s="31"/>
      <c r="S137" s="31"/>
      <c r="T137" s="31"/>
      <c r="U137" s="31"/>
      <c r="V137" s="31"/>
      <c r="W137" s="31"/>
      <c r="X137" s="31"/>
      <c r="Y137" s="31"/>
      <c r="Z137" s="31"/>
      <c r="AA137" s="31"/>
      <c r="AB137" s="31"/>
      <c r="AC137" s="31"/>
      <c r="AD137" s="31"/>
      <c r="AE137" s="31"/>
    </row>
  </sheetData>
  <sheetProtection algorithmName="SHA-512" hashValue="RqGsoIjXByoCHbZTIB/ns8bxIRu5qgBYNmSXAvpnR/TIXeQvAWrNeQe+cPqUt4hniDYVct0vsNri7l0ga5hnMQ==" saltValue="q1KG5tINXNG04es+DNYmgXl1/Nru3F72GS2Edfi1W3zIKX++g2+sF0xXXY6mHFwYatvleTM3m/JW9OoSG+MfKQ==" spinCount="100000" sheet="1" objects="1" scenarios="1" formatColumns="0" formatRows="0" autoFilter="0"/>
  <autoFilter ref="C115:L136" xr:uid="{00000000-0009-0000-0000-000006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108</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1142</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ROUND((SUM(BE116:BE170)),  2)</f>
        <v>0</v>
      </c>
      <c r="G35" s="31"/>
      <c r="H35" s="31"/>
      <c r="I35" s="130">
        <v>0.21</v>
      </c>
      <c r="J35" s="31"/>
      <c r="K35" s="125">
        <f>ROUND(((SUM(BE116:BE170))*I35),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ROUND((SUM(BF116:BF170)),  2)</f>
        <v>0</v>
      </c>
      <c r="G36" s="31"/>
      <c r="H36" s="31"/>
      <c r="I36" s="130">
        <v>0.15</v>
      </c>
      <c r="J36" s="31"/>
      <c r="K36" s="125">
        <f>ROUND(((SUM(BF116:BF170))*I36),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ROUND((SUM(BG116:BG170)),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ROUND((SUM(BH116:BH170)),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ROUND((SUM(BI116:BI170)),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 xml:space="preserve">PS 02-04 - Žst. Dolní Lipka, DŘT </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 xml:space="preserve">PS 02-04 - Žst. Dolní Lipka, DŘT </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SUM(Q117:Q170)</f>
        <v>0</v>
      </c>
      <c r="R116" s="167">
        <f>SUM(R117:R170)</f>
        <v>0</v>
      </c>
      <c r="S116" s="76"/>
      <c r="T116" s="168">
        <f>SUM(T117:T170)</f>
        <v>0</v>
      </c>
      <c r="U116" s="76"/>
      <c r="V116" s="168">
        <f>SUM(V117:V170)</f>
        <v>0</v>
      </c>
      <c r="W116" s="76"/>
      <c r="X116" s="168">
        <f>SUM(X117:X170)</f>
        <v>0</v>
      </c>
      <c r="Y116" s="77"/>
      <c r="Z116" s="31"/>
      <c r="AA116" s="31"/>
      <c r="AB116" s="31"/>
      <c r="AC116" s="31"/>
      <c r="AD116" s="31"/>
      <c r="AE116" s="31"/>
      <c r="AT116" s="14" t="s">
        <v>75</v>
      </c>
      <c r="AU116" s="14" t="s">
        <v>181</v>
      </c>
      <c r="BK116" s="169">
        <f>SUM(BK117:BK170)</f>
        <v>0</v>
      </c>
    </row>
    <row r="117" spans="1:65" s="2" customFormat="1" ht="14.45" customHeight="1">
      <c r="A117" s="31"/>
      <c r="B117" s="32"/>
      <c r="C117" s="170" t="s">
        <v>83</v>
      </c>
      <c r="D117" s="170" t="s">
        <v>201</v>
      </c>
      <c r="E117" s="171" t="s">
        <v>1143</v>
      </c>
      <c r="F117" s="172" t="s">
        <v>1144</v>
      </c>
      <c r="G117" s="173" t="s">
        <v>204</v>
      </c>
      <c r="H117" s="174">
        <v>5</v>
      </c>
      <c r="I117" s="175"/>
      <c r="J117" s="176"/>
      <c r="K117" s="177">
        <f>ROUND(P117*H117,2)</f>
        <v>0</v>
      </c>
      <c r="L117" s="172" t="s">
        <v>1</v>
      </c>
      <c r="M117" s="178"/>
      <c r="N117" s="179"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213</v>
      </c>
      <c r="AT117" s="184" t="s">
        <v>201</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1145</v>
      </c>
    </row>
    <row r="118" spans="1:65" s="2" customFormat="1" ht="11.25">
      <c r="A118" s="31"/>
      <c r="B118" s="32"/>
      <c r="C118" s="33"/>
      <c r="D118" s="186" t="s">
        <v>207</v>
      </c>
      <c r="E118" s="33"/>
      <c r="F118" s="187" t="s">
        <v>1144</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207" t="s">
        <v>85</v>
      </c>
      <c r="D119" s="207" t="s">
        <v>423</v>
      </c>
      <c r="E119" s="208" t="s">
        <v>1146</v>
      </c>
      <c r="F119" s="209" t="s">
        <v>1147</v>
      </c>
      <c r="G119" s="210" t="s">
        <v>204</v>
      </c>
      <c r="H119" s="211">
        <v>5</v>
      </c>
      <c r="I119" s="212"/>
      <c r="J119" s="212"/>
      <c r="K119" s="213">
        <f>ROUND(P119*H119,2)</f>
        <v>0</v>
      </c>
      <c r="L119" s="209" t="s">
        <v>1</v>
      </c>
      <c r="M119" s="36"/>
      <c r="N119" s="214"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214</v>
      </c>
      <c r="AT119" s="184" t="s">
        <v>423</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1148</v>
      </c>
    </row>
    <row r="120" spans="1:65" s="2" customFormat="1" ht="11.25">
      <c r="A120" s="31"/>
      <c r="B120" s="32"/>
      <c r="C120" s="33"/>
      <c r="D120" s="186" t="s">
        <v>207</v>
      </c>
      <c r="E120" s="33"/>
      <c r="F120" s="187" t="s">
        <v>1147</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14.45" customHeight="1">
      <c r="A121" s="31"/>
      <c r="B121" s="32"/>
      <c r="C121" s="170" t="s">
        <v>409</v>
      </c>
      <c r="D121" s="170" t="s">
        <v>201</v>
      </c>
      <c r="E121" s="171" t="s">
        <v>1055</v>
      </c>
      <c r="F121" s="172" t="s">
        <v>1056</v>
      </c>
      <c r="G121" s="173" t="s">
        <v>204</v>
      </c>
      <c r="H121" s="174">
        <v>5</v>
      </c>
      <c r="I121" s="175"/>
      <c r="J121" s="176"/>
      <c r="K121" s="177">
        <f>ROUND(P121*H121,2)</f>
        <v>0</v>
      </c>
      <c r="L121" s="172" t="s">
        <v>1</v>
      </c>
      <c r="M121" s="178"/>
      <c r="N121" s="179"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213</v>
      </c>
      <c r="AT121" s="184" t="s">
        <v>201</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1149</v>
      </c>
    </row>
    <row r="122" spans="1:65" s="2" customFormat="1" ht="11.25">
      <c r="A122" s="31"/>
      <c r="B122" s="32"/>
      <c r="C122" s="33"/>
      <c r="D122" s="186" t="s">
        <v>207</v>
      </c>
      <c r="E122" s="33"/>
      <c r="F122" s="187" t="s">
        <v>1056</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14.45" customHeight="1">
      <c r="A123" s="31"/>
      <c r="B123" s="32"/>
      <c r="C123" s="170" t="s">
        <v>214</v>
      </c>
      <c r="D123" s="170" t="s">
        <v>201</v>
      </c>
      <c r="E123" s="171" t="s">
        <v>1058</v>
      </c>
      <c r="F123" s="172" t="s">
        <v>1059</v>
      </c>
      <c r="G123" s="173" t="s">
        <v>204</v>
      </c>
      <c r="H123" s="174">
        <v>27</v>
      </c>
      <c r="I123" s="175"/>
      <c r="J123" s="176"/>
      <c r="K123" s="177">
        <f>ROUND(P123*H123,2)</f>
        <v>0</v>
      </c>
      <c r="L123" s="172" t="s">
        <v>1</v>
      </c>
      <c r="M123" s="178"/>
      <c r="N123" s="179"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213</v>
      </c>
      <c r="AT123" s="184" t="s">
        <v>201</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1150</v>
      </c>
    </row>
    <row r="124" spans="1:65" s="2" customFormat="1" ht="11.25">
      <c r="A124" s="31"/>
      <c r="B124" s="32"/>
      <c r="C124" s="33"/>
      <c r="D124" s="186" t="s">
        <v>207</v>
      </c>
      <c r="E124" s="33"/>
      <c r="F124" s="187" t="s">
        <v>1059</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37.9" customHeight="1">
      <c r="A125" s="31"/>
      <c r="B125" s="32"/>
      <c r="C125" s="207" t="s">
        <v>416</v>
      </c>
      <c r="D125" s="207" t="s">
        <v>423</v>
      </c>
      <c r="E125" s="208" t="s">
        <v>1011</v>
      </c>
      <c r="F125" s="209" t="s">
        <v>1012</v>
      </c>
      <c r="G125" s="210" t="s">
        <v>300</v>
      </c>
      <c r="H125" s="211">
        <v>3</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1151</v>
      </c>
    </row>
    <row r="126" spans="1:65" s="2" customFormat="1" ht="29.25">
      <c r="A126" s="31"/>
      <c r="B126" s="32"/>
      <c r="C126" s="33"/>
      <c r="D126" s="186" t="s">
        <v>207</v>
      </c>
      <c r="E126" s="33"/>
      <c r="F126" s="187" t="s">
        <v>1014</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24.2" customHeight="1">
      <c r="A127" s="31"/>
      <c r="B127" s="32"/>
      <c r="C127" s="170" t="s">
        <v>429</v>
      </c>
      <c r="D127" s="170" t="s">
        <v>201</v>
      </c>
      <c r="E127" s="171" t="s">
        <v>1152</v>
      </c>
      <c r="F127" s="172" t="s">
        <v>1153</v>
      </c>
      <c r="G127" s="173" t="s">
        <v>300</v>
      </c>
      <c r="H127" s="174">
        <v>1</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213</v>
      </c>
      <c r="AT127" s="184" t="s">
        <v>201</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1154</v>
      </c>
    </row>
    <row r="128" spans="1:65" s="2" customFormat="1" ht="19.5">
      <c r="A128" s="31"/>
      <c r="B128" s="32"/>
      <c r="C128" s="33"/>
      <c r="D128" s="186" t="s">
        <v>207</v>
      </c>
      <c r="E128" s="33"/>
      <c r="F128" s="187" t="s">
        <v>1153</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207" t="s">
        <v>434</v>
      </c>
      <c r="D129" s="207" t="s">
        <v>423</v>
      </c>
      <c r="E129" s="208" t="s">
        <v>1155</v>
      </c>
      <c r="F129" s="209" t="s">
        <v>1156</v>
      </c>
      <c r="G129" s="210" t="s">
        <v>300</v>
      </c>
      <c r="H129" s="211">
        <v>1</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1157</v>
      </c>
    </row>
    <row r="130" spans="1:65" s="2" customFormat="1" ht="11.25">
      <c r="A130" s="31"/>
      <c r="B130" s="32"/>
      <c r="C130" s="33"/>
      <c r="D130" s="186" t="s">
        <v>207</v>
      </c>
      <c r="E130" s="33"/>
      <c r="F130" s="187" t="s">
        <v>1156</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24.2" customHeight="1">
      <c r="A131" s="31"/>
      <c r="B131" s="32"/>
      <c r="C131" s="170" t="s">
        <v>213</v>
      </c>
      <c r="D131" s="170" t="s">
        <v>201</v>
      </c>
      <c r="E131" s="171" t="s">
        <v>1028</v>
      </c>
      <c r="F131" s="172" t="s">
        <v>1029</v>
      </c>
      <c r="G131" s="173" t="s">
        <v>300</v>
      </c>
      <c r="H131" s="174">
        <v>4</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213</v>
      </c>
      <c r="AT131" s="184" t="s">
        <v>201</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1158</v>
      </c>
    </row>
    <row r="132" spans="1:65" s="2" customFormat="1" ht="19.5">
      <c r="A132" s="31"/>
      <c r="B132" s="32"/>
      <c r="C132" s="33"/>
      <c r="D132" s="186" t="s">
        <v>207</v>
      </c>
      <c r="E132" s="33"/>
      <c r="F132" s="187" t="s">
        <v>1029</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24.2" customHeight="1">
      <c r="A133" s="31"/>
      <c r="B133" s="32"/>
      <c r="C133" s="170" t="s">
        <v>442</v>
      </c>
      <c r="D133" s="170" t="s">
        <v>201</v>
      </c>
      <c r="E133" s="171" t="s">
        <v>1159</v>
      </c>
      <c r="F133" s="172" t="s">
        <v>1160</v>
      </c>
      <c r="G133" s="173" t="s">
        <v>300</v>
      </c>
      <c r="H133" s="174">
        <v>1</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213</v>
      </c>
      <c r="AT133" s="184" t="s">
        <v>201</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1161</v>
      </c>
    </row>
    <row r="134" spans="1:65" s="2" customFormat="1" ht="19.5">
      <c r="A134" s="31"/>
      <c r="B134" s="32"/>
      <c r="C134" s="33"/>
      <c r="D134" s="186" t="s">
        <v>207</v>
      </c>
      <c r="E134" s="33"/>
      <c r="F134" s="187" t="s">
        <v>1160</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24.2" customHeight="1">
      <c r="A135" s="31"/>
      <c r="B135" s="32"/>
      <c r="C135" s="170" t="s">
        <v>447</v>
      </c>
      <c r="D135" s="170" t="s">
        <v>201</v>
      </c>
      <c r="E135" s="171" t="s">
        <v>1162</v>
      </c>
      <c r="F135" s="172" t="s">
        <v>1163</v>
      </c>
      <c r="G135" s="173" t="s">
        <v>300</v>
      </c>
      <c r="H135" s="174">
        <v>1</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213</v>
      </c>
      <c r="AT135" s="184" t="s">
        <v>201</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1164</v>
      </c>
    </row>
    <row r="136" spans="1:65" s="2" customFormat="1" ht="11.25">
      <c r="A136" s="31"/>
      <c r="B136" s="32"/>
      <c r="C136" s="33"/>
      <c r="D136" s="186" t="s">
        <v>207</v>
      </c>
      <c r="E136" s="33"/>
      <c r="F136" s="187" t="s">
        <v>1163</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76</v>
      </c>
    </row>
    <row r="137" spans="1:65" s="2" customFormat="1" ht="24.2" customHeight="1">
      <c r="A137" s="31"/>
      <c r="B137" s="32"/>
      <c r="C137" s="170" t="s">
        <v>452</v>
      </c>
      <c r="D137" s="170" t="s">
        <v>201</v>
      </c>
      <c r="E137" s="171" t="s">
        <v>1031</v>
      </c>
      <c r="F137" s="172" t="s">
        <v>1032</v>
      </c>
      <c r="G137" s="173" t="s">
        <v>300</v>
      </c>
      <c r="H137" s="174">
        <v>1</v>
      </c>
      <c r="I137" s="175"/>
      <c r="J137" s="176"/>
      <c r="K137" s="177">
        <f>ROUND(P137*H137,2)</f>
        <v>0</v>
      </c>
      <c r="L137" s="172" t="s">
        <v>1</v>
      </c>
      <c r="M137" s="178"/>
      <c r="N137" s="179"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213</v>
      </c>
      <c r="AT137" s="184" t="s">
        <v>201</v>
      </c>
      <c r="AU137" s="184" t="s">
        <v>76</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1165</v>
      </c>
    </row>
    <row r="138" spans="1:65" s="2" customFormat="1" ht="19.5">
      <c r="A138" s="31"/>
      <c r="B138" s="32"/>
      <c r="C138" s="33"/>
      <c r="D138" s="186" t="s">
        <v>207</v>
      </c>
      <c r="E138" s="33"/>
      <c r="F138" s="187" t="s">
        <v>1032</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76</v>
      </c>
    </row>
    <row r="139" spans="1:65" s="2" customFormat="1" ht="24.2" customHeight="1">
      <c r="A139" s="31"/>
      <c r="B139" s="32"/>
      <c r="C139" s="170" t="s">
        <v>457</v>
      </c>
      <c r="D139" s="170" t="s">
        <v>201</v>
      </c>
      <c r="E139" s="171" t="s">
        <v>1037</v>
      </c>
      <c r="F139" s="172" t="s">
        <v>1166</v>
      </c>
      <c r="G139" s="173" t="s">
        <v>300</v>
      </c>
      <c r="H139" s="174">
        <v>2</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213</v>
      </c>
      <c r="AT139" s="184" t="s">
        <v>201</v>
      </c>
      <c r="AU139" s="184" t="s">
        <v>76</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1167</v>
      </c>
    </row>
    <row r="140" spans="1:65" s="2" customFormat="1" ht="19.5">
      <c r="A140" s="31"/>
      <c r="B140" s="32"/>
      <c r="C140" s="33"/>
      <c r="D140" s="186" t="s">
        <v>207</v>
      </c>
      <c r="E140" s="33"/>
      <c r="F140" s="187" t="s">
        <v>1166</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76</v>
      </c>
    </row>
    <row r="141" spans="1:65" s="2" customFormat="1" ht="24.2" customHeight="1">
      <c r="A141" s="31"/>
      <c r="B141" s="32"/>
      <c r="C141" s="170" t="s">
        <v>648</v>
      </c>
      <c r="D141" s="170" t="s">
        <v>201</v>
      </c>
      <c r="E141" s="171" t="s">
        <v>1040</v>
      </c>
      <c r="F141" s="172" t="s">
        <v>1168</v>
      </c>
      <c r="G141" s="173" t="s">
        <v>300</v>
      </c>
      <c r="H141" s="174">
        <v>1</v>
      </c>
      <c r="I141" s="175"/>
      <c r="J141" s="176"/>
      <c r="K141" s="177">
        <f>ROUND(P141*H141,2)</f>
        <v>0</v>
      </c>
      <c r="L141" s="172" t="s">
        <v>1169</v>
      </c>
      <c r="M141" s="178"/>
      <c r="N141" s="179"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213</v>
      </c>
      <c r="AT141" s="184" t="s">
        <v>201</v>
      </c>
      <c r="AU141" s="184" t="s">
        <v>76</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1170</v>
      </c>
    </row>
    <row r="142" spans="1:65" s="2" customFormat="1" ht="19.5">
      <c r="A142" s="31"/>
      <c r="B142" s="32"/>
      <c r="C142" s="33"/>
      <c r="D142" s="186" t="s">
        <v>207</v>
      </c>
      <c r="E142" s="33"/>
      <c r="F142" s="187" t="s">
        <v>1168</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76</v>
      </c>
    </row>
    <row r="143" spans="1:65" s="2" customFormat="1" ht="14.45" customHeight="1">
      <c r="A143" s="31"/>
      <c r="B143" s="32"/>
      <c r="C143" s="170" t="s">
        <v>462</v>
      </c>
      <c r="D143" s="170" t="s">
        <v>201</v>
      </c>
      <c r="E143" s="171" t="s">
        <v>1171</v>
      </c>
      <c r="F143" s="172" t="s">
        <v>1172</v>
      </c>
      <c r="G143" s="173" t="s">
        <v>300</v>
      </c>
      <c r="H143" s="174">
        <v>1</v>
      </c>
      <c r="I143" s="175"/>
      <c r="J143" s="176"/>
      <c r="K143" s="177">
        <f>ROUND(P143*H143,2)</f>
        <v>0</v>
      </c>
      <c r="L143" s="172" t="s">
        <v>1</v>
      </c>
      <c r="M143" s="178"/>
      <c r="N143" s="179"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213</v>
      </c>
      <c r="AT143" s="184" t="s">
        <v>201</v>
      </c>
      <c r="AU143" s="184" t="s">
        <v>76</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1173</v>
      </c>
    </row>
    <row r="144" spans="1:65" s="2" customFormat="1" ht="11.25">
      <c r="A144" s="31"/>
      <c r="B144" s="32"/>
      <c r="C144" s="33"/>
      <c r="D144" s="186" t="s">
        <v>207</v>
      </c>
      <c r="E144" s="33"/>
      <c r="F144" s="187" t="s">
        <v>1172</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76</v>
      </c>
    </row>
    <row r="145" spans="1:65" s="2" customFormat="1" ht="14.45" customHeight="1">
      <c r="A145" s="31"/>
      <c r="B145" s="32"/>
      <c r="C145" s="207" t="s">
        <v>510</v>
      </c>
      <c r="D145" s="207" t="s">
        <v>423</v>
      </c>
      <c r="E145" s="208" t="s">
        <v>1174</v>
      </c>
      <c r="F145" s="209" t="s">
        <v>1175</v>
      </c>
      <c r="G145" s="210" t="s">
        <v>300</v>
      </c>
      <c r="H145" s="211">
        <v>1</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214</v>
      </c>
      <c r="AT145" s="184" t="s">
        <v>423</v>
      </c>
      <c r="AU145" s="184" t="s">
        <v>76</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1176</v>
      </c>
    </row>
    <row r="146" spans="1:65" s="2" customFormat="1" ht="11.25">
      <c r="A146" s="31"/>
      <c r="B146" s="32"/>
      <c r="C146" s="33"/>
      <c r="D146" s="186" t="s">
        <v>207</v>
      </c>
      <c r="E146" s="33"/>
      <c r="F146" s="187" t="s">
        <v>1175</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76</v>
      </c>
    </row>
    <row r="147" spans="1:65" s="2" customFormat="1" ht="14.45" customHeight="1">
      <c r="A147" s="31"/>
      <c r="B147" s="32"/>
      <c r="C147" s="207" t="s">
        <v>9</v>
      </c>
      <c r="D147" s="207" t="s">
        <v>423</v>
      </c>
      <c r="E147" s="208" t="s">
        <v>1177</v>
      </c>
      <c r="F147" s="209" t="s">
        <v>1178</v>
      </c>
      <c r="G147" s="210" t="s">
        <v>300</v>
      </c>
      <c r="H147" s="211">
        <v>1</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214</v>
      </c>
      <c r="AT147" s="184" t="s">
        <v>423</v>
      </c>
      <c r="AU147" s="184" t="s">
        <v>76</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214</v>
      </c>
      <c r="BM147" s="184" t="s">
        <v>1179</v>
      </c>
    </row>
    <row r="148" spans="1:65" s="2" customFormat="1" ht="11.25">
      <c r="A148" s="31"/>
      <c r="B148" s="32"/>
      <c r="C148" s="33"/>
      <c r="D148" s="186" t="s">
        <v>207</v>
      </c>
      <c r="E148" s="33"/>
      <c r="F148" s="187" t="s">
        <v>1178</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76</v>
      </c>
    </row>
    <row r="149" spans="1:65" s="2" customFormat="1" ht="14.45" customHeight="1">
      <c r="A149" s="31"/>
      <c r="B149" s="32"/>
      <c r="C149" s="207" t="s">
        <v>607</v>
      </c>
      <c r="D149" s="207" t="s">
        <v>423</v>
      </c>
      <c r="E149" s="208" t="s">
        <v>1180</v>
      </c>
      <c r="F149" s="209" t="s">
        <v>1181</v>
      </c>
      <c r="G149" s="210" t="s">
        <v>300</v>
      </c>
      <c r="H149" s="211">
        <v>1</v>
      </c>
      <c r="I149" s="212"/>
      <c r="J149" s="212"/>
      <c r="K149" s="213">
        <f>ROUND(P149*H149,2)</f>
        <v>0</v>
      </c>
      <c r="L149" s="209" t="s">
        <v>1</v>
      </c>
      <c r="M149" s="36"/>
      <c r="N149" s="214"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214</v>
      </c>
      <c r="AT149" s="184" t="s">
        <v>423</v>
      </c>
      <c r="AU149" s="184" t="s">
        <v>76</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214</v>
      </c>
      <c r="BM149" s="184" t="s">
        <v>1182</v>
      </c>
    </row>
    <row r="150" spans="1:65" s="2" customFormat="1" ht="11.25">
      <c r="A150" s="31"/>
      <c r="B150" s="32"/>
      <c r="C150" s="33"/>
      <c r="D150" s="186" t="s">
        <v>207</v>
      </c>
      <c r="E150" s="33"/>
      <c r="F150" s="187" t="s">
        <v>1181</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76</v>
      </c>
    </row>
    <row r="151" spans="1:65" s="2" customFormat="1" ht="14.45" customHeight="1">
      <c r="A151" s="31"/>
      <c r="B151" s="32"/>
      <c r="C151" s="207" t="s">
        <v>616</v>
      </c>
      <c r="D151" s="207" t="s">
        <v>423</v>
      </c>
      <c r="E151" s="208" t="s">
        <v>1183</v>
      </c>
      <c r="F151" s="209" t="s">
        <v>1184</v>
      </c>
      <c r="G151" s="210" t="s">
        <v>300</v>
      </c>
      <c r="H151" s="211">
        <v>1</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214</v>
      </c>
      <c r="AT151" s="184" t="s">
        <v>423</v>
      </c>
      <c r="AU151" s="184" t="s">
        <v>76</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1185</v>
      </c>
    </row>
    <row r="152" spans="1:65" s="2" customFormat="1" ht="11.25">
      <c r="A152" s="31"/>
      <c r="B152" s="32"/>
      <c r="C152" s="33"/>
      <c r="D152" s="186" t="s">
        <v>207</v>
      </c>
      <c r="E152" s="33"/>
      <c r="F152" s="187" t="s">
        <v>1184</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76</v>
      </c>
    </row>
    <row r="153" spans="1:65" s="2" customFormat="1" ht="14.45" customHeight="1">
      <c r="A153" s="31"/>
      <c r="B153" s="32"/>
      <c r="C153" s="170" t="s">
        <v>620</v>
      </c>
      <c r="D153" s="170" t="s">
        <v>201</v>
      </c>
      <c r="E153" s="171" t="s">
        <v>1096</v>
      </c>
      <c r="F153" s="172" t="s">
        <v>1097</v>
      </c>
      <c r="G153" s="173" t="s">
        <v>212</v>
      </c>
      <c r="H153" s="174">
        <v>2</v>
      </c>
      <c r="I153" s="175"/>
      <c r="J153" s="176"/>
      <c r="K153" s="177">
        <f>ROUND(P153*H153,2)</f>
        <v>0</v>
      </c>
      <c r="L153" s="172" t="s">
        <v>1</v>
      </c>
      <c r="M153" s="178"/>
      <c r="N153" s="179"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213</v>
      </c>
      <c r="AT153" s="184" t="s">
        <v>201</v>
      </c>
      <c r="AU153" s="184" t="s">
        <v>76</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214</v>
      </c>
      <c r="BM153" s="184" t="s">
        <v>1186</v>
      </c>
    </row>
    <row r="154" spans="1:65" s="2" customFormat="1" ht="11.25">
      <c r="A154" s="31"/>
      <c r="B154" s="32"/>
      <c r="C154" s="33"/>
      <c r="D154" s="186" t="s">
        <v>207</v>
      </c>
      <c r="E154" s="33"/>
      <c r="F154" s="187" t="s">
        <v>1097</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76</v>
      </c>
    </row>
    <row r="155" spans="1:65" s="2" customFormat="1" ht="24.2" customHeight="1">
      <c r="A155" s="31"/>
      <c r="B155" s="32"/>
      <c r="C155" s="170" t="s">
        <v>624</v>
      </c>
      <c r="D155" s="170" t="s">
        <v>201</v>
      </c>
      <c r="E155" s="171" t="s">
        <v>897</v>
      </c>
      <c r="F155" s="172" t="s">
        <v>898</v>
      </c>
      <c r="G155" s="173" t="s">
        <v>204</v>
      </c>
      <c r="H155" s="174">
        <v>10</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213</v>
      </c>
      <c r="AT155" s="184" t="s">
        <v>201</v>
      </c>
      <c r="AU155" s="184" t="s">
        <v>76</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1187</v>
      </c>
    </row>
    <row r="156" spans="1:65" s="2" customFormat="1" ht="11.25">
      <c r="A156" s="31"/>
      <c r="B156" s="32"/>
      <c r="C156" s="33"/>
      <c r="D156" s="186" t="s">
        <v>207</v>
      </c>
      <c r="E156" s="33"/>
      <c r="F156" s="187" t="s">
        <v>898</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76</v>
      </c>
    </row>
    <row r="157" spans="1:65" s="2" customFormat="1" ht="14.45" customHeight="1">
      <c r="A157" s="31"/>
      <c r="B157" s="32"/>
      <c r="C157" s="170" t="s">
        <v>628</v>
      </c>
      <c r="D157" s="170" t="s">
        <v>201</v>
      </c>
      <c r="E157" s="171" t="s">
        <v>1106</v>
      </c>
      <c r="F157" s="172" t="s">
        <v>1107</v>
      </c>
      <c r="G157" s="173" t="s">
        <v>300</v>
      </c>
      <c r="H157" s="174">
        <v>2</v>
      </c>
      <c r="I157" s="175"/>
      <c r="J157" s="176"/>
      <c r="K157" s="177">
        <f>ROUND(P157*H157,2)</f>
        <v>0</v>
      </c>
      <c r="L157" s="172" t="s">
        <v>1</v>
      </c>
      <c r="M157" s="178"/>
      <c r="N157" s="179"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213</v>
      </c>
      <c r="AT157" s="184" t="s">
        <v>201</v>
      </c>
      <c r="AU157" s="184" t="s">
        <v>76</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214</v>
      </c>
      <c r="BM157" s="184" t="s">
        <v>1188</v>
      </c>
    </row>
    <row r="158" spans="1:65" s="2" customFormat="1" ht="11.25">
      <c r="A158" s="31"/>
      <c r="B158" s="32"/>
      <c r="C158" s="33"/>
      <c r="D158" s="186" t="s">
        <v>207</v>
      </c>
      <c r="E158" s="33"/>
      <c r="F158" s="187" t="s">
        <v>1107</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76</v>
      </c>
    </row>
    <row r="159" spans="1:65" s="2" customFormat="1" ht="37.9" customHeight="1">
      <c r="A159" s="31"/>
      <c r="B159" s="32"/>
      <c r="C159" s="207" t="s">
        <v>422</v>
      </c>
      <c r="D159" s="207" t="s">
        <v>423</v>
      </c>
      <c r="E159" s="208" t="s">
        <v>1189</v>
      </c>
      <c r="F159" s="209" t="s">
        <v>1190</v>
      </c>
      <c r="G159" s="210" t="s">
        <v>300</v>
      </c>
      <c r="H159" s="211">
        <v>1</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214</v>
      </c>
      <c r="AT159" s="184" t="s">
        <v>423</v>
      </c>
      <c r="AU159" s="184" t="s">
        <v>76</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214</v>
      </c>
      <c r="BM159" s="184" t="s">
        <v>1191</v>
      </c>
    </row>
    <row r="160" spans="1:65" s="2" customFormat="1" ht="29.25">
      <c r="A160" s="31"/>
      <c r="B160" s="32"/>
      <c r="C160" s="33"/>
      <c r="D160" s="186" t="s">
        <v>207</v>
      </c>
      <c r="E160" s="33"/>
      <c r="F160" s="187" t="s">
        <v>1192</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76</v>
      </c>
    </row>
    <row r="161" spans="1:65" s="2" customFormat="1" ht="24.2" customHeight="1">
      <c r="A161" s="31"/>
      <c r="B161" s="32"/>
      <c r="C161" s="207" t="s">
        <v>588</v>
      </c>
      <c r="D161" s="207" t="s">
        <v>423</v>
      </c>
      <c r="E161" s="208" t="s">
        <v>1083</v>
      </c>
      <c r="F161" s="209" t="s">
        <v>1084</v>
      </c>
      <c r="G161" s="210" t="s">
        <v>1085</v>
      </c>
      <c r="H161" s="211">
        <v>32</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214</v>
      </c>
      <c r="AT161" s="184" t="s">
        <v>423</v>
      </c>
      <c r="AU161" s="184" t="s">
        <v>76</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214</v>
      </c>
      <c r="BM161" s="184" t="s">
        <v>1193</v>
      </c>
    </row>
    <row r="162" spans="1:65" s="2" customFormat="1" ht="19.5">
      <c r="A162" s="31"/>
      <c r="B162" s="32"/>
      <c r="C162" s="33"/>
      <c r="D162" s="186" t="s">
        <v>207</v>
      </c>
      <c r="E162" s="33"/>
      <c r="F162" s="187" t="s">
        <v>1084</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76</v>
      </c>
    </row>
    <row r="163" spans="1:65" s="2" customFormat="1" ht="14.45" customHeight="1">
      <c r="A163" s="31"/>
      <c r="B163" s="32"/>
      <c r="C163" s="207" t="s">
        <v>636</v>
      </c>
      <c r="D163" s="207" t="s">
        <v>423</v>
      </c>
      <c r="E163" s="208" t="s">
        <v>1194</v>
      </c>
      <c r="F163" s="209" t="s">
        <v>1195</v>
      </c>
      <c r="G163" s="210" t="s">
        <v>1085</v>
      </c>
      <c r="H163" s="211">
        <v>24</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76</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1196</v>
      </c>
    </row>
    <row r="164" spans="1:65" s="2" customFormat="1" ht="11.25">
      <c r="A164" s="31"/>
      <c r="B164" s="32"/>
      <c r="C164" s="33"/>
      <c r="D164" s="186" t="s">
        <v>207</v>
      </c>
      <c r="E164" s="33"/>
      <c r="F164" s="187" t="s">
        <v>1195</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76</v>
      </c>
    </row>
    <row r="165" spans="1:65" s="2" customFormat="1" ht="24.2" customHeight="1">
      <c r="A165" s="31"/>
      <c r="B165" s="32"/>
      <c r="C165" s="207" t="s">
        <v>1070</v>
      </c>
      <c r="D165" s="207" t="s">
        <v>423</v>
      </c>
      <c r="E165" s="208" t="s">
        <v>1090</v>
      </c>
      <c r="F165" s="209" t="s">
        <v>1091</v>
      </c>
      <c r="G165" s="210" t="s">
        <v>1085</v>
      </c>
      <c r="H165" s="211">
        <v>16</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76</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1197</v>
      </c>
    </row>
    <row r="166" spans="1:65" s="2" customFormat="1" ht="19.5">
      <c r="A166" s="31"/>
      <c r="B166" s="32"/>
      <c r="C166" s="33"/>
      <c r="D166" s="186" t="s">
        <v>207</v>
      </c>
      <c r="E166" s="33"/>
      <c r="F166" s="187" t="s">
        <v>1091</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76</v>
      </c>
    </row>
    <row r="167" spans="1:65" s="2" customFormat="1" ht="24.2" customHeight="1">
      <c r="A167" s="31"/>
      <c r="B167" s="32"/>
      <c r="C167" s="170" t="s">
        <v>640</v>
      </c>
      <c r="D167" s="170" t="s">
        <v>201</v>
      </c>
      <c r="E167" s="171" t="s">
        <v>1093</v>
      </c>
      <c r="F167" s="172" t="s">
        <v>1198</v>
      </c>
      <c r="G167" s="173" t="s">
        <v>300</v>
      </c>
      <c r="H167" s="174">
        <v>1</v>
      </c>
      <c r="I167" s="175"/>
      <c r="J167" s="176"/>
      <c r="K167" s="177">
        <f>ROUND(P167*H167,2)</f>
        <v>0</v>
      </c>
      <c r="L167" s="172" t="s">
        <v>1</v>
      </c>
      <c r="M167" s="178"/>
      <c r="N167" s="179"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213</v>
      </c>
      <c r="AT167" s="184" t="s">
        <v>201</v>
      </c>
      <c r="AU167" s="184" t="s">
        <v>76</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214</v>
      </c>
      <c r="BM167" s="184" t="s">
        <v>1199</v>
      </c>
    </row>
    <row r="168" spans="1:65" s="2" customFormat="1" ht="19.5">
      <c r="A168" s="31"/>
      <c r="B168" s="32"/>
      <c r="C168" s="33"/>
      <c r="D168" s="186" t="s">
        <v>207</v>
      </c>
      <c r="E168" s="33"/>
      <c r="F168" s="187" t="s">
        <v>1198</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76</v>
      </c>
    </row>
    <row r="169" spans="1:65" s="2" customFormat="1" ht="14.45" customHeight="1">
      <c r="A169" s="31"/>
      <c r="B169" s="32"/>
      <c r="C169" s="207" t="s">
        <v>8</v>
      </c>
      <c r="D169" s="207" t="s">
        <v>423</v>
      </c>
      <c r="E169" s="208" t="s">
        <v>1109</v>
      </c>
      <c r="F169" s="209" t="s">
        <v>1110</v>
      </c>
      <c r="G169" s="210" t="s">
        <v>300</v>
      </c>
      <c r="H169" s="211">
        <v>1</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214</v>
      </c>
      <c r="AT169" s="184" t="s">
        <v>423</v>
      </c>
      <c r="AU169" s="184" t="s">
        <v>76</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214</v>
      </c>
      <c r="BM169" s="184" t="s">
        <v>1200</v>
      </c>
    </row>
    <row r="170" spans="1:65" s="2" customFormat="1" ht="11.25">
      <c r="A170" s="31"/>
      <c r="B170" s="32"/>
      <c r="C170" s="33"/>
      <c r="D170" s="186" t="s">
        <v>207</v>
      </c>
      <c r="E170" s="33"/>
      <c r="F170" s="187" t="s">
        <v>1110</v>
      </c>
      <c r="G170" s="33"/>
      <c r="H170" s="33"/>
      <c r="I170" s="188"/>
      <c r="J170" s="188"/>
      <c r="K170" s="33"/>
      <c r="L170" s="33"/>
      <c r="M170" s="36"/>
      <c r="N170" s="215"/>
      <c r="O170" s="216"/>
      <c r="P170" s="217"/>
      <c r="Q170" s="217"/>
      <c r="R170" s="217"/>
      <c r="S170" s="217"/>
      <c r="T170" s="217"/>
      <c r="U170" s="217"/>
      <c r="V170" s="217"/>
      <c r="W170" s="217"/>
      <c r="X170" s="217"/>
      <c r="Y170" s="218"/>
      <c r="Z170" s="31"/>
      <c r="AA170" s="31"/>
      <c r="AB170" s="31"/>
      <c r="AC170" s="31"/>
      <c r="AD170" s="31"/>
      <c r="AE170" s="31"/>
      <c r="AT170" s="14" t="s">
        <v>207</v>
      </c>
      <c r="AU170" s="14" t="s">
        <v>76</v>
      </c>
    </row>
    <row r="171" spans="1:65" s="2" customFormat="1" ht="6.95" customHeight="1">
      <c r="A171" s="31"/>
      <c r="B171" s="51"/>
      <c r="C171" s="52"/>
      <c r="D171" s="52"/>
      <c r="E171" s="52"/>
      <c r="F171" s="52"/>
      <c r="G171" s="52"/>
      <c r="H171" s="52"/>
      <c r="I171" s="52"/>
      <c r="J171" s="52"/>
      <c r="K171" s="52"/>
      <c r="L171" s="52"/>
      <c r="M171" s="36"/>
      <c r="N171" s="31"/>
      <c r="P171" s="31"/>
      <c r="Q171" s="31"/>
      <c r="R171" s="31"/>
      <c r="S171" s="31"/>
      <c r="T171" s="31"/>
      <c r="U171" s="31"/>
      <c r="V171" s="31"/>
      <c r="W171" s="31"/>
      <c r="X171" s="31"/>
      <c r="Y171" s="31"/>
      <c r="Z171" s="31"/>
      <c r="AA171" s="31"/>
      <c r="AB171" s="31"/>
      <c r="AC171" s="31"/>
      <c r="AD171" s="31"/>
      <c r="AE171" s="31"/>
    </row>
  </sheetData>
  <sheetProtection algorithmName="SHA-512" hashValue="SG4Tn3TCrZ9ZDGmEFqLwXwYPyQLcCBKLRDOtuTtWyYM8mkdkZ/kZCCuvzY4MOjuxy6OphflB9DGUpXdfQws5kw==" saltValue="5Yb9anTZHYQJJQkubYwaKA6u2vcqWeS3lA8KIqpY0t+E3PnJcghU6NoCPr6hIaz5WBR4HNH0M8U0EsoZ8qFUGw==" spinCount="100000" sheet="1" objects="1" scenarios="1" formatColumns="0" formatRows="0" autoFilter="0"/>
  <autoFilter ref="C115:L170" xr:uid="{00000000-0009-0000-0000-000007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3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111</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1201</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ROUND((SUM(BE116:BE138)),  2)</f>
        <v>0</v>
      </c>
      <c r="G35" s="31"/>
      <c r="H35" s="31"/>
      <c r="I35" s="130">
        <v>0.21</v>
      </c>
      <c r="J35" s="31"/>
      <c r="K35" s="125">
        <f>ROUND(((SUM(BE116:BE138))*I35),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ROUND((SUM(BF116:BF138)),  2)</f>
        <v>0</v>
      </c>
      <c r="G36" s="31"/>
      <c r="H36" s="31"/>
      <c r="I36" s="130">
        <v>0.15</v>
      </c>
      <c r="J36" s="31"/>
      <c r="K36" s="125">
        <f>ROUND(((SUM(BF116:BF138))*I36),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ROUND((SUM(BG116:BG138)),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ROUND((SUM(BH116:BH138)),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ROUND((SUM(BI116:BI138)),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 xml:space="preserve">PS 02-05 - ED Pardubice, doplnění DŘT </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 xml:space="preserve">PS 02-05 - ED Pardubice, doplnění DŘT </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SUM(Q117:Q138)</f>
        <v>0</v>
      </c>
      <c r="R116" s="167">
        <f>SUM(R117:R138)</f>
        <v>0</v>
      </c>
      <c r="S116" s="76"/>
      <c r="T116" s="168">
        <f>SUM(T117:T138)</f>
        <v>0</v>
      </c>
      <c r="U116" s="76"/>
      <c r="V116" s="168">
        <f>SUM(V117:V138)</f>
        <v>0</v>
      </c>
      <c r="W116" s="76"/>
      <c r="X116" s="168">
        <f>SUM(X117:X138)</f>
        <v>0</v>
      </c>
      <c r="Y116" s="77"/>
      <c r="Z116" s="31"/>
      <c r="AA116" s="31"/>
      <c r="AB116" s="31"/>
      <c r="AC116" s="31"/>
      <c r="AD116" s="31"/>
      <c r="AE116" s="31"/>
      <c r="AT116" s="14" t="s">
        <v>75</v>
      </c>
      <c r="AU116" s="14" t="s">
        <v>181</v>
      </c>
      <c r="BK116" s="169">
        <f>SUM(BK117:BK138)</f>
        <v>0</v>
      </c>
    </row>
    <row r="117" spans="1:65" s="2" customFormat="1" ht="37.9" customHeight="1">
      <c r="A117" s="31"/>
      <c r="B117" s="32"/>
      <c r="C117" s="170" t="s">
        <v>83</v>
      </c>
      <c r="D117" s="170" t="s">
        <v>201</v>
      </c>
      <c r="E117" s="171" t="s">
        <v>1202</v>
      </c>
      <c r="F117" s="172" t="s">
        <v>1203</v>
      </c>
      <c r="G117" s="173" t="s">
        <v>300</v>
      </c>
      <c r="H117" s="174">
        <v>25</v>
      </c>
      <c r="I117" s="175"/>
      <c r="J117" s="176"/>
      <c r="K117" s="177">
        <f>ROUND(P117*H117,2)</f>
        <v>0</v>
      </c>
      <c r="L117" s="172" t="s">
        <v>1</v>
      </c>
      <c r="M117" s="178"/>
      <c r="N117" s="179"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213</v>
      </c>
      <c r="AT117" s="184" t="s">
        <v>201</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1204</v>
      </c>
    </row>
    <row r="118" spans="1:65" s="2" customFormat="1" ht="19.5">
      <c r="A118" s="31"/>
      <c r="B118" s="32"/>
      <c r="C118" s="33"/>
      <c r="D118" s="186" t="s">
        <v>207</v>
      </c>
      <c r="E118" s="33"/>
      <c r="F118" s="187" t="s">
        <v>1203</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170" t="s">
        <v>85</v>
      </c>
      <c r="D119" s="170" t="s">
        <v>201</v>
      </c>
      <c r="E119" s="171" t="s">
        <v>1205</v>
      </c>
      <c r="F119" s="172" t="s">
        <v>1206</v>
      </c>
      <c r="G119" s="173" t="s">
        <v>300</v>
      </c>
      <c r="H119" s="174">
        <v>1</v>
      </c>
      <c r="I119" s="175"/>
      <c r="J119" s="176"/>
      <c r="K119" s="177">
        <f>ROUND(P119*H119,2)</f>
        <v>0</v>
      </c>
      <c r="L119" s="172" t="s">
        <v>1</v>
      </c>
      <c r="M119" s="178"/>
      <c r="N119" s="179"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213</v>
      </c>
      <c r="AT119" s="184" t="s">
        <v>201</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1207</v>
      </c>
    </row>
    <row r="120" spans="1:65" s="2" customFormat="1" ht="11.25">
      <c r="A120" s="31"/>
      <c r="B120" s="32"/>
      <c r="C120" s="33"/>
      <c r="D120" s="186" t="s">
        <v>207</v>
      </c>
      <c r="E120" s="33"/>
      <c r="F120" s="187" t="s">
        <v>1206</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14.45" customHeight="1">
      <c r="A121" s="31"/>
      <c r="B121" s="32"/>
      <c r="C121" s="170" t="s">
        <v>409</v>
      </c>
      <c r="D121" s="170" t="s">
        <v>201</v>
      </c>
      <c r="E121" s="171" t="s">
        <v>1208</v>
      </c>
      <c r="F121" s="172" t="s">
        <v>1209</v>
      </c>
      <c r="G121" s="173" t="s">
        <v>300</v>
      </c>
      <c r="H121" s="174">
        <v>1</v>
      </c>
      <c r="I121" s="175"/>
      <c r="J121" s="176"/>
      <c r="K121" s="177">
        <f>ROUND(P121*H121,2)</f>
        <v>0</v>
      </c>
      <c r="L121" s="172" t="s">
        <v>1</v>
      </c>
      <c r="M121" s="178"/>
      <c r="N121" s="179"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213</v>
      </c>
      <c r="AT121" s="184" t="s">
        <v>201</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1210</v>
      </c>
    </row>
    <row r="122" spans="1:65" s="2" customFormat="1" ht="11.25">
      <c r="A122" s="31"/>
      <c r="B122" s="32"/>
      <c r="C122" s="33"/>
      <c r="D122" s="186" t="s">
        <v>207</v>
      </c>
      <c r="E122" s="33"/>
      <c r="F122" s="187" t="s">
        <v>1209</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14.45" customHeight="1">
      <c r="A123" s="31"/>
      <c r="B123" s="32"/>
      <c r="C123" s="170" t="s">
        <v>214</v>
      </c>
      <c r="D123" s="170" t="s">
        <v>201</v>
      </c>
      <c r="E123" s="171" t="s">
        <v>1211</v>
      </c>
      <c r="F123" s="172" t="s">
        <v>1212</v>
      </c>
      <c r="G123" s="173" t="s">
        <v>300</v>
      </c>
      <c r="H123" s="174">
        <v>1</v>
      </c>
      <c r="I123" s="175"/>
      <c r="J123" s="176"/>
      <c r="K123" s="177">
        <f>ROUND(P123*H123,2)</f>
        <v>0</v>
      </c>
      <c r="L123" s="172" t="s">
        <v>1</v>
      </c>
      <c r="M123" s="178"/>
      <c r="N123" s="179"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213</v>
      </c>
      <c r="AT123" s="184" t="s">
        <v>201</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1213</v>
      </c>
    </row>
    <row r="124" spans="1:65" s="2" customFormat="1" ht="11.25">
      <c r="A124" s="31"/>
      <c r="B124" s="32"/>
      <c r="C124" s="33"/>
      <c r="D124" s="186" t="s">
        <v>207</v>
      </c>
      <c r="E124" s="33"/>
      <c r="F124" s="187" t="s">
        <v>1212</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14.45" customHeight="1">
      <c r="A125" s="31"/>
      <c r="B125" s="32"/>
      <c r="C125" s="170" t="s">
        <v>416</v>
      </c>
      <c r="D125" s="170" t="s">
        <v>201</v>
      </c>
      <c r="E125" s="171" t="s">
        <v>1214</v>
      </c>
      <c r="F125" s="172" t="s">
        <v>1215</v>
      </c>
      <c r="G125" s="173" t="s">
        <v>300</v>
      </c>
      <c r="H125" s="174">
        <v>1</v>
      </c>
      <c r="I125" s="175"/>
      <c r="J125" s="176"/>
      <c r="K125" s="177">
        <f>ROUND(P125*H125,2)</f>
        <v>0</v>
      </c>
      <c r="L125" s="172" t="s">
        <v>1</v>
      </c>
      <c r="M125" s="178"/>
      <c r="N125" s="179"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213</v>
      </c>
      <c r="AT125" s="184" t="s">
        <v>201</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1216</v>
      </c>
    </row>
    <row r="126" spans="1:65" s="2" customFormat="1" ht="11.25">
      <c r="A126" s="31"/>
      <c r="B126" s="32"/>
      <c r="C126" s="33"/>
      <c r="D126" s="186" t="s">
        <v>207</v>
      </c>
      <c r="E126" s="33"/>
      <c r="F126" s="187" t="s">
        <v>1215</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14.45" customHeight="1">
      <c r="A127" s="31"/>
      <c r="B127" s="32"/>
      <c r="C127" s="170" t="s">
        <v>429</v>
      </c>
      <c r="D127" s="170" t="s">
        <v>201</v>
      </c>
      <c r="E127" s="171" t="s">
        <v>1217</v>
      </c>
      <c r="F127" s="172" t="s">
        <v>1218</v>
      </c>
      <c r="G127" s="173" t="s">
        <v>300</v>
      </c>
      <c r="H127" s="174">
        <v>1</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213</v>
      </c>
      <c r="AT127" s="184" t="s">
        <v>201</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1219</v>
      </c>
    </row>
    <row r="128" spans="1:65" s="2" customFormat="1" ht="11.25">
      <c r="A128" s="31"/>
      <c r="B128" s="32"/>
      <c r="C128" s="33"/>
      <c r="D128" s="186" t="s">
        <v>207</v>
      </c>
      <c r="E128" s="33"/>
      <c r="F128" s="187" t="s">
        <v>1218</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170" t="s">
        <v>434</v>
      </c>
      <c r="D129" s="170" t="s">
        <v>201</v>
      </c>
      <c r="E129" s="171" t="s">
        <v>1220</v>
      </c>
      <c r="F129" s="172" t="s">
        <v>1221</v>
      </c>
      <c r="G129" s="173" t="s">
        <v>300</v>
      </c>
      <c r="H129" s="174">
        <v>1</v>
      </c>
      <c r="I129" s="175"/>
      <c r="J129" s="176"/>
      <c r="K129" s="177">
        <f>ROUND(P129*H129,2)</f>
        <v>0</v>
      </c>
      <c r="L129" s="172" t="s">
        <v>1</v>
      </c>
      <c r="M129" s="178"/>
      <c r="N129" s="179"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213</v>
      </c>
      <c r="AT129" s="184" t="s">
        <v>201</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1222</v>
      </c>
    </row>
    <row r="130" spans="1:65" s="2" customFormat="1" ht="11.25">
      <c r="A130" s="31"/>
      <c r="B130" s="32"/>
      <c r="C130" s="33"/>
      <c r="D130" s="186" t="s">
        <v>207</v>
      </c>
      <c r="E130" s="33"/>
      <c r="F130" s="187" t="s">
        <v>1221</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14.45" customHeight="1">
      <c r="A131" s="31"/>
      <c r="B131" s="32"/>
      <c r="C131" s="170" t="s">
        <v>213</v>
      </c>
      <c r="D131" s="170" t="s">
        <v>201</v>
      </c>
      <c r="E131" s="171" t="s">
        <v>1223</v>
      </c>
      <c r="F131" s="172" t="s">
        <v>1224</v>
      </c>
      <c r="G131" s="173" t="s">
        <v>300</v>
      </c>
      <c r="H131" s="174">
        <v>1</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213</v>
      </c>
      <c r="AT131" s="184" t="s">
        <v>201</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1225</v>
      </c>
    </row>
    <row r="132" spans="1:65" s="2" customFormat="1" ht="11.25">
      <c r="A132" s="31"/>
      <c r="B132" s="32"/>
      <c r="C132" s="33"/>
      <c r="D132" s="186" t="s">
        <v>207</v>
      </c>
      <c r="E132" s="33"/>
      <c r="F132" s="187" t="s">
        <v>1224</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14.45" customHeight="1">
      <c r="A133" s="31"/>
      <c r="B133" s="32"/>
      <c r="C133" s="170" t="s">
        <v>442</v>
      </c>
      <c r="D133" s="170" t="s">
        <v>201</v>
      </c>
      <c r="E133" s="171" t="s">
        <v>1226</v>
      </c>
      <c r="F133" s="172" t="s">
        <v>1227</v>
      </c>
      <c r="G133" s="173" t="s">
        <v>300</v>
      </c>
      <c r="H133" s="174">
        <v>1</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213</v>
      </c>
      <c r="AT133" s="184" t="s">
        <v>201</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1228</v>
      </c>
    </row>
    <row r="134" spans="1:65" s="2" customFormat="1" ht="11.25">
      <c r="A134" s="31"/>
      <c r="B134" s="32"/>
      <c r="C134" s="33"/>
      <c r="D134" s="186" t="s">
        <v>207</v>
      </c>
      <c r="E134" s="33"/>
      <c r="F134" s="187" t="s">
        <v>1227</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14.45" customHeight="1">
      <c r="A135" s="31"/>
      <c r="B135" s="32"/>
      <c r="C135" s="170" t="s">
        <v>447</v>
      </c>
      <c r="D135" s="170" t="s">
        <v>201</v>
      </c>
      <c r="E135" s="171" t="s">
        <v>1229</v>
      </c>
      <c r="F135" s="172" t="s">
        <v>1230</v>
      </c>
      <c r="G135" s="173" t="s">
        <v>300</v>
      </c>
      <c r="H135" s="174">
        <v>1</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213</v>
      </c>
      <c r="AT135" s="184" t="s">
        <v>201</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1231</v>
      </c>
    </row>
    <row r="136" spans="1:65" s="2" customFormat="1" ht="11.25">
      <c r="A136" s="31"/>
      <c r="B136" s="32"/>
      <c r="C136" s="33"/>
      <c r="D136" s="186" t="s">
        <v>207</v>
      </c>
      <c r="E136" s="33"/>
      <c r="F136" s="187" t="s">
        <v>1230</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76</v>
      </c>
    </row>
    <row r="137" spans="1:65" s="2" customFormat="1" ht="24.2" customHeight="1">
      <c r="A137" s="31"/>
      <c r="B137" s="32"/>
      <c r="C137" s="170" t="s">
        <v>452</v>
      </c>
      <c r="D137" s="170" t="s">
        <v>201</v>
      </c>
      <c r="E137" s="171" t="s">
        <v>1133</v>
      </c>
      <c r="F137" s="172" t="s">
        <v>1134</v>
      </c>
      <c r="G137" s="173" t="s">
        <v>300</v>
      </c>
      <c r="H137" s="174">
        <v>1</v>
      </c>
      <c r="I137" s="175"/>
      <c r="J137" s="176"/>
      <c r="K137" s="177">
        <f>ROUND(P137*H137,2)</f>
        <v>0</v>
      </c>
      <c r="L137" s="172" t="s">
        <v>1</v>
      </c>
      <c r="M137" s="178"/>
      <c r="N137" s="179"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213</v>
      </c>
      <c r="AT137" s="184" t="s">
        <v>201</v>
      </c>
      <c r="AU137" s="184" t="s">
        <v>76</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1232</v>
      </c>
    </row>
    <row r="138" spans="1:65" s="2" customFormat="1" ht="11.25">
      <c r="A138" s="31"/>
      <c r="B138" s="32"/>
      <c r="C138" s="33"/>
      <c r="D138" s="186" t="s">
        <v>207</v>
      </c>
      <c r="E138" s="33"/>
      <c r="F138" s="187" t="s">
        <v>1134</v>
      </c>
      <c r="G138" s="33"/>
      <c r="H138" s="33"/>
      <c r="I138" s="188"/>
      <c r="J138" s="188"/>
      <c r="K138" s="33"/>
      <c r="L138" s="33"/>
      <c r="M138" s="36"/>
      <c r="N138" s="215"/>
      <c r="O138" s="216"/>
      <c r="P138" s="217"/>
      <c r="Q138" s="217"/>
      <c r="R138" s="217"/>
      <c r="S138" s="217"/>
      <c r="T138" s="217"/>
      <c r="U138" s="217"/>
      <c r="V138" s="217"/>
      <c r="W138" s="217"/>
      <c r="X138" s="217"/>
      <c r="Y138" s="218"/>
      <c r="Z138" s="31"/>
      <c r="AA138" s="31"/>
      <c r="AB138" s="31"/>
      <c r="AC138" s="31"/>
      <c r="AD138" s="31"/>
      <c r="AE138" s="31"/>
      <c r="AT138" s="14" t="s">
        <v>207</v>
      </c>
      <c r="AU138" s="14" t="s">
        <v>76</v>
      </c>
    </row>
    <row r="139" spans="1:65" s="2" customFormat="1" ht="6.95" customHeight="1">
      <c r="A139" s="31"/>
      <c r="B139" s="51"/>
      <c r="C139" s="52"/>
      <c r="D139" s="52"/>
      <c r="E139" s="52"/>
      <c r="F139" s="52"/>
      <c r="G139" s="52"/>
      <c r="H139" s="52"/>
      <c r="I139" s="52"/>
      <c r="J139" s="52"/>
      <c r="K139" s="52"/>
      <c r="L139" s="52"/>
      <c r="M139" s="36"/>
      <c r="N139" s="31"/>
      <c r="P139" s="31"/>
      <c r="Q139" s="31"/>
      <c r="R139" s="31"/>
      <c r="S139" s="31"/>
      <c r="T139" s="31"/>
      <c r="U139" s="31"/>
      <c r="V139" s="31"/>
      <c r="W139" s="31"/>
      <c r="X139" s="31"/>
      <c r="Y139" s="31"/>
      <c r="Z139" s="31"/>
      <c r="AA139" s="31"/>
      <c r="AB139" s="31"/>
      <c r="AC139" s="31"/>
      <c r="AD139" s="31"/>
      <c r="AE139" s="31"/>
    </row>
  </sheetData>
  <sheetProtection algorithmName="SHA-512" hashValue="cbaIppphc1JBWHu/o9M9FzTxwwSW5kK7/dPY/6eQ95Vof9Dy3Juw9z6RLehBetN3Aijga0lChnjePgIPBoCi5w==" saltValue="Gshx6AjHfelfCO/cr0xQ5WPnQWoO8lILZDly6q5VQoVoUjCK1L3VIJ5ItjOk+u/kxmGq8xX6BRxApc6W4s3hBA==" spinCount="100000" sheet="1" objects="1" scenarios="1" formatColumns="0" formatRows="0" autoFilter="0"/>
  <autoFilter ref="C115:L138" xr:uid="{00000000-0009-0000-0000-000008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114</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1233</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ROUND(K117,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ROUND((SUM(BE117:BE188)),  2)</f>
        <v>0</v>
      </c>
      <c r="G35" s="31"/>
      <c r="H35" s="31"/>
      <c r="I35" s="130">
        <v>0.21</v>
      </c>
      <c r="J35" s="31"/>
      <c r="K35" s="125">
        <f>ROUND(((SUM(BE117:BE188))*I35),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ROUND((SUM(BF117:BF188)),  2)</f>
        <v>0</v>
      </c>
      <c r="G36" s="31"/>
      <c r="H36" s="31"/>
      <c r="I36" s="130">
        <v>0.15</v>
      </c>
      <c r="J36" s="31"/>
      <c r="K36" s="125">
        <f>ROUND(((SUM(BF117:BF188))*I36),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ROUND((SUM(BG117:BG188)),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ROUND((SUM(BH117:BH188)),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ROUND((SUM(BI117:BI188)),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PS 02-06 - žST Dolní Lipka PZTS</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Q117</f>
        <v>0</v>
      </c>
      <c r="J96" s="81">
        <f>R117</f>
        <v>0</v>
      </c>
      <c r="K96" s="81">
        <f>K117</f>
        <v>0</v>
      </c>
      <c r="L96" s="33"/>
      <c r="M96" s="48"/>
      <c r="S96" s="31"/>
      <c r="T96" s="31"/>
      <c r="U96" s="31"/>
      <c r="V96" s="31"/>
      <c r="W96" s="31"/>
      <c r="X96" s="31"/>
      <c r="Y96" s="31"/>
      <c r="Z96" s="31"/>
      <c r="AA96" s="31"/>
      <c r="AB96" s="31"/>
      <c r="AC96" s="31"/>
      <c r="AD96" s="31"/>
      <c r="AE96" s="31"/>
      <c r="AU96" s="14" t="s">
        <v>181</v>
      </c>
    </row>
    <row r="97" spans="1:31" s="9" customFormat="1" ht="24.95" customHeight="1">
      <c r="B97" s="153"/>
      <c r="C97" s="154"/>
      <c r="D97" s="155" t="s">
        <v>182</v>
      </c>
      <c r="E97" s="156"/>
      <c r="F97" s="156"/>
      <c r="G97" s="156"/>
      <c r="H97" s="156"/>
      <c r="I97" s="157">
        <f>Q140</f>
        <v>0</v>
      </c>
      <c r="J97" s="157">
        <f>R140</f>
        <v>0</v>
      </c>
      <c r="K97" s="157">
        <f>K140</f>
        <v>0</v>
      </c>
      <c r="L97" s="154"/>
      <c r="M97" s="158"/>
    </row>
    <row r="98" spans="1:31" s="2" customFormat="1" ht="21.75" customHeight="1">
      <c r="A98" s="31"/>
      <c r="B98" s="32"/>
      <c r="C98" s="33"/>
      <c r="D98" s="33"/>
      <c r="E98" s="33"/>
      <c r="F98" s="33"/>
      <c r="G98" s="33"/>
      <c r="H98" s="33"/>
      <c r="I98" s="33"/>
      <c r="J98" s="33"/>
      <c r="K98" s="33"/>
      <c r="L98" s="33"/>
      <c r="M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52"/>
      <c r="M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54"/>
      <c r="M103" s="48"/>
      <c r="S103" s="31"/>
      <c r="T103" s="31"/>
      <c r="U103" s="31"/>
      <c r="V103" s="31"/>
      <c r="W103" s="31"/>
      <c r="X103" s="31"/>
      <c r="Y103" s="31"/>
      <c r="Z103" s="31"/>
      <c r="AA103" s="31"/>
      <c r="AB103" s="31"/>
      <c r="AC103" s="31"/>
      <c r="AD103" s="31"/>
      <c r="AE103" s="31"/>
    </row>
    <row r="104" spans="1:31" s="2" customFormat="1" ht="24.95" customHeight="1">
      <c r="A104" s="31"/>
      <c r="B104" s="32"/>
      <c r="C104" s="20" t="s">
        <v>183</v>
      </c>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2" customHeight="1">
      <c r="A106" s="31"/>
      <c r="B106" s="32"/>
      <c r="C106" s="26" t="s">
        <v>17</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9" t="str">
        <f>E7</f>
        <v>Oprava zabezpečovacího zařízení v žst. Dolní Lipka</v>
      </c>
      <c r="F107" s="280"/>
      <c r="G107" s="280"/>
      <c r="H107" s="280"/>
      <c r="I107" s="33"/>
      <c r="J107" s="33"/>
      <c r="K107" s="33"/>
      <c r="L107" s="33"/>
      <c r="M107" s="48"/>
      <c r="S107" s="31"/>
      <c r="T107" s="31"/>
      <c r="U107" s="31"/>
      <c r="V107" s="31"/>
      <c r="W107" s="31"/>
      <c r="X107" s="31"/>
      <c r="Y107" s="31"/>
      <c r="Z107" s="31"/>
      <c r="AA107" s="31"/>
      <c r="AB107" s="31"/>
      <c r="AC107" s="31"/>
      <c r="AD107" s="31"/>
      <c r="AE107" s="31"/>
    </row>
    <row r="108" spans="1:31" s="2" customFormat="1" ht="12" customHeight="1">
      <c r="A108" s="31"/>
      <c r="B108" s="32"/>
      <c r="C108" s="26" t="s">
        <v>169</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34" t="str">
        <f>E9</f>
        <v>PS 02-06 - žST Dolní Lipka PZTS</v>
      </c>
      <c r="F109" s="281"/>
      <c r="G109" s="281"/>
      <c r="H109" s="281"/>
      <c r="I109" s="33"/>
      <c r="J109" s="33"/>
      <c r="K109" s="33"/>
      <c r="L109" s="33"/>
      <c r="M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31" s="2" customFormat="1" ht="12" customHeight="1">
      <c r="A111" s="31"/>
      <c r="B111" s="32"/>
      <c r="C111" s="26" t="s">
        <v>21</v>
      </c>
      <c r="D111" s="33"/>
      <c r="E111" s="33"/>
      <c r="F111" s="24" t="str">
        <f>F12</f>
        <v xml:space="preserve"> </v>
      </c>
      <c r="G111" s="33"/>
      <c r="H111" s="33"/>
      <c r="I111" s="26" t="s">
        <v>23</v>
      </c>
      <c r="J111" s="63" t="str">
        <f>IF(J12="","",J12)</f>
        <v>14. 1. 2020</v>
      </c>
      <c r="K111" s="33"/>
      <c r="L111" s="33"/>
      <c r="M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25</v>
      </c>
      <c r="D113" s="33"/>
      <c r="E113" s="33"/>
      <c r="F113" s="24" t="str">
        <f>E15</f>
        <v xml:space="preserve"> </v>
      </c>
      <c r="G113" s="33"/>
      <c r="H113" s="33"/>
      <c r="I113" s="26" t="s">
        <v>30</v>
      </c>
      <c r="J113" s="29" t="str">
        <f>E21</f>
        <v xml:space="preserve"> </v>
      </c>
      <c r="K113" s="33"/>
      <c r="L113" s="33"/>
      <c r="M113" s="48"/>
      <c r="S113" s="31"/>
      <c r="T113" s="31"/>
      <c r="U113" s="31"/>
      <c r="V113" s="31"/>
      <c r="W113" s="31"/>
      <c r="X113" s="31"/>
      <c r="Y113" s="31"/>
      <c r="Z113" s="31"/>
      <c r="AA113" s="31"/>
      <c r="AB113" s="31"/>
      <c r="AC113" s="31"/>
      <c r="AD113" s="31"/>
      <c r="AE113" s="31"/>
    </row>
    <row r="114" spans="1:65" s="2" customFormat="1" ht="15.2" customHeight="1">
      <c r="A114" s="31"/>
      <c r="B114" s="32"/>
      <c r="C114" s="26" t="s">
        <v>28</v>
      </c>
      <c r="D114" s="33"/>
      <c r="E114" s="33"/>
      <c r="F114" s="24" t="str">
        <f>IF(E18="","",E18)</f>
        <v>Vyplň údaj</v>
      </c>
      <c r="G114" s="33"/>
      <c r="H114" s="33"/>
      <c r="I114" s="26" t="s">
        <v>31</v>
      </c>
      <c r="J114" s="29" t="str">
        <f>E24</f>
        <v>Pavel Pospíšil, DiS.</v>
      </c>
      <c r="K114" s="33"/>
      <c r="L114" s="33"/>
      <c r="M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33"/>
      <c r="M115" s="48"/>
      <c r="S115" s="31"/>
      <c r="T115" s="31"/>
      <c r="U115" s="31"/>
      <c r="V115" s="31"/>
      <c r="W115" s="31"/>
      <c r="X115" s="31"/>
      <c r="Y115" s="31"/>
      <c r="Z115" s="31"/>
      <c r="AA115" s="31"/>
      <c r="AB115" s="31"/>
      <c r="AC115" s="31"/>
      <c r="AD115" s="31"/>
      <c r="AE115" s="31"/>
    </row>
    <row r="116" spans="1:65" s="10" customFormat="1" ht="29.25" customHeight="1">
      <c r="A116" s="159"/>
      <c r="B116" s="160"/>
      <c r="C116" s="161" t="s">
        <v>184</v>
      </c>
      <c r="D116" s="162" t="s">
        <v>59</v>
      </c>
      <c r="E116" s="162" t="s">
        <v>55</v>
      </c>
      <c r="F116" s="162" t="s">
        <v>56</v>
      </c>
      <c r="G116" s="162" t="s">
        <v>185</v>
      </c>
      <c r="H116" s="162" t="s">
        <v>186</v>
      </c>
      <c r="I116" s="162" t="s">
        <v>187</v>
      </c>
      <c r="J116" s="162" t="s">
        <v>188</v>
      </c>
      <c r="K116" s="162" t="s">
        <v>179</v>
      </c>
      <c r="L116" s="163" t="s">
        <v>189</v>
      </c>
      <c r="M116" s="164"/>
      <c r="N116" s="72" t="s">
        <v>1</v>
      </c>
      <c r="O116" s="73" t="s">
        <v>38</v>
      </c>
      <c r="P116" s="73" t="s">
        <v>190</v>
      </c>
      <c r="Q116" s="73" t="s">
        <v>191</v>
      </c>
      <c r="R116" s="73" t="s">
        <v>192</v>
      </c>
      <c r="S116" s="73" t="s">
        <v>193</v>
      </c>
      <c r="T116" s="73" t="s">
        <v>194</v>
      </c>
      <c r="U116" s="73" t="s">
        <v>195</v>
      </c>
      <c r="V116" s="73" t="s">
        <v>196</v>
      </c>
      <c r="W116" s="73" t="s">
        <v>197</v>
      </c>
      <c r="X116" s="73" t="s">
        <v>198</v>
      </c>
      <c r="Y116" s="74" t="s">
        <v>199</v>
      </c>
      <c r="Z116" s="159"/>
      <c r="AA116" s="159"/>
      <c r="AB116" s="159"/>
      <c r="AC116" s="159"/>
      <c r="AD116" s="159"/>
      <c r="AE116" s="159"/>
    </row>
    <row r="117" spans="1:65" s="2" customFormat="1" ht="22.9" customHeight="1">
      <c r="A117" s="31"/>
      <c r="B117" s="32"/>
      <c r="C117" s="79" t="s">
        <v>200</v>
      </c>
      <c r="D117" s="33"/>
      <c r="E117" s="33"/>
      <c r="F117" s="33"/>
      <c r="G117" s="33"/>
      <c r="H117" s="33"/>
      <c r="I117" s="33"/>
      <c r="J117" s="33"/>
      <c r="K117" s="165">
        <f>BK117</f>
        <v>0</v>
      </c>
      <c r="L117" s="33"/>
      <c r="M117" s="36"/>
      <c r="N117" s="75"/>
      <c r="O117" s="166"/>
      <c r="P117" s="76"/>
      <c r="Q117" s="167">
        <f>Q118+SUM(Q119:Q140)</f>
        <v>0</v>
      </c>
      <c r="R117" s="167">
        <f>R118+SUM(R119:R140)</f>
        <v>0</v>
      </c>
      <c r="S117" s="76"/>
      <c r="T117" s="168">
        <f>T118+SUM(T119:T140)</f>
        <v>0</v>
      </c>
      <c r="U117" s="76"/>
      <c r="V117" s="168">
        <f>V118+SUM(V119:V140)</f>
        <v>0</v>
      </c>
      <c r="W117" s="76"/>
      <c r="X117" s="168">
        <f>X118+SUM(X119:X140)</f>
        <v>0</v>
      </c>
      <c r="Y117" s="77"/>
      <c r="Z117" s="31"/>
      <c r="AA117" s="31"/>
      <c r="AB117" s="31"/>
      <c r="AC117" s="31"/>
      <c r="AD117" s="31"/>
      <c r="AE117" s="31"/>
      <c r="AT117" s="14" t="s">
        <v>75</v>
      </c>
      <c r="AU117" s="14" t="s">
        <v>181</v>
      </c>
      <c r="BK117" s="169">
        <f>BK118+SUM(BK119:BK140)</f>
        <v>0</v>
      </c>
    </row>
    <row r="118" spans="1:65" s="2" customFormat="1" ht="14.45" customHeight="1">
      <c r="A118" s="31"/>
      <c r="B118" s="32"/>
      <c r="C118" s="170" t="s">
        <v>85</v>
      </c>
      <c r="D118" s="170" t="s">
        <v>201</v>
      </c>
      <c r="E118" s="171" t="s">
        <v>1234</v>
      </c>
      <c r="F118" s="172" t="s">
        <v>1235</v>
      </c>
      <c r="G118" s="173" t="s">
        <v>300</v>
      </c>
      <c r="H118" s="174">
        <v>4</v>
      </c>
      <c r="I118" s="175"/>
      <c r="J118" s="176"/>
      <c r="K118" s="177">
        <f>ROUND(P118*H118,2)</f>
        <v>0</v>
      </c>
      <c r="L118" s="172" t="s">
        <v>1</v>
      </c>
      <c r="M118" s="178"/>
      <c r="N118" s="179" t="s">
        <v>1</v>
      </c>
      <c r="O118" s="180" t="s">
        <v>39</v>
      </c>
      <c r="P118" s="181">
        <f>I118+J118</f>
        <v>0</v>
      </c>
      <c r="Q118" s="181">
        <f>ROUND(I118*H118,2)</f>
        <v>0</v>
      </c>
      <c r="R118" s="181">
        <f>ROUND(J118*H118,2)</f>
        <v>0</v>
      </c>
      <c r="S118" s="68"/>
      <c r="T118" s="182">
        <f>S118*H118</f>
        <v>0</v>
      </c>
      <c r="U118" s="182">
        <v>0</v>
      </c>
      <c r="V118" s="182">
        <f>U118*H118</f>
        <v>0</v>
      </c>
      <c r="W118" s="182">
        <v>0</v>
      </c>
      <c r="X118" s="182">
        <f>W118*H118</f>
        <v>0</v>
      </c>
      <c r="Y118" s="183" t="s">
        <v>1</v>
      </c>
      <c r="Z118" s="31"/>
      <c r="AA118" s="31"/>
      <c r="AB118" s="31"/>
      <c r="AC118" s="31"/>
      <c r="AD118" s="31"/>
      <c r="AE118" s="31"/>
      <c r="AR118" s="184" t="s">
        <v>213</v>
      </c>
      <c r="AT118" s="184" t="s">
        <v>201</v>
      </c>
      <c r="AU118" s="184" t="s">
        <v>76</v>
      </c>
      <c r="AY118" s="14" t="s">
        <v>205</v>
      </c>
      <c r="BE118" s="185">
        <f>IF(O118="základní",K118,0)</f>
        <v>0</v>
      </c>
      <c r="BF118" s="185">
        <f>IF(O118="snížená",K118,0)</f>
        <v>0</v>
      </c>
      <c r="BG118" s="185">
        <f>IF(O118="zákl. přenesená",K118,0)</f>
        <v>0</v>
      </c>
      <c r="BH118" s="185">
        <f>IF(O118="sníž. přenesená",K118,0)</f>
        <v>0</v>
      </c>
      <c r="BI118" s="185">
        <f>IF(O118="nulová",K118,0)</f>
        <v>0</v>
      </c>
      <c r="BJ118" s="14" t="s">
        <v>83</v>
      </c>
      <c r="BK118" s="185">
        <f>ROUND(P118*H118,2)</f>
        <v>0</v>
      </c>
      <c r="BL118" s="14" t="s">
        <v>214</v>
      </c>
      <c r="BM118" s="184" t="s">
        <v>1236</v>
      </c>
    </row>
    <row r="119" spans="1:65" s="2" customFormat="1" ht="11.25">
      <c r="A119" s="31"/>
      <c r="B119" s="32"/>
      <c r="C119" s="33"/>
      <c r="D119" s="186" t="s">
        <v>207</v>
      </c>
      <c r="E119" s="33"/>
      <c r="F119" s="187" t="s">
        <v>1235</v>
      </c>
      <c r="G119" s="33"/>
      <c r="H119" s="33"/>
      <c r="I119" s="188"/>
      <c r="J119" s="188"/>
      <c r="K119" s="33"/>
      <c r="L119" s="33"/>
      <c r="M119" s="36"/>
      <c r="N119" s="189"/>
      <c r="O119" s="190"/>
      <c r="P119" s="68"/>
      <c r="Q119" s="68"/>
      <c r="R119" s="68"/>
      <c r="S119" s="68"/>
      <c r="T119" s="68"/>
      <c r="U119" s="68"/>
      <c r="V119" s="68"/>
      <c r="W119" s="68"/>
      <c r="X119" s="68"/>
      <c r="Y119" s="69"/>
      <c r="Z119" s="31"/>
      <c r="AA119" s="31"/>
      <c r="AB119" s="31"/>
      <c r="AC119" s="31"/>
      <c r="AD119" s="31"/>
      <c r="AE119" s="31"/>
      <c r="AT119" s="14" t="s">
        <v>207</v>
      </c>
      <c r="AU119" s="14" t="s">
        <v>76</v>
      </c>
    </row>
    <row r="120" spans="1:65" s="2" customFormat="1" ht="14.45" customHeight="1">
      <c r="A120" s="31"/>
      <c r="B120" s="32"/>
      <c r="C120" s="170" t="s">
        <v>611</v>
      </c>
      <c r="D120" s="170" t="s">
        <v>201</v>
      </c>
      <c r="E120" s="171" t="s">
        <v>1237</v>
      </c>
      <c r="F120" s="172" t="s">
        <v>1238</v>
      </c>
      <c r="G120" s="173" t="s">
        <v>300</v>
      </c>
      <c r="H120" s="174">
        <v>1</v>
      </c>
      <c r="I120" s="175"/>
      <c r="J120" s="176"/>
      <c r="K120" s="177">
        <f>ROUND(P120*H120,2)</f>
        <v>0</v>
      </c>
      <c r="L120" s="172" t="s">
        <v>1</v>
      </c>
      <c r="M120" s="178"/>
      <c r="N120" s="179" t="s">
        <v>1</v>
      </c>
      <c r="O120" s="180" t="s">
        <v>39</v>
      </c>
      <c r="P120" s="181">
        <f>I120+J120</f>
        <v>0</v>
      </c>
      <c r="Q120" s="181">
        <f>ROUND(I120*H120,2)</f>
        <v>0</v>
      </c>
      <c r="R120" s="181">
        <f>ROUND(J120*H120,2)</f>
        <v>0</v>
      </c>
      <c r="S120" s="68"/>
      <c r="T120" s="182">
        <f>S120*H120</f>
        <v>0</v>
      </c>
      <c r="U120" s="182">
        <v>0</v>
      </c>
      <c r="V120" s="182">
        <f>U120*H120</f>
        <v>0</v>
      </c>
      <c r="W120" s="182">
        <v>0</v>
      </c>
      <c r="X120" s="182">
        <f>W120*H120</f>
        <v>0</v>
      </c>
      <c r="Y120" s="183" t="s">
        <v>1</v>
      </c>
      <c r="Z120" s="31"/>
      <c r="AA120" s="31"/>
      <c r="AB120" s="31"/>
      <c r="AC120" s="31"/>
      <c r="AD120" s="31"/>
      <c r="AE120" s="31"/>
      <c r="AR120" s="184" t="s">
        <v>213</v>
      </c>
      <c r="AT120" s="184" t="s">
        <v>201</v>
      </c>
      <c r="AU120" s="184" t="s">
        <v>76</v>
      </c>
      <c r="AY120" s="14" t="s">
        <v>205</v>
      </c>
      <c r="BE120" s="185">
        <f>IF(O120="základní",K120,0)</f>
        <v>0</v>
      </c>
      <c r="BF120" s="185">
        <f>IF(O120="snížená",K120,0)</f>
        <v>0</v>
      </c>
      <c r="BG120" s="185">
        <f>IF(O120="zákl. přenesená",K120,0)</f>
        <v>0</v>
      </c>
      <c r="BH120" s="185">
        <f>IF(O120="sníž. přenesená",K120,0)</f>
        <v>0</v>
      </c>
      <c r="BI120" s="185">
        <f>IF(O120="nulová",K120,0)</f>
        <v>0</v>
      </c>
      <c r="BJ120" s="14" t="s">
        <v>83</v>
      </c>
      <c r="BK120" s="185">
        <f>ROUND(P120*H120,2)</f>
        <v>0</v>
      </c>
      <c r="BL120" s="14" t="s">
        <v>214</v>
      </c>
      <c r="BM120" s="184" t="s">
        <v>1239</v>
      </c>
    </row>
    <row r="121" spans="1:65" s="2" customFormat="1" ht="11.25">
      <c r="A121" s="31"/>
      <c r="B121" s="32"/>
      <c r="C121" s="33"/>
      <c r="D121" s="186" t="s">
        <v>207</v>
      </c>
      <c r="E121" s="33"/>
      <c r="F121" s="187" t="s">
        <v>1238</v>
      </c>
      <c r="G121" s="33"/>
      <c r="H121" s="33"/>
      <c r="I121" s="188"/>
      <c r="J121" s="188"/>
      <c r="K121" s="33"/>
      <c r="L121" s="33"/>
      <c r="M121" s="36"/>
      <c r="N121" s="189"/>
      <c r="O121" s="190"/>
      <c r="P121" s="68"/>
      <c r="Q121" s="68"/>
      <c r="R121" s="68"/>
      <c r="S121" s="68"/>
      <c r="T121" s="68"/>
      <c r="U121" s="68"/>
      <c r="V121" s="68"/>
      <c r="W121" s="68"/>
      <c r="X121" s="68"/>
      <c r="Y121" s="69"/>
      <c r="Z121" s="31"/>
      <c r="AA121" s="31"/>
      <c r="AB121" s="31"/>
      <c r="AC121" s="31"/>
      <c r="AD121" s="31"/>
      <c r="AE121" s="31"/>
      <c r="AT121" s="14" t="s">
        <v>207</v>
      </c>
      <c r="AU121" s="14" t="s">
        <v>76</v>
      </c>
    </row>
    <row r="122" spans="1:65" s="2" customFormat="1" ht="14.45" customHeight="1">
      <c r="A122" s="31"/>
      <c r="B122" s="32"/>
      <c r="C122" s="170" t="s">
        <v>648</v>
      </c>
      <c r="D122" s="170" t="s">
        <v>201</v>
      </c>
      <c r="E122" s="171" t="s">
        <v>1240</v>
      </c>
      <c r="F122" s="172" t="s">
        <v>1241</v>
      </c>
      <c r="G122" s="173" t="s">
        <v>300</v>
      </c>
      <c r="H122" s="174">
        <v>4</v>
      </c>
      <c r="I122" s="175"/>
      <c r="J122" s="176"/>
      <c r="K122" s="177">
        <f>ROUND(P122*H122,2)</f>
        <v>0</v>
      </c>
      <c r="L122" s="172" t="s">
        <v>1</v>
      </c>
      <c r="M122" s="178"/>
      <c r="N122" s="179" t="s">
        <v>1</v>
      </c>
      <c r="O122" s="180" t="s">
        <v>39</v>
      </c>
      <c r="P122" s="181">
        <f>I122+J122</f>
        <v>0</v>
      </c>
      <c r="Q122" s="181">
        <f>ROUND(I122*H122,2)</f>
        <v>0</v>
      </c>
      <c r="R122" s="181">
        <f>ROUND(J122*H122,2)</f>
        <v>0</v>
      </c>
      <c r="S122" s="68"/>
      <c r="T122" s="182">
        <f>S122*H122</f>
        <v>0</v>
      </c>
      <c r="U122" s="182">
        <v>0</v>
      </c>
      <c r="V122" s="182">
        <f>U122*H122</f>
        <v>0</v>
      </c>
      <c r="W122" s="182">
        <v>0</v>
      </c>
      <c r="X122" s="182">
        <f>W122*H122</f>
        <v>0</v>
      </c>
      <c r="Y122" s="183" t="s">
        <v>1</v>
      </c>
      <c r="Z122" s="31"/>
      <c r="AA122" s="31"/>
      <c r="AB122" s="31"/>
      <c r="AC122" s="31"/>
      <c r="AD122" s="31"/>
      <c r="AE122" s="31"/>
      <c r="AR122" s="184" t="s">
        <v>213</v>
      </c>
      <c r="AT122" s="184" t="s">
        <v>201</v>
      </c>
      <c r="AU122" s="184" t="s">
        <v>76</v>
      </c>
      <c r="AY122" s="14" t="s">
        <v>205</v>
      </c>
      <c r="BE122" s="185">
        <f>IF(O122="základní",K122,0)</f>
        <v>0</v>
      </c>
      <c r="BF122" s="185">
        <f>IF(O122="snížená",K122,0)</f>
        <v>0</v>
      </c>
      <c r="BG122" s="185">
        <f>IF(O122="zákl. přenesená",K122,0)</f>
        <v>0</v>
      </c>
      <c r="BH122" s="185">
        <f>IF(O122="sníž. přenesená",K122,0)</f>
        <v>0</v>
      </c>
      <c r="BI122" s="185">
        <f>IF(O122="nulová",K122,0)</f>
        <v>0</v>
      </c>
      <c r="BJ122" s="14" t="s">
        <v>83</v>
      </c>
      <c r="BK122" s="185">
        <f>ROUND(P122*H122,2)</f>
        <v>0</v>
      </c>
      <c r="BL122" s="14" t="s">
        <v>214</v>
      </c>
      <c r="BM122" s="184" t="s">
        <v>1242</v>
      </c>
    </row>
    <row r="123" spans="1:65" s="2" customFormat="1" ht="11.25">
      <c r="A123" s="31"/>
      <c r="B123" s="32"/>
      <c r="C123" s="33"/>
      <c r="D123" s="186" t="s">
        <v>207</v>
      </c>
      <c r="E123" s="33"/>
      <c r="F123" s="187" t="s">
        <v>1241</v>
      </c>
      <c r="G123" s="33"/>
      <c r="H123" s="33"/>
      <c r="I123" s="188"/>
      <c r="J123" s="188"/>
      <c r="K123" s="33"/>
      <c r="L123" s="33"/>
      <c r="M123" s="36"/>
      <c r="N123" s="189"/>
      <c r="O123" s="190"/>
      <c r="P123" s="68"/>
      <c r="Q123" s="68"/>
      <c r="R123" s="68"/>
      <c r="S123" s="68"/>
      <c r="T123" s="68"/>
      <c r="U123" s="68"/>
      <c r="V123" s="68"/>
      <c r="W123" s="68"/>
      <c r="X123" s="68"/>
      <c r="Y123" s="69"/>
      <c r="Z123" s="31"/>
      <c r="AA123" s="31"/>
      <c r="AB123" s="31"/>
      <c r="AC123" s="31"/>
      <c r="AD123" s="31"/>
      <c r="AE123" s="31"/>
      <c r="AT123" s="14" t="s">
        <v>207</v>
      </c>
      <c r="AU123" s="14" t="s">
        <v>76</v>
      </c>
    </row>
    <row r="124" spans="1:65" s="2" customFormat="1" ht="14.45" customHeight="1">
      <c r="A124" s="31"/>
      <c r="B124" s="32"/>
      <c r="C124" s="170" t="s">
        <v>409</v>
      </c>
      <c r="D124" s="170" t="s">
        <v>201</v>
      </c>
      <c r="E124" s="171" t="s">
        <v>1243</v>
      </c>
      <c r="F124" s="172" t="s">
        <v>1244</v>
      </c>
      <c r="G124" s="173" t="s">
        <v>300</v>
      </c>
      <c r="H124" s="174">
        <v>3</v>
      </c>
      <c r="I124" s="175"/>
      <c r="J124" s="176"/>
      <c r="K124" s="177">
        <f>ROUND(P124*H124,2)</f>
        <v>0</v>
      </c>
      <c r="L124" s="172" t="s">
        <v>1</v>
      </c>
      <c r="M124" s="178"/>
      <c r="N124" s="179" t="s">
        <v>1</v>
      </c>
      <c r="O124" s="180" t="s">
        <v>39</v>
      </c>
      <c r="P124" s="181">
        <f>I124+J124</f>
        <v>0</v>
      </c>
      <c r="Q124" s="181">
        <f>ROUND(I124*H124,2)</f>
        <v>0</v>
      </c>
      <c r="R124" s="181">
        <f>ROUND(J124*H124,2)</f>
        <v>0</v>
      </c>
      <c r="S124" s="68"/>
      <c r="T124" s="182">
        <f>S124*H124</f>
        <v>0</v>
      </c>
      <c r="U124" s="182">
        <v>0</v>
      </c>
      <c r="V124" s="182">
        <f>U124*H124</f>
        <v>0</v>
      </c>
      <c r="W124" s="182">
        <v>0</v>
      </c>
      <c r="X124" s="182">
        <f>W124*H124</f>
        <v>0</v>
      </c>
      <c r="Y124" s="183" t="s">
        <v>1</v>
      </c>
      <c r="Z124" s="31"/>
      <c r="AA124" s="31"/>
      <c r="AB124" s="31"/>
      <c r="AC124" s="31"/>
      <c r="AD124" s="31"/>
      <c r="AE124" s="31"/>
      <c r="AR124" s="184" t="s">
        <v>213</v>
      </c>
      <c r="AT124" s="184" t="s">
        <v>201</v>
      </c>
      <c r="AU124" s="184" t="s">
        <v>76</v>
      </c>
      <c r="AY124" s="14" t="s">
        <v>205</v>
      </c>
      <c r="BE124" s="185">
        <f>IF(O124="základní",K124,0)</f>
        <v>0</v>
      </c>
      <c r="BF124" s="185">
        <f>IF(O124="snížená",K124,0)</f>
        <v>0</v>
      </c>
      <c r="BG124" s="185">
        <f>IF(O124="zákl. přenesená",K124,0)</f>
        <v>0</v>
      </c>
      <c r="BH124" s="185">
        <f>IF(O124="sníž. přenesená",K124,0)</f>
        <v>0</v>
      </c>
      <c r="BI124" s="185">
        <f>IF(O124="nulová",K124,0)</f>
        <v>0</v>
      </c>
      <c r="BJ124" s="14" t="s">
        <v>83</v>
      </c>
      <c r="BK124" s="185">
        <f>ROUND(P124*H124,2)</f>
        <v>0</v>
      </c>
      <c r="BL124" s="14" t="s">
        <v>214</v>
      </c>
      <c r="BM124" s="184" t="s">
        <v>1245</v>
      </c>
    </row>
    <row r="125" spans="1:65" s="2" customFormat="1" ht="11.25">
      <c r="A125" s="31"/>
      <c r="B125" s="32"/>
      <c r="C125" s="33"/>
      <c r="D125" s="186" t="s">
        <v>207</v>
      </c>
      <c r="E125" s="33"/>
      <c r="F125" s="187" t="s">
        <v>1244</v>
      </c>
      <c r="G125" s="33"/>
      <c r="H125" s="33"/>
      <c r="I125" s="188"/>
      <c r="J125" s="188"/>
      <c r="K125" s="33"/>
      <c r="L125" s="33"/>
      <c r="M125" s="36"/>
      <c r="N125" s="189"/>
      <c r="O125" s="190"/>
      <c r="P125" s="68"/>
      <c r="Q125" s="68"/>
      <c r="R125" s="68"/>
      <c r="S125" s="68"/>
      <c r="T125" s="68"/>
      <c r="U125" s="68"/>
      <c r="V125" s="68"/>
      <c r="W125" s="68"/>
      <c r="X125" s="68"/>
      <c r="Y125" s="69"/>
      <c r="Z125" s="31"/>
      <c r="AA125" s="31"/>
      <c r="AB125" s="31"/>
      <c r="AC125" s="31"/>
      <c r="AD125" s="31"/>
      <c r="AE125" s="31"/>
      <c r="AT125" s="14" t="s">
        <v>207</v>
      </c>
      <c r="AU125" s="14" t="s">
        <v>76</v>
      </c>
    </row>
    <row r="126" spans="1:65" s="2" customFormat="1" ht="14.45" customHeight="1">
      <c r="A126" s="31"/>
      <c r="B126" s="32"/>
      <c r="C126" s="170" t="s">
        <v>652</v>
      </c>
      <c r="D126" s="170" t="s">
        <v>201</v>
      </c>
      <c r="E126" s="171" t="s">
        <v>1246</v>
      </c>
      <c r="F126" s="172" t="s">
        <v>1247</v>
      </c>
      <c r="G126" s="173" t="s">
        <v>300</v>
      </c>
      <c r="H126" s="174">
        <v>3</v>
      </c>
      <c r="I126" s="175"/>
      <c r="J126" s="176"/>
      <c r="K126" s="177">
        <f>ROUND(P126*H126,2)</f>
        <v>0</v>
      </c>
      <c r="L126" s="172" t="s">
        <v>1</v>
      </c>
      <c r="M126" s="178"/>
      <c r="N126" s="179" t="s">
        <v>1</v>
      </c>
      <c r="O126" s="180" t="s">
        <v>39</v>
      </c>
      <c r="P126" s="181">
        <f>I126+J126</f>
        <v>0</v>
      </c>
      <c r="Q126" s="181">
        <f>ROUND(I126*H126,2)</f>
        <v>0</v>
      </c>
      <c r="R126" s="181">
        <f>ROUND(J126*H126,2)</f>
        <v>0</v>
      </c>
      <c r="S126" s="68"/>
      <c r="T126" s="182">
        <f>S126*H126</f>
        <v>0</v>
      </c>
      <c r="U126" s="182">
        <v>0</v>
      </c>
      <c r="V126" s="182">
        <f>U126*H126</f>
        <v>0</v>
      </c>
      <c r="W126" s="182">
        <v>0</v>
      </c>
      <c r="X126" s="182">
        <f>W126*H126</f>
        <v>0</v>
      </c>
      <c r="Y126" s="183" t="s">
        <v>1</v>
      </c>
      <c r="Z126" s="31"/>
      <c r="AA126" s="31"/>
      <c r="AB126" s="31"/>
      <c r="AC126" s="31"/>
      <c r="AD126" s="31"/>
      <c r="AE126" s="31"/>
      <c r="AR126" s="184" t="s">
        <v>213</v>
      </c>
      <c r="AT126" s="184" t="s">
        <v>201</v>
      </c>
      <c r="AU126" s="184" t="s">
        <v>76</v>
      </c>
      <c r="AY126" s="14" t="s">
        <v>205</v>
      </c>
      <c r="BE126" s="185">
        <f>IF(O126="základní",K126,0)</f>
        <v>0</v>
      </c>
      <c r="BF126" s="185">
        <f>IF(O126="snížená",K126,0)</f>
        <v>0</v>
      </c>
      <c r="BG126" s="185">
        <f>IF(O126="zákl. přenesená",K126,0)</f>
        <v>0</v>
      </c>
      <c r="BH126" s="185">
        <f>IF(O126="sníž. přenesená",K126,0)</f>
        <v>0</v>
      </c>
      <c r="BI126" s="185">
        <f>IF(O126="nulová",K126,0)</f>
        <v>0</v>
      </c>
      <c r="BJ126" s="14" t="s">
        <v>83</v>
      </c>
      <c r="BK126" s="185">
        <f>ROUND(P126*H126,2)</f>
        <v>0</v>
      </c>
      <c r="BL126" s="14" t="s">
        <v>214</v>
      </c>
      <c r="BM126" s="184" t="s">
        <v>1248</v>
      </c>
    </row>
    <row r="127" spans="1:65" s="2" customFormat="1" ht="11.25">
      <c r="A127" s="31"/>
      <c r="B127" s="32"/>
      <c r="C127" s="33"/>
      <c r="D127" s="186" t="s">
        <v>207</v>
      </c>
      <c r="E127" s="33"/>
      <c r="F127" s="187" t="s">
        <v>1247</v>
      </c>
      <c r="G127" s="33"/>
      <c r="H127" s="33"/>
      <c r="I127" s="188"/>
      <c r="J127" s="188"/>
      <c r="K127" s="33"/>
      <c r="L127" s="33"/>
      <c r="M127" s="36"/>
      <c r="N127" s="189"/>
      <c r="O127" s="190"/>
      <c r="P127" s="68"/>
      <c r="Q127" s="68"/>
      <c r="R127" s="68"/>
      <c r="S127" s="68"/>
      <c r="T127" s="68"/>
      <c r="U127" s="68"/>
      <c r="V127" s="68"/>
      <c r="W127" s="68"/>
      <c r="X127" s="68"/>
      <c r="Y127" s="69"/>
      <c r="Z127" s="31"/>
      <c r="AA127" s="31"/>
      <c r="AB127" s="31"/>
      <c r="AC127" s="31"/>
      <c r="AD127" s="31"/>
      <c r="AE127" s="31"/>
      <c r="AT127" s="14" t="s">
        <v>207</v>
      </c>
      <c r="AU127" s="14" t="s">
        <v>76</v>
      </c>
    </row>
    <row r="128" spans="1:65" s="2" customFormat="1" ht="14.45" customHeight="1">
      <c r="A128" s="31"/>
      <c r="B128" s="32"/>
      <c r="C128" s="170" t="s">
        <v>214</v>
      </c>
      <c r="D128" s="170" t="s">
        <v>201</v>
      </c>
      <c r="E128" s="171" t="s">
        <v>1249</v>
      </c>
      <c r="F128" s="172" t="s">
        <v>1250</v>
      </c>
      <c r="G128" s="173" t="s">
        <v>300</v>
      </c>
      <c r="H128" s="174">
        <v>4</v>
      </c>
      <c r="I128" s="175"/>
      <c r="J128" s="176"/>
      <c r="K128" s="177">
        <f>ROUND(P128*H128,2)</f>
        <v>0</v>
      </c>
      <c r="L128" s="172" t="s">
        <v>1</v>
      </c>
      <c r="M128" s="178"/>
      <c r="N128" s="179" t="s">
        <v>1</v>
      </c>
      <c r="O128" s="180" t="s">
        <v>39</v>
      </c>
      <c r="P128" s="181">
        <f>I128+J128</f>
        <v>0</v>
      </c>
      <c r="Q128" s="181">
        <f>ROUND(I128*H128,2)</f>
        <v>0</v>
      </c>
      <c r="R128" s="181">
        <f>ROUND(J128*H128,2)</f>
        <v>0</v>
      </c>
      <c r="S128" s="68"/>
      <c r="T128" s="182">
        <f>S128*H128</f>
        <v>0</v>
      </c>
      <c r="U128" s="182">
        <v>0</v>
      </c>
      <c r="V128" s="182">
        <f>U128*H128</f>
        <v>0</v>
      </c>
      <c r="W128" s="182">
        <v>0</v>
      </c>
      <c r="X128" s="182">
        <f>W128*H128</f>
        <v>0</v>
      </c>
      <c r="Y128" s="183" t="s">
        <v>1</v>
      </c>
      <c r="Z128" s="31"/>
      <c r="AA128" s="31"/>
      <c r="AB128" s="31"/>
      <c r="AC128" s="31"/>
      <c r="AD128" s="31"/>
      <c r="AE128" s="31"/>
      <c r="AR128" s="184" t="s">
        <v>213</v>
      </c>
      <c r="AT128" s="184" t="s">
        <v>201</v>
      </c>
      <c r="AU128" s="184" t="s">
        <v>76</v>
      </c>
      <c r="AY128" s="14" t="s">
        <v>205</v>
      </c>
      <c r="BE128" s="185">
        <f>IF(O128="základní",K128,0)</f>
        <v>0</v>
      </c>
      <c r="BF128" s="185">
        <f>IF(O128="snížená",K128,0)</f>
        <v>0</v>
      </c>
      <c r="BG128" s="185">
        <f>IF(O128="zákl. přenesená",K128,0)</f>
        <v>0</v>
      </c>
      <c r="BH128" s="185">
        <f>IF(O128="sníž. přenesená",K128,0)</f>
        <v>0</v>
      </c>
      <c r="BI128" s="185">
        <f>IF(O128="nulová",K128,0)</f>
        <v>0</v>
      </c>
      <c r="BJ128" s="14" t="s">
        <v>83</v>
      </c>
      <c r="BK128" s="185">
        <f>ROUND(P128*H128,2)</f>
        <v>0</v>
      </c>
      <c r="BL128" s="14" t="s">
        <v>214</v>
      </c>
      <c r="BM128" s="184" t="s">
        <v>1251</v>
      </c>
    </row>
    <row r="129" spans="1:65" s="2" customFormat="1" ht="11.25">
      <c r="A129" s="31"/>
      <c r="B129" s="32"/>
      <c r="C129" s="33"/>
      <c r="D129" s="186" t="s">
        <v>207</v>
      </c>
      <c r="E129" s="33"/>
      <c r="F129" s="187" t="s">
        <v>1250</v>
      </c>
      <c r="G129" s="33"/>
      <c r="H129" s="33"/>
      <c r="I129" s="188"/>
      <c r="J129" s="188"/>
      <c r="K129" s="33"/>
      <c r="L129" s="33"/>
      <c r="M129" s="36"/>
      <c r="N129" s="189"/>
      <c r="O129" s="190"/>
      <c r="P129" s="68"/>
      <c r="Q129" s="68"/>
      <c r="R129" s="68"/>
      <c r="S129" s="68"/>
      <c r="T129" s="68"/>
      <c r="U129" s="68"/>
      <c r="V129" s="68"/>
      <c r="W129" s="68"/>
      <c r="X129" s="68"/>
      <c r="Y129" s="69"/>
      <c r="Z129" s="31"/>
      <c r="AA129" s="31"/>
      <c r="AB129" s="31"/>
      <c r="AC129" s="31"/>
      <c r="AD129" s="31"/>
      <c r="AE129" s="31"/>
      <c r="AT129" s="14" t="s">
        <v>207</v>
      </c>
      <c r="AU129" s="14" t="s">
        <v>76</v>
      </c>
    </row>
    <row r="130" spans="1:65" s="2" customFormat="1" ht="14.45" customHeight="1">
      <c r="A130" s="31"/>
      <c r="B130" s="32"/>
      <c r="C130" s="170" t="s">
        <v>416</v>
      </c>
      <c r="D130" s="170" t="s">
        <v>201</v>
      </c>
      <c r="E130" s="171" t="s">
        <v>1252</v>
      </c>
      <c r="F130" s="172" t="s">
        <v>1253</v>
      </c>
      <c r="G130" s="173" t="s">
        <v>300</v>
      </c>
      <c r="H130" s="174">
        <v>4</v>
      </c>
      <c r="I130" s="175"/>
      <c r="J130" s="176"/>
      <c r="K130" s="177">
        <f>ROUND(P130*H130,2)</f>
        <v>0</v>
      </c>
      <c r="L130" s="172" t="s">
        <v>1</v>
      </c>
      <c r="M130" s="178"/>
      <c r="N130" s="179" t="s">
        <v>1</v>
      </c>
      <c r="O130" s="180" t="s">
        <v>39</v>
      </c>
      <c r="P130" s="181">
        <f>I130+J130</f>
        <v>0</v>
      </c>
      <c r="Q130" s="181">
        <f>ROUND(I130*H130,2)</f>
        <v>0</v>
      </c>
      <c r="R130" s="181">
        <f>ROUND(J130*H130,2)</f>
        <v>0</v>
      </c>
      <c r="S130" s="68"/>
      <c r="T130" s="182">
        <f>S130*H130</f>
        <v>0</v>
      </c>
      <c r="U130" s="182">
        <v>0</v>
      </c>
      <c r="V130" s="182">
        <f>U130*H130</f>
        <v>0</v>
      </c>
      <c r="W130" s="182">
        <v>0</v>
      </c>
      <c r="X130" s="182">
        <f>W130*H130</f>
        <v>0</v>
      </c>
      <c r="Y130" s="183" t="s">
        <v>1</v>
      </c>
      <c r="Z130" s="31"/>
      <c r="AA130" s="31"/>
      <c r="AB130" s="31"/>
      <c r="AC130" s="31"/>
      <c r="AD130" s="31"/>
      <c r="AE130" s="31"/>
      <c r="AR130" s="184" t="s">
        <v>213</v>
      </c>
      <c r="AT130" s="184" t="s">
        <v>201</v>
      </c>
      <c r="AU130" s="184" t="s">
        <v>76</v>
      </c>
      <c r="AY130" s="14" t="s">
        <v>205</v>
      </c>
      <c r="BE130" s="185">
        <f>IF(O130="základní",K130,0)</f>
        <v>0</v>
      </c>
      <c r="BF130" s="185">
        <f>IF(O130="snížená",K130,0)</f>
        <v>0</v>
      </c>
      <c r="BG130" s="185">
        <f>IF(O130="zákl. přenesená",K130,0)</f>
        <v>0</v>
      </c>
      <c r="BH130" s="185">
        <f>IF(O130="sníž. přenesená",K130,0)</f>
        <v>0</v>
      </c>
      <c r="BI130" s="185">
        <f>IF(O130="nulová",K130,0)</f>
        <v>0</v>
      </c>
      <c r="BJ130" s="14" t="s">
        <v>83</v>
      </c>
      <c r="BK130" s="185">
        <f>ROUND(P130*H130,2)</f>
        <v>0</v>
      </c>
      <c r="BL130" s="14" t="s">
        <v>214</v>
      </c>
      <c r="BM130" s="184" t="s">
        <v>1254</v>
      </c>
    </row>
    <row r="131" spans="1:65" s="2" customFormat="1" ht="11.25">
      <c r="A131" s="31"/>
      <c r="B131" s="32"/>
      <c r="C131" s="33"/>
      <c r="D131" s="186" t="s">
        <v>207</v>
      </c>
      <c r="E131" s="33"/>
      <c r="F131" s="187" t="s">
        <v>1253</v>
      </c>
      <c r="G131" s="33"/>
      <c r="H131" s="33"/>
      <c r="I131" s="188"/>
      <c r="J131" s="188"/>
      <c r="K131" s="33"/>
      <c r="L131" s="33"/>
      <c r="M131" s="36"/>
      <c r="N131" s="189"/>
      <c r="O131" s="190"/>
      <c r="P131" s="68"/>
      <c r="Q131" s="68"/>
      <c r="R131" s="68"/>
      <c r="S131" s="68"/>
      <c r="T131" s="68"/>
      <c r="U131" s="68"/>
      <c r="V131" s="68"/>
      <c r="W131" s="68"/>
      <c r="X131" s="68"/>
      <c r="Y131" s="69"/>
      <c r="Z131" s="31"/>
      <c r="AA131" s="31"/>
      <c r="AB131" s="31"/>
      <c r="AC131" s="31"/>
      <c r="AD131" s="31"/>
      <c r="AE131" s="31"/>
      <c r="AT131" s="14" t="s">
        <v>207</v>
      </c>
      <c r="AU131" s="14" t="s">
        <v>76</v>
      </c>
    </row>
    <row r="132" spans="1:65" s="2" customFormat="1" ht="14.45" customHeight="1">
      <c r="A132" s="31"/>
      <c r="B132" s="32"/>
      <c r="C132" s="170" t="s">
        <v>429</v>
      </c>
      <c r="D132" s="170" t="s">
        <v>201</v>
      </c>
      <c r="E132" s="171" t="s">
        <v>1255</v>
      </c>
      <c r="F132" s="172" t="s">
        <v>1256</v>
      </c>
      <c r="G132" s="173" t="s">
        <v>300</v>
      </c>
      <c r="H132" s="174">
        <v>7</v>
      </c>
      <c r="I132" s="175"/>
      <c r="J132" s="176"/>
      <c r="K132" s="177">
        <f>ROUND(P132*H132,2)</f>
        <v>0</v>
      </c>
      <c r="L132" s="172" t="s">
        <v>1</v>
      </c>
      <c r="M132" s="178"/>
      <c r="N132" s="179"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213</v>
      </c>
      <c r="AT132" s="184" t="s">
        <v>201</v>
      </c>
      <c r="AU132" s="184" t="s">
        <v>76</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214</v>
      </c>
      <c r="BM132" s="184" t="s">
        <v>1257</v>
      </c>
    </row>
    <row r="133" spans="1:65" s="2" customFormat="1" ht="11.25">
      <c r="A133" s="31"/>
      <c r="B133" s="32"/>
      <c r="C133" s="33"/>
      <c r="D133" s="186" t="s">
        <v>207</v>
      </c>
      <c r="E133" s="33"/>
      <c r="F133" s="187" t="s">
        <v>1256</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76</v>
      </c>
    </row>
    <row r="134" spans="1:65" s="2" customFormat="1" ht="14.45" customHeight="1">
      <c r="A134" s="31"/>
      <c r="B134" s="32"/>
      <c r="C134" s="170" t="s">
        <v>434</v>
      </c>
      <c r="D134" s="170" t="s">
        <v>201</v>
      </c>
      <c r="E134" s="171" t="s">
        <v>1258</v>
      </c>
      <c r="F134" s="172" t="s">
        <v>1259</v>
      </c>
      <c r="G134" s="173" t="s">
        <v>300</v>
      </c>
      <c r="H134" s="174">
        <v>3</v>
      </c>
      <c r="I134" s="175"/>
      <c r="J134" s="176"/>
      <c r="K134" s="177">
        <f>ROUND(P134*H134,2)</f>
        <v>0</v>
      </c>
      <c r="L134" s="172" t="s">
        <v>1</v>
      </c>
      <c r="M134" s="178"/>
      <c r="N134" s="179" t="s">
        <v>1</v>
      </c>
      <c r="O134" s="180" t="s">
        <v>39</v>
      </c>
      <c r="P134" s="181">
        <f>I134+J134</f>
        <v>0</v>
      </c>
      <c r="Q134" s="181">
        <f>ROUND(I134*H134,2)</f>
        <v>0</v>
      </c>
      <c r="R134" s="181">
        <f>ROUND(J134*H134,2)</f>
        <v>0</v>
      </c>
      <c r="S134" s="68"/>
      <c r="T134" s="182">
        <f>S134*H134</f>
        <v>0</v>
      </c>
      <c r="U134" s="182">
        <v>0</v>
      </c>
      <c r="V134" s="182">
        <f>U134*H134</f>
        <v>0</v>
      </c>
      <c r="W134" s="182">
        <v>0</v>
      </c>
      <c r="X134" s="182">
        <f>W134*H134</f>
        <v>0</v>
      </c>
      <c r="Y134" s="183" t="s">
        <v>1</v>
      </c>
      <c r="Z134" s="31"/>
      <c r="AA134" s="31"/>
      <c r="AB134" s="31"/>
      <c r="AC134" s="31"/>
      <c r="AD134" s="31"/>
      <c r="AE134" s="31"/>
      <c r="AR134" s="184" t="s">
        <v>213</v>
      </c>
      <c r="AT134" s="184" t="s">
        <v>201</v>
      </c>
      <c r="AU134" s="184" t="s">
        <v>76</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214</v>
      </c>
      <c r="BM134" s="184" t="s">
        <v>1260</v>
      </c>
    </row>
    <row r="135" spans="1:65" s="2" customFormat="1" ht="11.25">
      <c r="A135" s="31"/>
      <c r="B135" s="32"/>
      <c r="C135" s="33"/>
      <c r="D135" s="186" t="s">
        <v>207</v>
      </c>
      <c r="E135" s="33"/>
      <c r="F135" s="187" t="s">
        <v>1259</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76</v>
      </c>
    </row>
    <row r="136" spans="1:65" s="2" customFormat="1" ht="14.45" customHeight="1">
      <c r="A136" s="31"/>
      <c r="B136" s="32"/>
      <c r="C136" s="170" t="s">
        <v>213</v>
      </c>
      <c r="D136" s="170" t="s">
        <v>201</v>
      </c>
      <c r="E136" s="171" t="s">
        <v>1261</v>
      </c>
      <c r="F136" s="172" t="s">
        <v>1262</v>
      </c>
      <c r="G136" s="173" t="s">
        <v>300</v>
      </c>
      <c r="H136" s="174">
        <v>6</v>
      </c>
      <c r="I136" s="175"/>
      <c r="J136" s="176"/>
      <c r="K136" s="177">
        <f>ROUND(P136*H136,2)</f>
        <v>0</v>
      </c>
      <c r="L136" s="172" t="s">
        <v>1</v>
      </c>
      <c r="M136" s="178"/>
      <c r="N136" s="179" t="s">
        <v>1</v>
      </c>
      <c r="O136" s="180" t="s">
        <v>39</v>
      </c>
      <c r="P136" s="181">
        <f>I136+J136</f>
        <v>0</v>
      </c>
      <c r="Q136" s="181">
        <f>ROUND(I136*H136,2)</f>
        <v>0</v>
      </c>
      <c r="R136" s="181">
        <f>ROUND(J136*H136,2)</f>
        <v>0</v>
      </c>
      <c r="S136" s="68"/>
      <c r="T136" s="182">
        <f>S136*H136</f>
        <v>0</v>
      </c>
      <c r="U136" s="182">
        <v>0</v>
      </c>
      <c r="V136" s="182">
        <f>U136*H136</f>
        <v>0</v>
      </c>
      <c r="W136" s="182">
        <v>0</v>
      </c>
      <c r="X136" s="182">
        <f>W136*H136</f>
        <v>0</v>
      </c>
      <c r="Y136" s="183" t="s">
        <v>1</v>
      </c>
      <c r="Z136" s="31"/>
      <c r="AA136" s="31"/>
      <c r="AB136" s="31"/>
      <c r="AC136" s="31"/>
      <c r="AD136" s="31"/>
      <c r="AE136" s="31"/>
      <c r="AR136" s="184" t="s">
        <v>213</v>
      </c>
      <c r="AT136" s="184" t="s">
        <v>201</v>
      </c>
      <c r="AU136" s="184" t="s">
        <v>76</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214</v>
      </c>
      <c r="BM136" s="184" t="s">
        <v>1263</v>
      </c>
    </row>
    <row r="137" spans="1:65" s="2" customFormat="1" ht="11.25">
      <c r="A137" s="31"/>
      <c r="B137" s="32"/>
      <c r="C137" s="33"/>
      <c r="D137" s="186" t="s">
        <v>207</v>
      </c>
      <c r="E137" s="33"/>
      <c r="F137" s="187" t="s">
        <v>1262</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76</v>
      </c>
    </row>
    <row r="138" spans="1:65" s="2" customFormat="1" ht="14.45" customHeight="1">
      <c r="A138" s="31"/>
      <c r="B138" s="32"/>
      <c r="C138" s="170" t="s">
        <v>442</v>
      </c>
      <c r="D138" s="170" t="s">
        <v>201</v>
      </c>
      <c r="E138" s="171" t="s">
        <v>1264</v>
      </c>
      <c r="F138" s="172" t="s">
        <v>1265</v>
      </c>
      <c r="G138" s="173" t="s">
        <v>300</v>
      </c>
      <c r="H138" s="174">
        <v>6</v>
      </c>
      <c r="I138" s="175"/>
      <c r="J138" s="176"/>
      <c r="K138" s="177">
        <f>ROUND(P138*H138,2)</f>
        <v>0</v>
      </c>
      <c r="L138" s="172" t="s">
        <v>1</v>
      </c>
      <c r="M138" s="178"/>
      <c r="N138" s="179" t="s">
        <v>1</v>
      </c>
      <c r="O138" s="180" t="s">
        <v>39</v>
      </c>
      <c r="P138" s="181">
        <f>I138+J138</f>
        <v>0</v>
      </c>
      <c r="Q138" s="181">
        <f>ROUND(I138*H138,2)</f>
        <v>0</v>
      </c>
      <c r="R138" s="181">
        <f>ROUND(J138*H138,2)</f>
        <v>0</v>
      </c>
      <c r="S138" s="68"/>
      <c r="T138" s="182">
        <f>S138*H138</f>
        <v>0</v>
      </c>
      <c r="U138" s="182">
        <v>0</v>
      </c>
      <c r="V138" s="182">
        <f>U138*H138</f>
        <v>0</v>
      </c>
      <c r="W138" s="182">
        <v>0</v>
      </c>
      <c r="X138" s="182">
        <f>W138*H138</f>
        <v>0</v>
      </c>
      <c r="Y138" s="183" t="s">
        <v>1</v>
      </c>
      <c r="Z138" s="31"/>
      <c r="AA138" s="31"/>
      <c r="AB138" s="31"/>
      <c r="AC138" s="31"/>
      <c r="AD138" s="31"/>
      <c r="AE138" s="31"/>
      <c r="AR138" s="184" t="s">
        <v>213</v>
      </c>
      <c r="AT138" s="184" t="s">
        <v>201</v>
      </c>
      <c r="AU138" s="184" t="s">
        <v>76</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214</v>
      </c>
      <c r="BM138" s="184" t="s">
        <v>1266</v>
      </c>
    </row>
    <row r="139" spans="1:65" s="2" customFormat="1" ht="11.25">
      <c r="A139" s="31"/>
      <c r="B139" s="32"/>
      <c r="C139" s="33"/>
      <c r="D139" s="186" t="s">
        <v>207</v>
      </c>
      <c r="E139" s="33"/>
      <c r="F139" s="187" t="s">
        <v>1265</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76</v>
      </c>
    </row>
    <row r="140" spans="1:65" s="11" customFormat="1" ht="25.9" customHeight="1">
      <c r="B140" s="192"/>
      <c r="C140" s="193"/>
      <c r="D140" s="194" t="s">
        <v>75</v>
      </c>
      <c r="E140" s="195" t="s">
        <v>420</v>
      </c>
      <c r="F140" s="195" t="s">
        <v>421</v>
      </c>
      <c r="G140" s="193"/>
      <c r="H140" s="193"/>
      <c r="I140" s="196"/>
      <c r="J140" s="196"/>
      <c r="K140" s="197">
        <f>BK140</f>
        <v>0</v>
      </c>
      <c r="L140" s="193"/>
      <c r="M140" s="198"/>
      <c r="N140" s="199"/>
      <c r="O140" s="200"/>
      <c r="P140" s="200"/>
      <c r="Q140" s="201">
        <f>SUM(Q141:Q188)</f>
        <v>0</v>
      </c>
      <c r="R140" s="201">
        <f>SUM(R141:R188)</f>
        <v>0</v>
      </c>
      <c r="S140" s="200"/>
      <c r="T140" s="202">
        <f>SUM(T141:T188)</f>
        <v>0</v>
      </c>
      <c r="U140" s="200"/>
      <c r="V140" s="202">
        <f>SUM(V141:V188)</f>
        <v>0</v>
      </c>
      <c r="W140" s="200"/>
      <c r="X140" s="202">
        <f>SUM(X141:X188)</f>
        <v>0</v>
      </c>
      <c r="Y140" s="203"/>
      <c r="AR140" s="204" t="s">
        <v>214</v>
      </c>
      <c r="AT140" s="205" t="s">
        <v>75</v>
      </c>
      <c r="AU140" s="205" t="s">
        <v>76</v>
      </c>
      <c r="AY140" s="204" t="s">
        <v>205</v>
      </c>
      <c r="BK140" s="206">
        <f>SUM(BK141:BK188)</f>
        <v>0</v>
      </c>
    </row>
    <row r="141" spans="1:65" s="2" customFormat="1" ht="14.45" customHeight="1">
      <c r="A141" s="31"/>
      <c r="B141" s="32"/>
      <c r="C141" s="207" t="s">
        <v>447</v>
      </c>
      <c r="D141" s="207" t="s">
        <v>423</v>
      </c>
      <c r="E141" s="208" t="s">
        <v>1267</v>
      </c>
      <c r="F141" s="209" t="s">
        <v>1268</v>
      </c>
      <c r="G141" s="210" t="s">
        <v>300</v>
      </c>
      <c r="H141" s="211">
        <v>6</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427</v>
      </c>
      <c r="AT141" s="184" t="s">
        <v>423</v>
      </c>
      <c r="AU141" s="184" t="s">
        <v>83</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427</v>
      </c>
      <c r="BM141" s="184" t="s">
        <v>1269</v>
      </c>
    </row>
    <row r="142" spans="1:65" s="2" customFormat="1" ht="11.25">
      <c r="A142" s="31"/>
      <c r="B142" s="32"/>
      <c r="C142" s="33"/>
      <c r="D142" s="186" t="s">
        <v>207</v>
      </c>
      <c r="E142" s="33"/>
      <c r="F142" s="187" t="s">
        <v>1268</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83</v>
      </c>
    </row>
    <row r="143" spans="1:65" s="2" customFormat="1" ht="14.45" customHeight="1">
      <c r="A143" s="31"/>
      <c r="B143" s="32"/>
      <c r="C143" s="207" t="s">
        <v>668</v>
      </c>
      <c r="D143" s="207" t="s">
        <v>423</v>
      </c>
      <c r="E143" s="208" t="s">
        <v>977</v>
      </c>
      <c r="F143" s="209" t="s">
        <v>978</v>
      </c>
      <c r="G143" s="210" t="s">
        <v>204</v>
      </c>
      <c r="H143" s="211">
        <v>100</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83</v>
      </c>
      <c r="AT143" s="184" t="s">
        <v>423</v>
      </c>
      <c r="AU143" s="184" t="s">
        <v>83</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83</v>
      </c>
      <c r="BM143" s="184" t="s">
        <v>1270</v>
      </c>
    </row>
    <row r="144" spans="1:65" s="2" customFormat="1" ht="11.25">
      <c r="A144" s="31"/>
      <c r="B144" s="32"/>
      <c r="C144" s="33"/>
      <c r="D144" s="186" t="s">
        <v>207</v>
      </c>
      <c r="E144" s="33"/>
      <c r="F144" s="187" t="s">
        <v>978</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83</v>
      </c>
    </row>
    <row r="145" spans="1:65" s="2" customFormat="1" ht="14.45" customHeight="1">
      <c r="A145" s="31"/>
      <c r="B145" s="32"/>
      <c r="C145" s="207" t="s">
        <v>673</v>
      </c>
      <c r="D145" s="207" t="s">
        <v>423</v>
      </c>
      <c r="E145" s="208" t="s">
        <v>981</v>
      </c>
      <c r="F145" s="209" t="s">
        <v>982</v>
      </c>
      <c r="G145" s="210" t="s">
        <v>204</v>
      </c>
      <c r="H145" s="211">
        <v>100</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83</v>
      </c>
      <c r="AT145" s="184" t="s">
        <v>423</v>
      </c>
      <c r="AU145" s="184" t="s">
        <v>83</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83</v>
      </c>
      <c r="BM145" s="184" t="s">
        <v>1271</v>
      </c>
    </row>
    <row r="146" spans="1:65" s="2" customFormat="1" ht="11.25">
      <c r="A146" s="31"/>
      <c r="B146" s="32"/>
      <c r="C146" s="33"/>
      <c r="D146" s="186" t="s">
        <v>207</v>
      </c>
      <c r="E146" s="33"/>
      <c r="F146" s="187" t="s">
        <v>982</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83</v>
      </c>
    </row>
    <row r="147" spans="1:65" s="2" customFormat="1" ht="24.2" customHeight="1">
      <c r="A147" s="31"/>
      <c r="B147" s="32"/>
      <c r="C147" s="170" t="s">
        <v>677</v>
      </c>
      <c r="D147" s="170" t="s">
        <v>201</v>
      </c>
      <c r="E147" s="171" t="s">
        <v>1272</v>
      </c>
      <c r="F147" s="172" t="s">
        <v>1273</v>
      </c>
      <c r="G147" s="173" t="s">
        <v>300</v>
      </c>
      <c r="H147" s="174">
        <v>3</v>
      </c>
      <c r="I147" s="175"/>
      <c r="J147" s="176"/>
      <c r="K147" s="177">
        <f>ROUND(P147*H147,2)</f>
        <v>0</v>
      </c>
      <c r="L147" s="172" t="s">
        <v>1</v>
      </c>
      <c r="M147" s="178"/>
      <c r="N147" s="179"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85</v>
      </c>
      <c r="AT147" s="184" t="s">
        <v>201</v>
      </c>
      <c r="AU147" s="184" t="s">
        <v>83</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83</v>
      </c>
      <c r="BM147" s="184" t="s">
        <v>1274</v>
      </c>
    </row>
    <row r="148" spans="1:65" s="2" customFormat="1" ht="11.25">
      <c r="A148" s="31"/>
      <c r="B148" s="32"/>
      <c r="C148" s="33"/>
      <c r="D148" s="186" t="s">
        <v>207</v>
      </c>
      <c r="E148" s="33"/>
      <c r="F148" s="187" t="s">
        <v>1273</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83</v>
      </c>
    </row>
    <row r="149" spans="1:65" s="2" customFormat="1" ht="24.2" customHeight="1">
      <c r="A149" s="31"/>
      <c r="B149" s="32"/>
      <c r="C149" s="170" t="s">
        <v>681</v>
      </c>
      <c r="D149" s="170" t="s">
        <v>201</v>
      </c>
      <c r="E149" s="171" t="s">
        <v>905</v>
      </c>
      <c r="F149" s="172" t="s">
        <v>906</v>
      </c>
      <c r="G149" s="173" t="s">
        <v>204</v>
      </c>
      <c r="H149" s="174">
        <v>200</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85</v>
      </c>
      <c r="AT149" s="184" t="s">
        <v>201</v>
      </c>
      <c r="AU149" s="184" t="s">
        <v>83</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83</v>
      </c>
      <c r="BM149" s="184" t="s">
        <v>1275</v>
      </c>
    </row>
    <row r="150" spans="1:65" s="2" customFormat="1" ht="11.25">
      <c r="A150" s="31"/>
      <c r="B150" s="32"/>
      <c r="C150" s="33"/>
      <c r="D150" s="186" t="s">
        <v>207</v>
      </c>
      <c r="E150" s="33"/>
      <c r="F150" s="187" t="s">
        <v>906</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83</v>
      </c>
    </row>
    <row r="151" spans="1:65" s="2" customFormat="1" ht="14.45" customHeight="1">
      <c r="A151" s="31"/>
      <c r="B151" s="32"/>
      <c r="C151" s="170" t="s">
        <v>644</v>
      </c>
      <c r="D151" s="170" t="s">
        <v>201</v>
      </c>
      <c r="E151" s="171" t="s">
        <v>1276</v>
      </c>
      <c r="F151" s="172" t="s">
        <v>1277</v>
      </c>
      <c r="G151" s="173" t="s">
        <v>204</v>
      </c>
      <c r="H151" s="174">
        <v>200</v>
      </c>
      <c r="I151" s="175"/>
      <c r="J151" s="176"/>
      <c r="K151" s="177">
        <f>ROUND(P151*H151,2)</f>
        <v>0</v>
      </c>
      <c r="L151" s="172" t="s">
        <v>1</v>
      </c>
      <c r="M151" s="178"/>
      <c r="N151" s="179"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85</v>
      </c>
      <c r="AT151" s="184" t="s">
        <v>201</v>
      </c>
      <c r="AU151" s="184" t="s">
        <v>83</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83</v>
      </c>
      <c r="BM151" s="184" t="s">
        <v>1278</v>
      </c>
    </row>
    <row r="152" spans="1:65" s="2" customFormat="1" ht="11.25">
      <c r="A152" s="31"/>
      <c r="B152" s="32"/>
      <c r="C152" s="33"/>
      <c r="D152" s="186" t="s">
        <v>207</v>
      </c>
      <c r="E152" s="33"/>
      <c r="F152" s="187" t="s">
        <v>1277</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83</v>
      </c>
    </row>
    <row r="153" spans="1:65" s="2" customFormat="1" ht="14.45" customHeight="1">
      <c r="A153" s="31"/>
      <c r="B153" s="32"/>
      <c r="C153" s="207" t="s">
        <v>452</v>
      </c>
      <c r="D153" s="207" t="s">
        <v>423</v>
      </c>
      <c r="E153" s="208" t="s">
        <v>1279</v>
      </c>
      <c r="F153" s="209" t="s">
        <v>1280</v>
      </c>
      <c r="G153" s="210" t="s">
        <v>300</v>
      </c>
      <c r="H153" s="211">
        <v>3</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427</v>
      </c>
      <c r="AT153" s="184" t="s">
        <v>423</v>
      </c>
      <c r="AU153" s="184" t="s">
        <v>83</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427</v>
      </c>
      <c r="BM153" s="184" t="s">
        <v>1281</v>
      </c>
    </row>
    <row r="154" spans="1:65" s="2" customFormat="1" ht="29.25">
      <c r="A154" s="31"/>
      <c r="B154" s="32"/>
      <c r="C154" s="33"/>
      <c r="D154" s="186" t="s">
        <v>207</v>
      </c>
      <c r="E154" s="33"/>
      <c r="F154" s="187" t="s">
        <v>1282</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83</v>
      </c>
    </row>
    <row r="155" spans="1:65" s="2" customFormat="1" ht="14.45" customHeight="1">
      <c r="A155" s="31"/>
      <c r="B155" s="32"/>
      <c r="C155" s="207" t="s">
        <v>457</v>
      </c>
      <c r="D155" s="207" t="s">
        <v>423</v>
      </c>
      <c r="E155" s="208" t="s">
        <v>1283</v>
      </c>
      <c r="F155" s="209" t="s">
        <v>1284</v>
      </c>
      <c r="G155" s="210" t="s">
        <v>300</v>
      </c>
      <c r="H155" s="211">
        <v>4</v>
      </c>
      <c r="I155" s="212"/>
      <c r="J155" s="212"/>
      <c r="K155" s="213">
        <f>ROUND(P155*H155,2)</f>
        <v>0</v>
      </c>
      <c r="L155" s="209" t="s">
        <v>1</v>
      </c>
      <c r="M155" s="36"/>
      <c r="N155" s="214"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427</v>
      </c>
      <c r="AT155" s="184" t="s">
        <v>423</v>
      </c>
      <c r="AU155" s="184" t="s">
        <v>83</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427</v>
      </c>
      <c r="BM155" s="184" t="s">
        <v>1285</v>
      </c>
    </row>
    <row r="156" spans="1:65" s="2" customFormat="1" ht="11.25">
      <c r="A156" s="31"/>
      <c r="B156" s="32"/>
      <c r="C156" s="33"/>
      <c r="D156" s="186" t="s">
        <v>207</v>
      </c>
      <c r="E156" s="33"/>
      <c r="F156" s="187" t="s">
        <v>1286</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83</v>
      </c>
    </row>
    <row r="157" spans="1:65" s="2" customFormat="1" ht="14.45" customHeight="1">
      <c r="A157" s="31"/>
      <c r="B157" s="32"/>
      <c r="C157" s="207" t="s">
        <v>209</v>
      </c>
      <c r="D157" s="207" t="s">
        <v>423</v>
      </c>
      <c r="E157" s="208" t="s">
        <v>1287</v>
      </c>
      <c r="F157" s="209" t="s">
        <v>1288</v>
      </c>
      <c r="G157" s="210" t="s">
        <v>300</v>
      </c>
      <c r="H157" s="211">
        <v>4</v>
      </c>
      <c r="I157" s="212"/>
      <c r="J157" s="212"/>
      <c r="K157" s="213">
        <f>ROUND(P157*H157,2)</f>
        <v>0</v>
      </c>
      <c r="L157" s="209" t="s">
        <v>1</v>
      </c>
      <c r="M157" s="36"/>
      <c r="N157" s="214"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427</v>
      </c>
      <c r="AT157" s="184" t="s">
        <v>423</v>
      </c>
      <c r="AU157" s="184" t="s">
        <v>83</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427</v>
      </c>
      <c r="BM157" s="184" t="s">
        <v>1289</v>
      </c>
    </row>
    <row r="158" spans="1:65" s="2" customFormat="1" ht="11.25">
      <c r="A158" s="31"/>
      <c r="B158" s="32"/>
      <c r="C158" s="33"/>
      <c r="D158" s="186" t="s">
        <v>207</v>
      </c>
      <c r="E158" s="33"/>
      <c r="F158" s="187" t="s">
        <v>1286</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83</v>
      </c>
    </row>
    <row r="159" spans="1:65" s="2" customFormat="1" ht="14.45" customHeight="1">
      <c r="A159" s="31"/>
      <c r="B159" s="32"/>
      <c r="C159" s="207" t="s">
        <v>462</v>
      </c>
      <c r="D159" s="207" t="s">
        <v>423</v>
      </c>
      <c r="E159" s="208" t="s">
        <v>1290</v>
      </c>
      <c r="F159" s="209" t="s">
        <v>1291</v>
      </c>
      <c r="G159" s="210" t="s">
        <v>300</v>
      </c>
      <c r="H159" s="211">
        <v>7</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427</v>
      </c>
      <c r="AT159" s="184" t="s">
        <v>423</v>
      </c>
      <c r="AU159" s="184" t="s">
        <v>83</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427</v>
      </c>
      <c r="BM159" s="184" t="s">
        <v>1292</v>
      </c>
    </row>
    <row r="160" spans="1:65" s="2" customFormat="1" ht="11.25">
      <c r="A160" s="31"/>
      <c r="B160" s="32"/>
      <c r="C160" s="33"/>
      <c r="D160" s="186" t="s">
        <v>207</v>
      </c>
      <c r="E160" s="33"/>
      <c r="F160" s="187" t="s">
        <v>1293</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83</v>
      </c>
    </row>
    <row r="161" spans="1:65" s="2" customFormat="1" ht="14.45" customHeight="1">
      <c r="A161" s="31"/>
      <c r="B161" s="32"/>
      <c r="C161" s="207" t="s">
        <v>510</v>
      </c>
      <c r="D161" s="207" t="s">
        <v>423</v>
      </c>
      <c r="E161" s="208" t="s">
        <v>1294</v>
      </c>
      <c r="F161" s="209" t="s">
        <v>1295</v>
      </c>
      <c r="G161" s="210" t="s">
        <v>1296</v>
      </c>
      <c r="H161" s="211">
        <v>3</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427</v>
      </c>
      <c r="AT161" s="184" t="s">
        <v>423</v>
      </c>
      <c r="AU161" s="184" t="s">
        <v>83</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427</v>
      </c>
      <c r="BM161" s="184" t="s">
        <v>1297</v>
      </c>
    </row>
    <row r="162" spans="1:65" s="2" customFormat="1" ht="11.25">
      <c r="A162" s="31"/>
      <c r="B162" s="32"/>
      <c r="C162" s="33"/>
      <c r="D162" s="186" t="s">
        <v>207</v>
      </c>
      <c r="E162" s="33"/>
      <c r="F162" s="187" t="s">
        <v>1298</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83</v>
      </c>
    </row>
    <row r="163" spans="1:65" s="2" customFormat="1" ht="14.45" customHeight="1">
      <c r="A163" s="31"/>
      <c r="B163" s="32"/>
      <c r="C163" s="207" t="s">
        <v>9</v>
      </c>
      <c r="D163" s="207" t="s">
        <v>423</v>
      </c>
      <c r="E163" s="208" t="s">
        <v>1299</v>
      </c>
      <c r="F163" s="209" t="s">
        <v>1300</v>
      </c>
      <c r="G163" s="210" t="s">
        <v>300</v>
      </c>
      <c r="H163" s="211">
        <v>3</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427</v>
      </c>
      <c r="AT163" s="184" t="s">
        <v>423</v>
      </c>
      <c r="AU163" s="184" t="s">
        <v>83</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427</v>
      </c>
      <c r="BM163" s="184" t="s">
        <v>1301</v>
      </c>
    </row>
    <row r="164" spans="1:65" s="2" customFormat="1" ht="11.25">
      <c r="A164" s="31"/>
      <c r="B164" s="32"/>
      <c r="C164" s="33"/>
      <c r="D164" s="186" t="s">
        <v>207</v>
      </c>
      <c r="E164" s="33"/>
      <c r="F164" s="187" t="s">
        <v>1302</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83</v>
      </c>
    </row>
    <row r="165" spans="1:65" s="2" customFormat="1" ht="24.2" customHeight="1">
      <c r="A165" s="31"/>
      <c r="B165" s="32"/>
      <c r="C165" s="207" t="s">
        <v>607</v>
      </c>
      <c r="D165" s="207" t="s">
        <v>423</v>
      </c>
      <c r="E165" s="208" t="s">
        <v>1303</v>
      </c>
      <c r="F165" s="209" t="s">
        <v>1304</v>
      </c>
      <c r="G165" s="210" t="s">
        <v>300</v>
      </c>
      <c r="H165" s="211">
        <v>1</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427</v>
      </c>
      <c r="AT165" s="184" t="s">
        <v>423</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427</v>
      </c>
      <c r="BM165" s="184" t="s">
        <v>1305</v>
      </c>
    </row>
    <row r="166" spans="1:65" s="2" customFormat="1" ht="11.25">
      <c r="A166" s="31"/>
      <c r="B166" s="32"/>
      <c r="C166" s="33"/>
      <c r="D166" s="186" t="s">
        <v>207</v>
      </c>
      <c r="E166" s="33"/>
      <c r="F166" s="187" t="s">
        <v>1306</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207" t="s">
        <v>616</v>
      </c>
      <c r="D167" s="207" t="s">
        <v>423</v>
      </c>
      <c r="E167" s="208" t="s">
        <v>1307</v>
      </c>
      <c r="F167" s="209" t="s">
        <v>1308</v>
      </c>
      <c r="G167" s="210" t="s">
        <v>300</v>
      </c>
      <c r="H167" s="211">
        <v>15</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427</v>
      </c>
      <c r="AT167" s="184" t="s">
        <v>423</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427</v>
      </c>
      <c r="BM167" s="184" t="s">
        <v>1309</v>
      </c>
    </row>
    <row r="168" spans="1:65" s="2" customFormat="1" ht="11.25">
      <c r="A168" s="31"/>
      <c r="B168" s="32"/>
      <c r="C168" s="33"/>
      <c r="D168" s="186" t="s">
        <v>207</v>
      </c>
      <c r="E168" s="33"/>
      <c r="F168" s="187" t="s">
        <v>1308</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83</v>
      </c>
    </row>
    <row r="169" spans="1:65" s="2" customFormat="1" ht="14.45" customHeight="1">
      <c r="A169" s="31"/>
      <c r="B169" s="32"/>
      <c r="C169" s="207" t="s">
        <v>620</v>
      </c>
      <c r="D169" s="207" t="s">
        <v>423</v>
      </c>
      <c r="E169" s="208" t="s">
        <v>1310</v>
      </c>
      <c r="F169" s="209" t="s">
        <v>1311</v>
      </c>
      <c r="G169" s="210" t="s">
        <v>300</v>
      </c>
      <c r="H169" s="211">
        <v>3</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427</v>
      </c>
      <c r="AT169" s="184" t="s">
        <v>423</v>
      </c>
      <c r="AU169" s="184" t="s">
        <v>83</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427</v>
      </c>
      <c r="BM169" s="184" t="s">
        <v>1312</v>
      </c>
    </row>
    <row r="170" spans="1:65" s="2" customFormat="1" ht="29.25">
      <c r="A170" s="31"/>
      <c r="B170" s="32"/>
      <c r="C170" s="33"/>
      <c r="D170" s="186" t="s">
        <v>207</v>
      </c>
      <c r="E170" s="33"/>
      <c r="F170" s="187" t="s">
        <v>1313</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83</v>
      </c>
    </row>
    <row r="171" spans="1:65" s="2" customFormat="1" ht="14.45" customHeight="1">
      <c r="A171" s="31"/>
      <c r="B171" s="32"/>
      <c r="C171" s="170" t="s">
        <v>663</v>
      </c>
      <c r="D171" s="170" t="s">
        <v>201</v>
      </c>
      <c r="E171" s="171" t="s">
        <v>1314</v>
      </c>
      <c r="F171" s="172" t="s">
        <v>1315</v>
      </c>
      <c r="G171" s="173" t="s">
        <v>300</v>
      </c>
      <c r="H171" s="174">
        <v>3</v>
      </c>
      <c r="I171" s="175"/>
      <c r="J171" s="176"/>
      <c r="K171" s="177">
        <f>ROUND(P171*H171,2)</f>
        <v>0</v>
      </c>
      <c r="L171" s="172" t="s">
        <v>1</v>
      </c>
      <c r="M171" s="178"/>
      <c r="N171" s="179"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331</v>
      </c>
      <c r="AT171" s="184" t="s">
        <v>201</v>
      </c>
      <c r="AU171" s="184" t="s">
        <v>83</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331</v>
      </c>
      <c r="BM171" s="184" t="s">
        <v>1316</v>
      </c>
    </row>
    <row r="172" spans="1:65" s="2" customFormat="1" ht="11.25">
      <c r="A172" s="31"/>
      <c r="B172" s="32"/>
      <c r="C172" s="33"/>
      <c r="D172" s="186" t="s">
        <v>207</v>
      </c>
      <c r="E172" s="33"/>
      <c r="F172" s="187" t="s">
        <v>1315</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83</v>
      </c>
    </row>
    <row r="173" spans="1:65" s="2" customFormat="1" ht="14.45" customHeight="1">
      <c r="A173" s="31"/>
      <c r="B173" s="32"/>
      <c r="C173" s="207" t="s">
        <v>624</v>
      </c>
      <c r="D173" s="207" t="s">
        <v>423</v>
      </c>
      <c r="E173" s="208" t="s">
        <v>1317</v>
      </c>
      <c r="F173" s="209" t="s">
        <v>1318</v>
      </c>
      <c r="G173" s="210" t="s">
        <v>300</v>
      </c>
      <c r="H173" s="211">
        <v>3</v>
      </c>
      <c r="I173" s="212"/>
      <c r="J173" s="212"/>
      <c r="K173" s="213">
        <f>ROUND(P173*H173,2)</f>
        <v>0</v>
      </c>
      <c r="L173" s="209" t="s">
        <v>1</v>
      </c>
      <c r="M173" s="36"/>
      <c r="N173" s="214"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427</v>
      </c>
      <c r="AT173" s="184" t="s">
        <v>423</v>
      </c>
      <c r="AU173" s="184" t="s">
        <v>83</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427</v>
      </c>
      <c r="BM173" s="184" t="s">
        <v>1319</v>
      </c>
    </row>
    <row r="174" spans="1:65" s="2" customFormat="1" ht="29.25">
      <c r="A174" s="31"/>
      <c r="B174" s="32"/>
      <c r="C174" s="33"/>
      <c r="D174" s="186" t="s">
        <v>207</v>
      </c>
      <c r="E174" s="33"/>
      <c r="F174" s="187" t="s">
        <v>1320</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83</v>
      </c>
    </row>
    <row r="175" spans="1:65" s="2" customFormat="1" ht="24.2" customHeight="1">
      <c r="A175" s="31"/>
      <c r="B175" s="32"/>
      <c r="C175" s="207" t="s">
        <v>657</v>
      </c>
      <c r="D175" s="207" t="s">
        <v>423</v>
      </c>
      <c r="E175" s="208" t="s">
        <v>1321</v>
      </c>
      <c r="F175" s="209" t="s">
        <v>1322</v>
      </c>
      <c r="G175" s="210" t="s">
        <v>300</v>
      </c>
      <c r="H175" s="211">
        <v>3</v>
      </c>
      <c r="I175" s="212"/>
      <c r="J175" s="212"/>
      <c r="K175" s="213">
        <f>ROUND(P175*H175,2)</f>
        <v>0</v>
      </c>
      <c r="L175" s="209" t="s">
        <v>1</v>
      </c>
      <c r="M175" s="36"/>
      <c r="N175" s="214"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427</v>
      </c>
      <c r="AT175" s="184" t="s">
        <v>423</v>
      </c>
      <c r="AU175" s="184" t="s">
        <v>83</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427</v>
      </c>
      <c r="BM175" s="184" t="s">
        <v>1323</v>
      </c>
    </row>
    <row r="176" spans="1:65" s="2" customFormat="1" ht="11.25">
      <c r="A176" s="31"/>
      <c r="B176" s="32"/>
      <c r="C176" s="33"/>
      <c r="D176" s="186" t="s">
        <v>207</v>
      </c>
      <c r="E176" s="33"/>
      <c r="F176" s="187" t="s">
        <v>1324</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83</v>
      </c>
    </row>
    <row r="177" spans="1:65" s="2" customFormat="1" ht="14.45" customHeight="1">
      <c r="A177" s="31"/>
      <c r="B177" s="32"/>
      <c r="C177" s="207" t="s">
        <v>628</v>
      </c>
      <c r="D177" s="207" t="s">
        <v>423</v>
      </c>
      <c r="E177" s="208" t="s">
        <v>1325</v>
      </c>
      <c r="F177" s="209" t="s">
        <v>1326</v>
      </c>
      <c r="G177" s="210" t="s">
        <v>300</v>
      </c>
      <c r="H177" s="211">
        <v>3</v>
      </c>
      <c r="I177" s="212"/>
      <c r="J177" s="212"/>
      <c r="K177" s="213">
        <f>ROUND(P177*H177,2)</f>
        <v>0</v>
      </c>
      <c r="L177" s="209" t="s">
        <v>1</v>
      </c>
      <c r="M177" s="36"/>
      <c r="N177" s="214"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427</v>
      </c>
      <c r="AT177" s="184" t="s">
        <v>423</v>
      </c>
      <c r="AU177" s="184" t="s">
        <v>83</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427</v>
      </c>
      <c r="BM177" s="184" t="s">
        <v>1327</v>
      </c>
    </row>
    <row r="178" spans="1:65" s="2" customFormat="1" ht="11.25">
      <c r="A178" s="31"/>
      <c r="B178" s="32"/>
      <c r="C178" s="33"/>
      <c r="D178" s="186" t="s">
        <v>207</v>
      </c>
      <c r="E178" s="33"/>
      <c r="F178" s="187" t="s">
        <v>1326</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83</v>
      </c>
    </row>
    <row r="179" spans="1:65" s="2" customFormat="1" ht="14.45" customHeight="1">
      <c r="A179" s="31"/>
      <c r="B179" s="32"/>
      <c r="C179" s="207" t="s">
        <v>8</v>
      </c>
      <c r="D179" s="207" t="s">
        <v>423</v>
      </c>
      <c r="E179" s="208" t="s">
        <v>1328</v>
      </c>
      <c r="F179" s="209" t="s">
        <v>1329</v>
      </c>
      <c r="G179" s="210" t="s">
        <v>300</v>
      </c>
      <c r="H179" s="211">
        <v>3</v>
      </c>
      <c r="I179" s="212"/>
      <c r="J179" s="212"/>
      <c r="K179" s="213">
        <f>ROUND(P179*H179,2)</f>
        <v>0</v>
      </c>
      <c r="L179" s="209" t="s">
        <v>1</v>
      </c>
      <c r="M179" s="36"/>
      <c r="N179" s="214"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427</v>
      </c>
      <c r="AT179" s="184" t="s">
        <v>423</v>
      </c>
      <c r="AU179" s="184" t="s">
        <v>83</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427</v>
      </c>
      <c r="BM179" s="184" t="s">
        <v>1330</v>
      </c>
    </row>
    <row r="180" spans="1:65" s="2" customFormat="1" ht="11.25">
      <c r="A180" s="31"/>
      <c r="B180" s="32"/>
      <c r="C180" s="33"/>
      <c r="D180" s="186" t="s">
        <v>207</v>
      </c>
      <c r="E180" s="33"/>
      <c r="F180" s="187" t="s">
        <v>1329</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83</v>
      </c>
    </row>
    <row r="181" spans="1:65" s="2" customFormat="1" ht="14.45" customHeight="1">
      <c r="A181" s="31"/>
      <c r="B181" s="32"/>
      <c r="C181" s="207" t="s">
        <v>422</v>
      </c>
      <c r="D181" s="207" t="s">
        <v>423</v>
      </c>
      <c r="E181" s="208" t="s">
        <v>1331</v>
      </c>
      <c r="F181" s="209" t="s">
        <v>1332</v>
      </c>
      <c r="G181" s="210" t="s">
        <v>300</v>
      </c>
      <c r="H181" s="211">
        <v>6</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427</v>
      </c>
      <c r="AT181" s="184" t="s">
        <v>423</v>
      </c>
      <c r="AU181" s="184" t="s">
        <v>83</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427</v>
      </c>
      <c r="BM181" s="184" t="s">
        <v>1333</v>
      </c>
    </row>
    <row r="182" spans="1:65" s="2" customFormat="1" ht="11.25">
      <c r="A182" s="31"/>
      <c r="B182" s="32"/>
      <c r="C182" s="33"/>
      <c r="D182" s="186" t="s">
        <v>207</v>
      </c>
      <c r="E182" s="33"/>
      <c r="F182" s="187" t="s">
        <v>1332</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83</v>
      </c>
    </row>
    <row r="183" spans="1:65" s="2" customFormat="1" ht="14.45" customHeight="1">
      <c r="A183" s="31"/>
      <c r="B183" s="32"/>
      <c r="C183" s="207" t="s">
        <v>588</v>
      </c>
      <c r="D183" s="207" t="s">
        <v>423</v>
      </c>
      <c r="E183" s="208" t="s">
        <v>1334</v>
      </c>
      <c r="F183" s="209" t="s">
        <v>1335</v>
      </c>
      <c r="G183" s="210" t="s">
        <v>300</v>
      </c>
      <c r="H183" s="211">
        <v>7</v>
      </c>
      <c r="I183" s="212"/>
      <c r="J183" s="212"/>
      <c r="K183" s="213">
        <f>ROUND(P183*H183,2)</f>
        <v>0</v>
      </c>
      <c r="L183" s="209" t="s">
        <v>1</v>
      </c>
      <c r="M183" s="36"/>
      <c r="N183" s="214"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427</v>
      </c>
      <c r="AT183" s="184" t="s">
        <v>423</v>
      </c>
      <c r="AU183" s="184" t="s">
        <v>83</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427</v>
      </c>
      <c r="BM183" s="184" t="s">
        <v>1336</v>
      </c>
    </row>
    <row r="184" spans="1:65" s="2" customFormat="1" ht="29.25">
      <c r="A184" s="31"/>
      <c r="B184" s="32"/>
      <c r="C184" s="33"/>
      <c r="D184" s="186" t="s">
        <v>207</v>
      </c>
      <c r="E184" s="33"/>
      <c r="F184" s="187" t="s">
        <v>1337</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83</v>
      </c>
    </row>
    <row r="185" spans="1:65" s="2" customFormat="1" ht="14.45" customHeight="1">
      <c r="A185" s="31"/>
      <c r="B185" s="32"/>
      <c r="C185" s="207" t="s">
        <v>636</v>
      </c>
      <c r="D185" s="207" t="s">
        <v>423</v>
      </c>
      <c r="E185" s="208" t="s">
        <v>1338</v>
      </c>
      <c r="F185" s="209" t="s">
        <v>1339</v>
      </c>
      <c r="G185" s="210" t="s">
        <v>300</v>
      </c>
      <c r="H185" s="211">
        <v>3</v>
      </c>
      <c r="I185" s="212"/>
      <c r="J185" s="212"/>
      <c r="K185" s="213">
        <f>ROUND(P185*H185,2)</f>
        <v>0</v>
      </c>
      <c r="L185" s="209" t="s">
        <v>1</v>
      </c>
      <c r="M185" s="36"/>
      <c r="N185" s="214"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427</v>
      </c>
      <c r="AT185" s="184" t="s">
        <v>423</v>
      </c>
      <c r="AU185" s="184" t="s">
        <v>83</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427</v>
      </c>
      <c r="BM185" s="184" t="s">
        <v>1340</v>
      </c>
    </row>
    <row r="186" spans="1:65" s="2" customFormat="1" ht="19.5">
      <c r="A186" s="31"/>
      <c r="B186" s="32"/>
      <c r="C186" s="33"/>
      <c r="D186" s="186" t="s">
        <v>207</v>
      </c>
      <c r="E186" s="33"/>
      <c r="F186" s="187" t="s">
        <v>1341</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83</v>
      </c>
    </row>
    <row r="187" spans="1:65" s="2" customFormat="1" ht="14.45" customHeight="1">
      <c r="A187" s="31"/>
      <c r="B187" s="32"/>
      <c r="C187" s="170" t="s">
        <v>1070</v>
      </c>
      <c r="D187" s="170" t="s">
        <v>201</v>
      </c>
      <c r="E187" s="171" t="s">
        <v>1342</v>
      </c>
      <c r="F187" s="172" t="s">
        <v>1343</v>
      </c>
      <c r="G187" s="173" t="s">
        <v>300</v>
      </c>
      <c r="H187" s="174">
        <v>7</v>
      </c>
      <c r="I187" s="175"/>
      <c r="J187" s="176"/>
      <c r="K187" s="177">
        <f>ROUND(P187*H187,2)</f>
        <v>0</v>
      </c>
      <c r="L187" s="172" t="s">
        <v>1</v>
      </c>
      <c r="M187" s="178"/>
      <c r="N187" s="179"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331</v>
      </c>
      <c r="AT187" s="184" t="s">
        <v>201</v>
      </c>
      <c r="AU187" s="184" t="s">
        <v>83</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331</v>
      </c>
      <c r="BM187" s="184" t="s">
        <v>1344</v>
      </c>
    </row>
    <row r="188" spans="1:65" s="2" customFormat="1" ht="11.25">
      <c r="A188" s="31"/>
      <c r="B188" s="32"/>
      <c r="C188" s="33"/>
      <c r="D188" s="186" t="s">
        <v>207</v>
      </c>
      <c r="E188" s="33"/>
      <c r="F188" s="187" t="s">
        <v>1343</v>
      </c>
      <c r="G188" s="33"/>
      <c r="H188" s="33"/>
      <c r="I188" s="188"/>
      <c r="J188" s="188"/>
      <c r="K188" s="33"/>
      <c r="L188" s="33"/>
      <c r="M188" s="36"/>
      <c r="N188" s="215"/>
      <c r="O188" s="216"/>
      <c r="P188" s="217"/>
      <c r="Q188" s="217"/>
      <c r="R188" s="217"/>
      <c r="S188" s="217"/>
      <c r="T188" s="217"/>
      <c r="U188" s="217"/>
      <c r="V188" s="217"/>
      <c r="W188" s="217"/>
      <c r="X188" s="217"/>
      <c r="Y188" s="218"/>
      <c r="Z188" s="31"/>
      <c r="AA188" s="31"/>
      <c r="AB188" s="31"/>
      <c r="AC188" s="31"/>
      <c r="AD188" s="31"/>
      <c r="AE188" s="31"/>
      <c r="AT188" s="14" t="s">
        <v>207</v>
      </c>
      <c r="AU188" s="14" t="s">
        <v>83</v>
      </c>
    </row>
    <row r="189" spans="1:65" s="2" customFormat="1" ht="6.95" customHeight="1">
      <c r="A189" s="31"/>
      <c r="B189" s="51"/>
      <c r="C189" s="52"/>
      <c r="D189" s="52"/>
      <c r="E189" s="52"/>
      <c r="F189" s="52"/>
      <c r="G189" s="52"/>
      <c r="H189" s="52"/>
      <c r="I189" s="52"/>
      <c r="J189" s="52"/>
      <c r="K189" s="52"/>
      <c r="L189" s="52"/>
      <c r="M189" s="36"/>
      <c r="N189" s="31"/>
      <c r="P189" s="31"/>
      <c r="Q189" s="31"/>
      <c r="R189" s="31"/>
      <c r="S189" s="31"/>
      <c r="T189" s="31"/>
      <c r="U189" s="31"/>
      <c r="V189" s="31"/>
      <c r="W189" s="31"/>
      <c r="X189" s="31"/>
      <c r="Y189" s="31"/>
      <c r="Z189" s="31"/>
      <c r="AA189" s="31"/>
      <c r="AB189" s="31"/>
      <c r="AC189" s="31"/>
      <c r="AD189" s="31"/>
      <c r="AE189" s="31"/>
    </row>
  </sheetData>
  <sheetProtection algorithmName="SHA-512" hashValue="zOQYHrzX8pxaLpaG2FUJjHoLVXLg8pPNGLKj0YOyN9cch+rCC+OTNVBikWk3IbHFYfV0qSRsZax/P7T4edUqBw==" saltValue="KXUtmxWi5DFwCsMIu5nIfx7AfI76XbdqnjhzTJ1hIZDL40Tkt4U2fss0h4Bir6VH/DSMSGQYB7pUvASl6i8C3A==" spinCount="100000" sheet="1" objects="1" scenarios="1" formatColumns="0" formatRows="0" autoFilter="0"/>
  <autoFilter ref="C116:L188"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6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120</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1345</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1346</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1348</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1349</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ROUND(K126,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ROUND((SUM(BE126:BE168)),  2)</f>
        <v>0</v>
      </c>
      <c r="G37" s="31"/>
      <c r="H37" s="31"/>
      <c r="I37" s="130">
        <v>0.21</v>
      </c>
      <c r="J37" s="31"/>
      <c r="K37" s="125">
        <f>ROUND(((SUM(BE126:BE168))*I37),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ROUND((SUM(BF126:BF168)),  2)</f>
        <v>0</v>
      </c>
      <c r="G38" s="31"/>
      <c r="H38" s="31"/>
      <c r="I38" s="130">
        <v>0.15</v>
      </c>
      <c r="J38" s="31"/>
      <c r="K38" s="125">
        <f>ROUND(((SUM(BF126:BF168))*I38),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ROUND((SUM(BG126:BG168)),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ROUND((SUM(BH126:BH168)),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ROUND((SUM(BI126:BI168)),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1345</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01-SO512266 - URS - SO 512266 ŽST Dolní Lipka - výstavba trafostnice22/0,4kV</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SŽDC s.o., Dlážděná 1003/7, 110 00 Praha 1</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Ing. Ladislav Mikeš</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 t="shared" ref="I98:J100" si="0">Q126</f>
        <v>0</v>
      </c>
      <c r="J98" s="81">
        <f t="shared" si="0"/>
        <v>0</v>
      </c>
      <c r="K98" s="81">
        <f>K126</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1350</v>
      </c>
      <c r="E99" s="156"/>
      <c r="F99" s="156"/>
      <c r="G99" s="156"/>
      <c r="H99" s="156"/>
      <c r="I99" s="157">
        <f t="shared" si="0"/>
        <v>0</v>
      </c>
      <c r="J99" s="157">
        <f t="shared" si="0"/>
        <v>0</v>
      </c>
      <c r="K99" s="157">
        <f>K127</f>
        <v>0</v>
      </c>
      <c r="L99" s="154"/>
      <c r="M99" s="158"/>
    </row>
    <row r="100" spans="1:47" s="12" customFormat="1" ht="19.899999999999999" customHeight="1">
      <c r="B100" s="219"/>
      <c r="C100" s="103"/>
      <c r="D100" s="220" t="s">
        <v>1351</v>
      </c>
      <c r="E100" s="221"/>
      <c r="F100" s="221"/>
      <c r="G100" s="221"/>
      <c r="H100" s="221"/>
      <c r="I100" s="222">
        <f t="shared" si="0"/>
        <v>0</v>
      </c>
      <c r="J100" s="222">
        <f t="shared" si="0"/>
        <v>0</v>
      </c>
      <c r="K100" s="222">
        <f>K128</f>
        <v>0</v>
      </c>
      <c r="L100" s="103"/>
      <c r="M100" s="223"/>
    </row>
    <row r="101" spans="1:47" s="9" customFormat="1" ht="24.95" customHeight="1">
      <c r="B101" s="153"/>
      <c r="C101" s="154"/>
      <c r="D101" s="155" t="s">
        <v>686</v>
      </c>
      <c r="E101" s="156"/>
      <c r="F101" s="156"/>
      <c r="G101" s="156"/>
      <c r="H101" s="156"/>
      <c r="I101" s="157">
        <f t="shared" ref="I101:J103" si="1">Q141</f>
        <v>0</v>
      </c>
      <c r="J101" s="157">
        <f t="shared" si="1"/>
        <v>0</v>
      </c>
      <c r="K101" s="157">
        <f>K141</f>
        <v>0</v>
      </c>
      <c r="L101" s="154"/>
      <c r="M101" s="158"/>
    </row>
    <row r="102" spans="1:47" s="12" customFormat="1" ht="19.899999999999999" customHeight="1">
      <c r="B102" s="219"/>
      <c r="C102" s="103"/>
      <c r="D102" s="220" t="s">
        <v>1352</v>
      </c>
      <c r="E102" s="221"/>
      <c r="F102" s="221"/>
      <c r="G102" s="221"/>
      <c r="H102" s="221"/>
      <c r="I102" s="222">
        <f t="shared" si="1"/>
        <v>0</v>
      </c>
      <c r="J102" s="222">
        <f t="shared" si="1"/>
        <v>0</v>
      </c>
      <c r="K102" s="222">
        <f>K142</f>
        <v>0</v>
      </c>
      <c r="L102" s="103"/>
      <c r="M102" s="223"/>
    </row>
    <row r="103" spans="1:47" s="12" customFormat="1" ht="19.899999999999999" customHeight="1">
      <c r="B103" s="219"/>
      <c r="C103" s="103"/>
      <c r="D103" s="220" t="s">
        <v>687</v>
      </c>
      <c r="E103" s="221"/>
      <c r="F103" s="221"/>
      <c r="G103" s="221"/>
      <c r="H103" s="221"/>
      <c r="I103" s="222">
        <f t="shared" si="1"/>
        <v>0</v>
      </c>
      <c r="J103" s="222">
        <f t="shared" si="1"/>
        <v>0</v>
      </c>
      <c r="K103" s="222">
        <f>K143</f>
        <v>0</v>
      </c>
      <c r="L103" s="103"/>
      <c r="M103" s="223"/>
    </row>
    <row r="104" spans="1:47" s="9" customFormat="1" ht="24.95" customHeight="1">
      <c r="B104" s="153"/>
      <c r="C104" s="154"/>
      <c r="D104" s="155" t="s">
        <v>1353</v>
      </c>
      <c r="E104" s="156"/>
      <c r="F104" s="156"/>
      <c r="G104" s="156"/>
      <c r="H104" s="156"/>
      <c r="I104" s="157">
        <f>Q162</f>
        <v>0</v>
      </c>
      <c r="J104" s="157">
        <f>R162</f>
        <v>0</v>
      </c>
      <c r="K104" s="157">
        <f>K162</f>
        <v>0</v>
      </c>
      <c r="L104" s="154"/>
      <c r="M104" s="158"/>
    </row>
    <row r="105" spans="1:47" s="2" customFormat="1" ht="21.75" customHeight="1">
      <c r="A105" s="31"/>
      <c r="B105" s="32"/>
      <c r="C105" s="33"/>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47" s="2" customFormat="1" ht="6.95" customHeight="1">
      <c r="A106" s="31"/>
      <c r="B106" s="51"/>
      <c r="C106" s="52"/>
      <c r="D106" s="52"/>
      <c r="E106" s="52"/>
      <c r="F106" s="52"/>
      <c r="G106" s="52"/>
      <c r="H106" s="52"/>
      <c r="I106" s="52"/>
      <c r="J106" s="52"/>
      <c r="K106" s="52"/>
      <c r="L106" s="52"/>
      <c r="M106" s="48"/>
      <c r="S106" s="31"/>
      <c r="T106" s="31"/>
      <c r="U106" s="31"/>
      <c r="V106" s="31"/>
      <c r="W106" s="31"/>
      <c r="X106" s="31"/>
      <c r="Y106" s="31"/>
      <c r="Z106" s="31"/>
      <c r="AA106" s="31"/>
      <c r="AB106" s="31"/>
      <c r="AC106" s="31"/>
      <c r="AD106" s="31"/>
      <c r="AE106" s="31"/>
    </row>
    <row r="110" spans="1:47" s="2" customFormat="1" ht="6.95" customHeight="1">
      <c r="A110" s="31"/>
      <c r="B110" s="53"/>
      <c r="C110" s="54"/>
      <c r="D110" s="54"/>
      <c r="E110" s="54"/>
      <c r="F110" s="54"/>
      <c r="G110" s="54"/>
      <c r="H110" s="54"/>
      <c r="I110" s="54"/>
      <c r="J110" s="54"/>
      <c r="K110" s="54"/>
      <c r="L110" s="54"/>
      <c r="M110" s="48"/>
      <c r="S110" s="31"/>
      <c r="T110" s="31"/>
      <c r="U110" s="31"/>
      <c r="V110" s="31"/>
      <c r="W110" s="31"/>
      <c r="X110" s="31"/>
      <c r="Y110" s="31"/>
      <c r="Z110" s="31"/>
      <c r="AA110" s="31"/>
      <c r="AB110" s="31"/>
      <c r="AC110" s="31"/>
      <c r="AD110" s="31"/>
      <c r="AE110" s="31"/>
    </row>
    <row r="111" spans="1:47" s="2" customFormat="1" ht="24.95" customHeight="1">
      <c r="A111" s="31"/>
      <c r="B111" s="32"/>
      <c r="C111" s="20" t="s">
        <v>183</v>
      </c>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47" s="2" customFormat="1" ht="6.95" customHeight="1">
      <c r="A112" s="31"/>
      <c r="B112" s="32"/>
      <c r="C112" s="33"/>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3" s="2" customFormat="1" ht="12" customHeight="1">
      <c r="A113" s="31"/>
      <c r="B113" s="32"/>
      <c r="C113" s="26" t="s">
        <v>17</v>
      </c>
      <c r="D113" s="33"/>
      <c r="E113" s="33"/>
      <c r="F113" s="33"/>
      <c r="G113" s="33"/>
      <c r="H113" s="33"/>
      <c r="I113" s="33"/>
      <c r="J113" s="33"/>
      <c r="K113" s="33"/>
      <c r="L113" s="33"/>
      <c r="M113" s="48"/>
      <c r="S113" s="31"/>
      <c r="T113" s="31"/>
      <c r="U113" s="31"/>
      <c r="V113" s="31"/>
      <c r="W113" s="31"/>
      <c r="X113" s="31"/>
      <c r="Y113" s="31"/>
      <c r="Z113" s="31"/>
      <c r="AA113" s="31"/>
      <c r="AB113" s="31"/>
      <c r="AC113" s="31"/>
      <c r="AD113" s="31"/>
      <c r="AE113" s="31"/>
    </row>
    <row r="114" spans="1:63" s="2" customFormat="1" ht="16.5" customHeight="1">
      <c r="A114" s="31"/>
      <c r="B114" s="32"/>
      <c r="C114" s="33"/>
      <c r="D114" s="33"/>
      <c r="E114" s="279" t="str">
        <f>E7</f>
        <v>Oprava zabezpečovacího zařízení v žst. Dolní Lipka</v>
      </c>
      <c r="F114" s="280"/>
      <c r="G114" s="280"/>
      <c r="H114" s="280"/>
      <c r="I114" s="33"/>
      <c r="J114" s="33"/>
      <c r="K114" s="33"/>
      <c r="L114" s="33"/>
      <c r="M114" s="48"/>
      <c r="S114" s="31"/>
      <c r="T114" s="31"/>
      <c r="U114" s="31"/>
      <c r="V114" s="31"/>
      <c r="W114" s="31"/>
      <c r="X114" s="31"/>
      <c r="Y114" s="31"/>
      <c r="Z114" s="31"/>
      <c r="AA114" s="31"/>
      <c r="AB114" s="31"/>
      <c r="AC114" s="31"/>
      <c r="AD114" s="31"/>
      <c r="AE114" s="31"/>
    </row>
    <row r="115" spans="1:63" s="1" customFormat="1" ht="12" customHeight="1">
      <c r="B115" s="18"/>
      <c r="C115" s="26" t="s">
        <v>169</v>
      </c>
      <c r="D115" s="19"/>
      <c r="E115" s="19"/>
      <c r="F115" s="19"/>
      <c r="G115" s="19"/>
      <c r="H115" s="19"/>
      <c r="I115" s="19"/>
      <c r="J115" s="19"/>
      <c r="K115" s="19"/>
      <c r="L115" s="19"/>
      <c r="M115" s="17"/>
    </row>
    <row r="116" spans="1:63" s="2" customFormat="1" ht="16.5" customHeight="1">
      <c r="A116" s="31"/>
      <c r="B116" s="32"/>
      <c r="C116" s="33"/>
      <c r="D116" s="33"/>
      <c r="E116" s="279" t="s">
        <v>1345</v>
      </c>
      <c r="F116" s="281"/>
      <c r="G116" s="281"/>
      <c r="H116" s="281"/>
      <c r="I116" s="33"/>
      <c r="J116" s="33"/>
      <c r="K116" s="33"/>
      <c r="L116" s="33"/>
      <c r="M116" s="48"/>
      <c r="S116" s="31"/>
      <c r="T116" s="31"/>
      <c r="U116" s="31"/>
      <c r="V116" s="31"/>
      <c r="W116" s="31"/>
      <c r="X116" s="31"/>
      <c r="Y116" s="31"/>
      <c r="Z116" s="31"/>
      <c r="AA116" s="31"/>
      <c r="AB116" s="31"/>
      <c r="AC116" s="31"/>
      <c r="AD116" s="31"/>
      <c r="AE116" s="31"/>
    </row>
    <row r="117" spans="1:63" s="2" customFormat="1" ht="12" customHeight="1">
      <c r="A117" s="31"/>
      <c r="B117" s="32"/>
      <c r="C117" s="26" t="s">
        <v>171</v>
      </c>
      <c r="D117" s="33"/>
      <c r="E117" s="33"/>
      <c r="F117" s="33"/>
      <c r="G117" s="33"/>
      <c r="H117" s="33"/>
      <c r="I117" s="33"/>
      <c r="J117" s="33"/>
      <c r="K117" s="33"/>
      <c r="L117" s="33"/>
      <c r="M117" s="48"/>
      <c r="S117" s="31"/>
      <c r="T117" s="31"/>
      <c r="U117" s="31"/>
      <c r="V117" s="31"/>
      <c r="W117" s="31"/>
      <c r="X117" s="31"/>
      <c r="Y117" s="31"/>
      <c r="Z117" s="31"/>
      <c r="AA117" s="31"/>
      <c r="AB117" s="31"/>
      <c r="AC117" s="31"/>
      <c r="AD117" s="31"/>
      <c r="AE117" s="31"/>
    </row>
    <row r="118" spans="1:63" s="2" customFormat="1" ht="16.5" customHeight="1">
      <c r="A118" s="31"/>
      <c r="B118" s="32"/>
      <c r="C118" s="33"/>
      <c r="D118" s="33"/>
      <c r="E118" s="234" t="str">
        <f>E11</f>
        <v>01-SO512266 - URS - SO 512266 ŽST Dolní Lipka - výstavba trafostnice22/0,4kV</v>
      </c>
      <c r="F118" s="281"/>
      <c r="G118" s="281"/>
      <c r="H118" s="281"/>
      <c r="I118" s="33"/>
      <c r="J118" s="33"/>
      <c r="K118" s="33"/>
      <c r="L118" s="33"/>
      <c r="M118" s="48"/>
      <c r="S118" s="31"/>
      <c r="T118" s="31"/>
      <c r="U118" s="31"/>
      <c r="V118" s="31"/>
      <c r="W118" s="31"/>
      <c r="X118" s="31"/>
      <c r="Y118" s="31"/>
      <c r="Z118" s="31"/>
      <c r="AA118" s="31"/>
      <c r="AB118" s="31"/>
      <c r="AC118" s="31"/>
      <c r="AD118" s="31"/>
      <c r="AE118" s="31"/>
    </row>
    <row r="119" spans="1:63" s="2" customFormat="1" ht="6.95" customHeight="1">
      <c r="A119" s="31"/>
      <c r="B119" s="32"/>
      <c r="C119" s="33"/>
      <c r="D119" s="33"/>
      <c r="E119" s="33"/>
      <c r="F119" s="33"/>
      <c r="G119" s="33"/>
      <c r="H119" s="33"/>
      <c r="I119" s="33"/>
      <c r="J119" s="33"/>
      <c r="K119" s="33"/>
      <c r="L119" s="33"/>
      <c r="M119" s="48"/>
      <c r="S119" s="31"/>
      <c r="T119" s="31"/>
      <c r="U119" s="31"/>
      <c r="V119" s="31"/>
      <c r="W119" s="31"/>
      <c r="X119" s="31"/>
      <c r="Y119" s="31"/>
      <c r="Z119" s="31"/>
      <c r="AA119" s="31"/>
      <c r="AB119" s="31"/>
      <c r="AC119" s="31"/>
      <c r="AD119" s="31"/>
      <c r="AE119" s="31"/>
    </row>
    <row r="120" spans="1:63" s="2" customFormat="1" ht="12" customHeight="1">
      <c r="A120" s="31"/>
      <c r="B120" s="32"/>
      <c r="C120" s="26" t="s">
        <v>21</v>
      </c>
      <c r="D120" s="33"/>
      <c r="E120" s="33"/>
      <c r="F120" s="24" t="str">
        <f>F14</f>
        <v>Dolní Lipka</v>
      </c>
      <c r="G120" s="33"/>
      <c r="H120" s="33"/>
      <c r="I120" s="26" t="s">
        <v>23</v>
      </c>
      <c r="J120" s="63" t="str">
        <f>IF(J14="","",J14)</f>
        <v>14. 1. 2020</v>
      </c>
      <c r="K120" s="33"/>
      <c r="L120" s="33"/>
      <c r="M120" s="48"/>
      <c r="S120" s="31"/>
      <c r="T120" s="31"/>
      <c r="U120" s="31"/>
      <c r="V120" s="31"/>
      <c r="W120" s="31"/>
      <c r="X120" s="31"/>
      <c r="Y120" s="31"/>
      <c r="Z120" s="31"/>
      <c r="AA120" s="31"/>
      <c r="AB120" s="31"/>
      <c r="AC120" s="31"/>
      <c r="AD120" s="31"/>
      <c r="AE120" s="31"/>
    </row>
    <row r="121" spans="1:63" s="2" customFormat="1" ht="6.95" customHeight="1">
      <c r="A121" s="31"/>
      <c r="B121" s="32"/>
      <c r="C121" s="33"/>
      <c r="D121" s="33"/>
      <c r="E121" s="33"/>
      <c r="F121" s="33"/>
      <c r="G121" s="33"/>
      <c r="H121" s="33"/>
      <c r="I121" s="33"/>
      <c r="J121" s="33"/>
      <c r="K121" s="33"/>
      <c r="L121" s="33"/>
      <c r="M121" s="48"/>
      <c r="S121" s="31"/>
      <c r="T121" s="31"/>
      <c r="U121" s="31"/>
      <c r="V121" s="31"/>
      <c r="W121" s="31"/>
      <c r="X121" s="31"/>
      <c r="Y121" s="31"/>
      <c r="Z121" s="31"/>
      <c r="AA121" s="31"/>
      <c r="AB121" s="31"/>
      <c r="AC121" s="31"/>
      <c r="AD121" s="31"/>
      <c r="AE121" s="31"/>
    </row>
    <row r="122" spans="1:63" s="2" customFormat="1" ht="15.2" customHeight="1">
      <c r="A122" s="31"/>
      <c r="B122" s="32"/>
      <c r="C122" s="26" t="s">
        <v>25</v>
      </c>
      <c r="D122" s="33"/>
      <c r="E122" s="33"/>
      <c r="F122" s="24" t="str">
        <f>E17</f>
        <v>SŽDC s.o., Dlážděná 1003/7, 110 00 Praha 1</v>
      </c>
      <c r="G122" s="33"/>
      <c r="H122" s="33"/>
      <c r="I122" s="26" t="s">
        <v>30</v>
      </c>
      <c r="J122" s="29" t="str">
        <f>E23</f>
        <v xml:space="preserve"> </v>
      </c>
      <c r="K122" s="33"/>
      <c r="L122" s="33"/>
      <c r="M122" s="48"/>
      <c r="S122" s="31"/>
      <c r="T122" s="31"/>
      <c r="U122" s="31"/>
      <c r="V122" s="31"/>
      <c r="W122" s="31"/>
      <c r="X122" s="31"/>
      <c r="Y122" s="31"/>
      <c r="Z122" s="31"/>
      <c r="AA122" s="31"/>
      <c r="AB122" s="31"/>
      <c r="AC122" s="31"/>
      <c r="AD122" s="31"/>
      <c r="AE122" s="31"/>
    </row>
    <row r="123" spans="1:63" s="2" customFormat="1" ht="15.2" customHeight="1">
      <c r="A123" s="31"/>
      <c r="B123" s="32"/>
      <c r="C123" s="26" t="s">
        <v>28</v>
      </c>
      <c r="D123" s="33"/>
      <c r="E123" s="33"/>
      <c r="F123" s="24" t="str">
        <f>IF(E20="","",E20)</f>
        <v>Vyplň údaj</v>
      </c>
      <c r="G123" s="33"/>
      <c r="H123" s="33"/>
      <c r="I123" s="26" t="s">
        <v>31</v>
      </c>
      <c r="J123" s="29" t="str">
        <f>E26</f>
        <v>Ing. Ladislav Mikeš</v>
      </c>
      <c r="K123" s="33"/>
      <c r="L123" s="33"/>
      <c r="M123" s="48"/>
      <c r="S123" s="31"/>
      <c r="T123" s="31"/>
      <c r="U123" s="31"/>
      <c r="V123" s="31"/>
      <c r="W123" s="31"/>
      <c r="X123" s="31"/>
      <c r="Y123" s="31"/>
      <c r="Z123" s="31"/>
      <c r="AA123" s="31"/>
      <c r="AB123" s="31"/>
      <c r="AC123" s="31"/>
      <c r="AD123" s="31"/>
      <c r="AE123" s="31"/>
    </row>
    <row r="124" spans="1:63" s="2" customFormat="1" ht="10.35" customHeight="1">
      <c r="A124" s="31"/>
      <c r="B124" s="32"/>
      <c r="C124" s="33"/>
      <c r="D124" s="33"/>
      <c r="E124" s="33"/>
      <c r="F124" s="33"/>
      <c r="G124" s="33"/>
      <c r="H124" s="33"/>
      <c r="I124" s="33"/>
      <c r="J124" s="33"/>
      <c r="K124" s="33"/>
      <c r="L124" s="33"/>
      <c r="M124" s="48"/>
      <c r="S124" s="31"/>
      <c r="T124" s="31"/>
      <c r="U124" s="31"/>
      <c r="V124" s="31"/>
      <c r="W124" s="31"/>
      <c r="X124" s="31"/>
      <c r="Y124" s="31"/>
      <c r="Z124" s="31"/>
      <c r="AA124" s="31"/>
      <c r="AB124" s="31"/>
      <c r="AC124" s="31"/>
      <c r="AD124" s="31"/>
      <c r="AE124" s="31"/>
    </row>
    <row r="125" spans="1:63" s="10" customFormat="1" ht="29.25" customHeight="1">
      <c r="A125" s="159"/>
      <c r="B125" s="160"/>
      <c r="C125" s="161" t="s">
        <v>184</v>
      </c>
      <c r="D125" s="162" t="s">
        <v>59</v>
      </c>
      <c r="E125" s="162" t="s">
        <v>55</v>
      </c>
      <c r="F125" s="162" t="s">
        <v>56</v>
      </c>
      <c r="G125" s="162" t="s">
        <v>185</v>
      </c>
      <c r="H125" s="162" t="s">
        <v>186</v>
      </c>
      <c r="I125" s="162" t="s">
        <v>187</v>
      </c>
      <c r="J125" s="162" t="s">
        <v>188</v>
      </c>
      <c r="K125" s="162" t="s">
        <v>179</v>
      </c>
      <c r="L125" s="163" t="s">
        <v>189</v>
      </c>
      <c r="M125" s="164"/>
      <c r="N125" s="72" t="s">
        <v>1</v>
      </c>
      <c r="O125" s="73" t="s">
        <v>38</v>
      </c>
      <c r="P125" s="73" t="s">
        <v>190</v>
      </c>
      <c r="Q125" s="73" t="s">
        <v>191</v>
      </c>
      <c r="R125" s="73" t="s">
        <v>192</v>
      </c>
      <c r="S125" s="73" t="s">
        <v>193</v>
      </c>
      <c r="T125" s="73" t="s">
        <v>194</v>
      </c>
      <c r="U125" s="73" t="s">
        <v>195</v>
      </c>
      <c r="V125" s="73" t="s">
        <v>196</v>
      </c>
      <c r="W125" s="73" t="s">
        <v>197</v>
      </c>
      <c r="X125" s="73" t="s">
        <v>198</v>
      </c>
      <c r="Y125" s="74" t="s">
        <v>199</v>
      </c>
      <c r="Z125" s="159"/>
      <c r="AA125" s="159"/>
      <c r="AB125" s="159"/>
      <c r="AC125" s="159"/>
      <c r="AD125" s="159"/>
      <c r="AE125" s="159"/>
    </row>
    <row r="126" spans="1:63" s="2" customFormat="1" ht="22.9" customHeight="1">
      <c r="A126" s="31"/>
      <c r="B126" s="32"/>
      <c r="C126" s="79" t="s">
        <v>200</v>
      </c>
      <c r="D126" s="33"/>
      <c r="E126" s="33"/>
      <c r="F126" s="33"/>
      <c r="G126" s="33"/>
      <c r="H126" s="33"/>
      <c r="I126" s="33"/>
      <c r="J126" s="33"/>
      <c r="K126" s="165">
        <f>BK126</f>
        <v>0</v>
      </c>
      <c r="L126" s="33"/>
      <c r="M126" s="36"/>
      <c r="N126" s="75"/>
      <c r="O126" s="166"/>
      <c r="P126" s="76"/>
      <c r="Q126" s="167">
        <f>Q127+Q141+Q162</f>
        <v>0</v>
      </c>
      <c r="R126" s="167">
        <f>R127+R141+R162</f>
        <v>0</v>
      </c>
      <c r="S126" s="76"/>
      <c r="T126" s="168">
        <f>T127+T141+T162</f>
        <v>0</v>
      </c>
      <c r="U126" s="76"/>
      <c r="V126" s="168">
        <f>V127+V141+V162</f>
        <v>77.474999999999994</v>
      </c>
      <c r="W126" s="76"/>
      <c r="X126" s="168">
        <f>X127+X141+X162</f>
        <v>0</v>
      </c>
      <c r="Y126" s="77"/>
      <c r="Z126" s="31"/>
      <c r="AA126" s="31"/>
      <c r="AB126" s="31"/>
      <c r="AC126" s="31"/>
      <c r="AD126" s="31"/>
      <c r="AE126" s="31"/>
      <c r="AT126" s="14" t="s">
        <v>75</v>
      </c>
      <c r="AU126" s="14" t="s">
        <v>181</v>
      </c>
      <c r="BK126" s="169">
        <f>BK127+BK141+BK162</f>
        <v>0</v>
      </c>
    </row>
    <row r="127" spans="1:63" s="11" customFormat="1" ht="25.9" customHeight="1">
      <c r="B127" s="192"/>
      <c r="C127" s="193"/>
      <c r="D127" s="194" t="s">
        <v>75</v>
      </c>
      <c r="E127" s="195" t="s">
        <v>1354</v>
      </c>
      <c r="F127" s="195" t="s">
        <v>1355</v>
      </c>
      <c r="G127" s="193"/>
      <c r="H127" s="193"/>
      <c r="I127" s="196"/>
      <c r="J127" s="196"/>
      <c r="K127" s="197">
        <f>BK127</f>
        <v>0</v>
      </c>
      <c r="L127" s="193"/>
      <c r="M127" s="198"/>
      <c r="N127" s="199"/>
      <c r="O127" s="200"/>
      <c r="P127" s="200"/>
      <c r="Q127" s="201">
        <f>Q128</f>
        <v>0</v>
      </c>
      <c r="R127" s="201">
        <f>R128</f>
        <v>0</v>
      </c>
      <c r="S127" s="200"/>
      <c r="T127" s="202">
        <f>T128</f>
        <v>0</v>
      </c>
      <c r="U127" s="200"/>
      <c r="V127" s="202">
        <f>V128</f>
        <v>0</v>
      </c>
      <c r="W127" s="200"/>
      <c r="X127" s="202">
        <f>X128</f>
        <v>0</v>
      </c>
      <c r="Y127" s="203"/>
      <c r="AR127" s="204" t="s">
        <v>83</v>
      </c>
      <c r="AT127" s="205" t="s">
        <v>75</v>
      </c>
      <c r="AU127" s="205" t="s">
        <v>76</v>
      </c>
      <c r="AY127" s="204" t="s">
        <v>205</v>
      </c>
      <c r="BK127" s="206">
        <f>BK128</f>
        <v>0</v>
      </c>
    </row>
    <row r="128" spans="1:63" s="11" customFormat="1" ht="22.9" customHeight="1">
      <c r="B128" s="192"/>
      <c r="C128" s="193"/>
      <c r="D128" s="194" t="s">
        <v>75</v>
      </c>
      <c r="E128" s="224" t="s">
        <v>83</v>
      </c>
      <c r="F128" s="224" t="s">
        <v>92</v>
      </c>
      <c r="G128" s="193"/>
      <c r="H128" s="193"/>
      <c r="I128" s="196"/>
      <c r="J128" s="196"/>
      <c r="K128" s="225">
        <f>BK128</f>
        <v>0</v>
      </c>
      <c r="L128" s="193"/>
      <c r="M128" s="198"/>
      <c r="N128" s="199"/>
      <c r="O128" s="200"/>
      <c r="P128" s="200"/>
      <c r="Q128" s="201">
        <f>SUM(Q129:Q140)</f>
        <v>0</v>
      </c>
      <c r="R128" s="201">
        <f>SUM(R129:R140)</f>
        <v>0</v>
      </c>
      <c r="S128" s="200"/>
      <c r="T128" s="202">
        <f>SUM(T129:T140)</f>
        <v>0</v>
      </c>
      <c r="U128" s="200"/>
      <c r="V128" s="202">
        <f>SUM(V129:V140)</f>
        <v>0</v>
      </c>
      <c r="W128" s="200"/>
      <c r="X128" s="202">
        <f>SUM(X129:X140)</f>
        <v>0</v>
      </c>
      <c r="Y128" s="203"/>
      <c r="AR128" s="204" t="s">
        <v>83</v>
      </c>
      <c r="AT128" s="205" t="s">
        <v>75</v>
      </c>
      <c r="AU128" s="205" t="s">
        <v>83</v>
      </c>
      <c r="AY128" s="204" t="s">
        <v>205</v>
      </c>
      <c r="BK128" s="206">
        <f>SUM(BK129:BK140)</f>
        <v>0</v>
      </c>
    </row>
    <row r="129" spans="1:65" s="2" customFormat="1" ht="14.45" customHeight="1">
      <c r="A129" s="31"/>
      <c r="B129" s="32"/>
      <c r="C129" s="207" t="s">
        <v>83</v>
      </c>
      <c r="D129" s="207" t="s">
        <v>423</v>
      </c>
      <c r="E129" s="208" t="s">
        <v>1356</v>
      </c>
      <c r="F129" s="209" t="s">
        <v>1357</v>
      </c>
      <c r="G129" s="210" t="s">
        <v>698</v>
      </c>
      <c r="H129" s="211">
        <v>53.76</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666</v>
      </c>
      <c r="AT129" s="184" t="s">
        <v>423</v>
      </c>
      <c r="AU129" s="184" t="s">
        <v>85</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666</v>
      </c>
      <c r="BM129" s="184" t="s">
        <v>1358</v>
      </c>
    </row>
    <row r="130" spans="1:65" s="2" customFormat="1" ht="19.5">
      <c r="A130" s="31"/>
      <c r="B130" s="32"/>
      <c r="C130" s="33"/>
      <c r="D130" s="186" t="s">
        <v>207</v>
      </c>
      <c r="E130" s="33"/>
      <c r="F130" s="187" t="s">
        <v>1359</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85</v>
      </c>
    </row>
    <row r="131" spans="1:65" s="2" customFormat="1" ht="14.45" customHeight="1">
      <c r="A131" s="31"/>
      <c r="B131" s="32"/>
      <c r="C131" s="207" t="s">
        <v>85</v>
      </c>
      <c r="D131" s="207" t="s">
        <v>423</v>
      </c>
      <c r="E131" s="208" t="s">
        <v>1360</v>
      </c>
      <c r="F131" s="209" t="s">
        <v>1361</v>
      </c>
      <c r="G131" s="210" t="s">
        <v>698</v>
      </c>
      <c r="H131" s="211">
        <v>2</v>
      </c>
      <c r="I131" s="212"/>
      <c r="J131" s="212"/>
      <c r="K131" s="213">
        <f>ROUND(P131*H131,2)</f>
        <v>0</v>
      </c>
      <c r="L131" s="209" t="s">
        <v>1</v>
      </c>
      <c r="M131" s="36"/>
      <c r="N131" s="214"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83</v>
      </c>
      <c r="AT131" s="184" t="s">
        <v>423</v>
      </c>
      <c r="AU131" s="184" t="s">
        <v>85</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83</v>
      </c>
      <c r="BM131" s="184" t="s">
        <v>1362</v>
      </c>
    </row>
    <row r="132" spans="1:65" s="2" customFormat="1" ht="19.5">
      <c r="A132" s="31"/>
      <c r="B132" s="32"/>
      <c r="C132" s="33"/>
      <c r="D132" s="186" t="s">
        <v>207</v>
      </c>
      <c r="E132" s="33"/>
      <c r="F132" s="187" t="s">
        <v>1363</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85</v>
      </c>
    </row>
    <row r="133" spans="1:65" s="2" customFormat="1" ht="14.45" customHeight="1">
      <c r="A133" s="31"/>
      <c r="B133" s="32"/>
      <c r="C133" s="207" t="s">
        <v>409</v>
      </c>
      <c r="D133" s="207" t="s">
        <v>423</v>
      </c>
      <c r="E133" s="208" t="s">
        <v>1364</v>
      </c>
      <c r="F133" s="209" t="s">
        <v>1365</v>
      </c>
      <c r="G133" s="210" t="s">
        <v>761</v>
      </c>
      <c r="H133" s="211">
        <v>10</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83</v>
      </c>
      <c r="AT133" s="184" t="s">
        <v>423</v>
      </c>
      <c r="AU133" s="184" t="s">
        <v>85</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83</v>
      </c>
      <c r="BM133" s="184" t="s">
        <v>1366</v>
      </c>
    </row>
    <row r="134" spans="1:65" s="2" customFormat="1" ht="19.5">
      <c r="A134" s="31"/>
      <c r="B134" s="32"/>
      <c r="C134" s="33"/>
      <c r="D134" s="186" t="s">
        <v>207</v>
      </c>
      <c r="E134" s="33"/>
      <c r="F134" s="187" t="s">
        <v>1367</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85</v>
      </c>
    </row>
    <row r="135" spans="1:65" s="2" customFormat="1" ht="14.45" customHeight="1">
      <c r="A135" s="31"/>
      <c r="B135" s="32"/>
      <c r="C135" s="207" t="s">
        <v>214</v>
      </c>
      <c r="D135" s="207" t="s">
        <v>423</v>
      </c>
      <c r="E135" s="208" t="s">
        <v>1368</v>
      </c>
      <c r="F135" s="209" t="s">
        <v>1369</v>
      </c>
      <c r="G135" s="210" t="s">
        <v>1085</v>
      </c>
      <c r="H135" s="211">
        <v>80</v>
      </c>
      <c r="I135" s="212"/>
      <c r="J135" s="212"/>
      <c r="K135" s="213">
        <f>ROUND(P135*H135,2)</f>
        <v>0</v>
      </c>
      <c r="L135" s="209" t="s">
        <v>1</v>
      </c>
      <c r="M135" s="36"/>
      <c r="N135" s="214"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83</v>
      </c>
      <c r="AT135" s="184" t="s">
        <v>423</v>
      </c>
      <c r="AU135" s="184" t="s">
        <v>85</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83</v>
      </c>
      <c r="BM135" s="184" t="s">
        <v>1370</v>
      </c>
    </row>
    <row r="136" spans="1:65" s="2" customFormat="1" ht="11.25">
      <c r="A136" s="31"/>
      <c r="B136" s="32"/>
      <c r="C136" s="33"/>
      <c r="D136" s="186" t="s">
        <v>207</v>
      </c>
      <c r="E136" s="33"/>
      <c r="F136" s="187" t="s">
        <v>1371</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85</v>
      </c>
    </row>
    <row r="137" spans="1:65" s="2" customFormat="1" ht="14.45" customHeight="1">
      <c r="A137" s="31"/>
      <c r="B137" s="32"/>
      <c r="C137" s="207" t="s">
        <v>416</v>
      </c>
      <c r="D137" s="207" t="s">
        <v>423</v>
      </c>
      <c r="E137" s="208" t="s">
        <v>1372</v>
      </c>
      <c r="F137" s="209" t="s">
        <v>1373</v>
      </c>
      <c r="G137" s="210" t="s">
        <v>698</v>
      </c>
      <c r="H137" s="211">
        <v>36.119999999999997</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214</v>
      </c>
      <c r="AT137" s="184" t="s">
        <v>423</v>
      </c>
      <c r="AU137" s="184" t="s">
        <v>85</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1374</v>
      </c>
    </row>
    <row r="138" spans="1:65" s="2" customFormat="1" ht="19.5">
      <c r="A138" s="31"/>
      <c r="B138" s="32"/>
      <c r="C138" s="33"/>
      <c r="D138" s="186" t="s">
        <v>207</v>
      </c>
      <c r="E138" s="33"/>
      <c r="F138" s="187" t="s">
        <v>1375</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85</v>
      </c>
    </row>
    <row r="139" spans="1:65" s="2" customFormat="1" ht="14.45" customHeight="1">
      <c r="A139" s="31"/>
      <c r="B139" s="32"/>
      <c r="C139" s="207" t="s">
        <v>429</v>
      </c>
      <c r="D139" s="207" t="s">
        <v>423</v>
      </c>
      <c r="E139" s="208" t="s">
        <v>1376</v>
      </c>
      <c r="F139" s="209" t="s">
        <v>1377</v>
      </c>
      <c r="G139" s="210" t="s">
        <v>1378</v>
      </c>
      <c r="H139" s="211">
        <v>112.896</v>
      </c>
      <c r="I139" s="212"/>
      <c r="J139" s="212"/>
      <c r="K139" s="213">
        <f>ROUND(P139*H139,2)</f>
        <v>0</v>
      </c>
      <c r="L139" s="209" t="s">
        <v>1</v>
      </c>
      <c r="M139" s="36"/>
      <c r="N139" s="214"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214</v>
      </c>
      <c r="AT139" s="184" t="s">
        <v>423</v>
      </c>
      <c r="AU139" s="184" t="s">
        <v>85</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1379</v>
      </c>
    </row>
    <row r="140" spans="1:65" s="2" customFormat="1" ht="19.5">
      <c r="A140" s="31"/>
      <c r="B140" s="32"/>
      <c r="C140" s="33"/>
      <c r="D140" s="186" t="s">
        <v>207</v>
      </c>
      <c r="E140" s="33"/>
      <c r="F140" s="187" t="s">
        <v>1380</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85</v>
      </c>
    </row>
    <row r="141" spans="1:65" s="11" customFormat="1" ht="25.9" customHeight="1">
      <c r="B141" s="192"/>
      <c r="C141" s="193"/>
      <c r="D141" s="194" t="s">
        <v>75</v>
      </c>
      <c r="E141" s="195" t="s">
        <v>201</v>
      </c>
      <c r="F141" s="195" t="s">
        <v>688</v>
      </c>
      <c r="G141" s="193"/>
      <c r="H141" s="193"/>
      <c r="I141" s="196"/>
      <c r="J141" s="196"/>
      <c r="K141" s="197">
        <f>BK141</f>
        <v>0</v>
      </c>
      <c r="L141" s="193"/>
      <c r="M141" s="198"/>
      <c r="N141" s="199"/>
      <c r="O141" s="200"/>
      <c r="P141" s="200"/>
      <c r="Q141" s="201">
        <f>Q142+Q143</f>
        <v>0</v>
      </c>
      <c r="R141" s="201">
        <f>R142+R143</f>
        <v>0</v>
      </c>
      <c r="S141" s="200"/>
      <c r="T141" s="202">
        <f>T142+T143</f>
        <v>0</v>
      </c>
      <c r="U141" s="200"/>
      <c r="V141" s="202">
        <f>V142+V143</f>
        <v>77.474999999999994</v>
      </c>
      <c r="W141" s="200"/>
      <c r="X141" s="202">
        <f>X142+X143</f>
        <v>0</v>
      </c>
      <c r="Y141" s="203"/>
      <c r="AR141" s="204" t="s">
        <v>409</v>
      </c>
      <c r="AT141" s="205" t="s">
        <v>75</v>
      </c>
      <c r="AU141" s="205" t="s">
        <v>76</v>
      </c>
      <c r="AY141" s="204" t="s">
        <v>205</v>
      </c>
      <c r="BK141" s="206">
        <f>BK142+BK143</f>
        <v>0</v>
      </c>
    </row>
    <row r="142" spans="1:65" s="11" customFormat="1" ht="22.9" customHeight="1">
      <c r="B142" s="192"/>
      <c r="C142" s="193"/>
      <c r="D142" s="194" t="s">
        <v>75</v>
      </c>
      <c r="E142" s="224" t="s">
        <v>1381</v>
      </c>
      <c r="F142" s="224" t="s">
        <v>1382</v>
      </c>
      <c r="G142" s="193"/>
      <c r="H142" s="193"/>
      <c r="I142" s="196"/>
      <c r="J142" s="196"/>
      <c r="K142" s="225">
        <f>BK142</f>
        <v>0</v>
      </c>
      <c r="L142" s="193"/>
      <c r="M142" s="198"/>
      <c r="N142" s="199"/>
      <c r="O142" s="200"/>
      <c r="P142" s="200"/>
      <c r="Q142" s="201">
        <v>0</v>
      </c>
      <c r="R142" s="201">
        <v>0</v>
      </c>
      <c r="S142" s="200"/>
      <c r="T142" s="202">
        <v>0</v>
      </c>
      <c r="U142" s="200"/>
      <c r="V142" s="202">
        <v>0</v>
      </c>
      <c r="W142" s="200"/>
      <c r="X142" s="202">
        <v>0</v>
      </c>
      <c r="Y142" s="203"/>
      <c r="AR142" s="204" t="s">
        <v>409</v>
      </c>
      <c r="AT142" s="205" t="s">
        <v>75</v>
      </c>
      <c r="AU142" s="205" t="s">
        <v>83</v>
      </c>
      <c r="AY142" s="204" t="s">
        <v>205</v>
      </c>
      <c r="BK142" s="206">
        <v>0</v>
      </c>
    </row>
    <row r="143" spans="1:65" s="11" customFormat="1" ht="22.9" customHeight="1">
      <c r="B143" s="192"/>
      <c r="C143" s="193"/>
      <c r="D143" s="194" t="s">
        <v>75</v>
      </c>
      <c r="E143" s="224" t="s">
        <v>689</v>
      </c>
      <c r="F143" s="224" t="s">
        <v>690</v>
      </c>
      <c r="G143" s="193"/>
      <c r="H143" s="193"/>
      <c r="I143" s="196"/>
      <c r="J143" s="196"/>
      <c r="K143" s="225">
        <f>BK143</f>
        <v>0</v>
      </c>
      <c r="L143" s="193"/>
      <c r="M143" s="198"/>
      <c r="N143" s="199"/>
      <c r="O143" s="200"/>
      <c r="P143" s="200"/>
      <c r="Q143" s="201">
        <f>SUM(Q144:Q161)</f>
        <v>0</v>
      </c>
      <c r="R143" s="201">
        <f>SUM(R144:R161)</f>
        <v>0</v>
      </c>
      <c r="S143" s="200"/>
      <c r="T143" s="202">
        <f>SUM(T144:T161)</f>
        <v>0</v>
      </c>
      <c r="U143" s="200"/>
      <c r="V143" s="202">
        <f>SUM(V144:V161)</f>
        <v>77.474999999999994</v>
      </c>
      <c r="W143" s="200"/>
      <c r="X143" s="202">
        <f>SUM(X144:X161)</f>
        <v>0</v>
      </c>
      <c r="Y143" s="203"/>
      <c r="AR143" s="204" t="s">
        <v>409</v>
      </c>
      <c r="AT143" s="205" t="s">
        <v>75</v>
      </c>
      <c r="AU143" s="205" t="s">
        <v>83</v>
      </c>
      <c r="AY143" s="204" t="s">
        <v>205</v>
      </c>
      <c r="BK143" s="206">
        <f>SUM(BK144:BK161)</f>
        <v>0</v>
      </c>
    </row>
    <row r="144" spans="1:65" s="2" customFormat="1" ht="14.45" customHeight="1">
      <c r="A144" s="31"/>
      <c r="B144" s="32"/>
      <c r="C144" s="207" t="s">
        <v>434</v>
      </c>
      <c r="D144" s="207" t="s">
        <v>423</v>
      </c>
      <c r="E144" s="208" t="s">
        <v>1383</v>
      </c>
      <c r="F144" s="209" t="s">
        <v>1384</v>
      </c>
      <c r="G144" s="210" t="s">
        <v>761</v>
      </c>
      <c r="H144" s="211">
        <v>53.76</v>
      </c>
      <c r="I144" s="212"/>
      <c r="J144" s="212"/>
      <c r="K144" s="213">
        <f>ROUND(P144*H144,2)</f>
        <v>0</v>
      </c>
      <c r="L144" s="209" t="s">
        <v>1</v>
      </c>
      <c r="M144" s="36"/>
      <c r="N144" s="214" t="s">
        <v>1</v>
      </c>
      <c r="O144" s="180" t="s">
        <v>39</v>
      </c>
      <c r="P144" s="181">
        <f>I144+J144</f>
        <v>0</v>
      </c>
      <c r="Q144" s="181">
        <f>ROUND(I144*H144,2)</f>
        <v>0</v>
      </c>
      <c r="R144" s="181">
        <f>ROUND(J144*H144,2)</f>
        <v>0</v>
      </c>
      <c r="S144" s="68"/>
      <c r="T144" s="182">
        <f>S144*H144</f>
        <v>0</v>
      </c>
      <c r="U144" s="182">
        <v>0</v>
      </c>
      <c r="V144" s="182">
        <f>U144*H144</f>
        <v>0</v>
      </c>
      <c r="W144" s="182">
        <v>0</v>
      </c>
      <c r="X144" s="182">
        <f>W144*H144</f>
        <v>0</v>
      </c>
      <c r="Y144" s="183" t="s">
        <v>1</v>
      </c>
      <c r="Z144" s="31"/>
      <c r="AA144" s="31"/>
      <c r="AB144" s="31"/>
      <c r="AC144" s="31"/>
      <c r="AD144" s="31"/>
      <c r="AE144" s="31"/>
      <c r="AR144" s="184" t="s">
        <v>83</v>
      </c>
      <c r="AT144" s="184" t="s">
        <v>423</v>
      </c>
      <c r="AU144" s="184" t="s">
        <v>85</v>
      </c>
      <c r="AY144" s="14" t="s">
        <v>205</v>
      </c>
      <c r="BE144" s="185">
        <f>IF(O144="základní",K144,0)</f>
        <v>0</v>
      </c>
      <c r="BF144" s="185">
        <f>IF(O144="snížená",K144,0)</f>
        <v>0</v>
      </c>
      <c r="BG144" s="185">
        <f>IF(O144="zákl. přenesená",K144,0)</f>
        <v>0</v>
      </c>
      <c r="BH144" s="185">
        <f>IF(O144="sníž. přenesená",K144,0)</f>
        <v>0</v>
      </c>
      <c r="BI144" s="185">
        <f>IF(O144="nulová",K144,0)</f>
        <v>0</v>
      </c>
      <c r="BJ144" s="14" t="s">
        <v>83</v>
      </c>
      <c r="BK144" s="185">
        <f>ROUND(P144*H144,2)</f>
        <v>0</v>
      </c>
      <c r="BL144" s="14" t="s">
        <v>83</v>
      </c>
      <c r="BM144" s="184" t="s">
        <v>1385</v>
      </c>
    </row>
    <row r="145" spans="1:65" s="2" customFormat="1" ht="11.25">
      <c r="A145" s="31"/>
      <c r="B145" s="32"/>
      <c r="C145" s="33"/>
      <c r="D145" s="186" t="s">
        <v>207</v>
      </c>
      <c r="E145" s="33"/>
      <c r="F145" s="187" t="s">
        <v>1386</v>
      </c>
      <c r="G145" s="33"/>
      <c r="H145" s="33"/>
      <c r="I145" s="188"/>
      <c r="J145" s="188"/>
      <c r="K145" s="33"/>
      <c r="L145" s="33"/>
      <c r="M145" s="36"/>
      <c r="N145" s="189"/>
      <c r="O145" s="190"/>
      <c r="P145" s="68"/>
      <c r="Q145" s="68"/>
      <c r="R145" s="68"/>
      <c r="S145" s="68"/>
      <c r="T145" s="68"/>
      <c r="U145" s="68"/>
      <c r="V145" s="68"/>
      <c r="W145" s="68"/>
      <c r="X145" s="68"/>
      <c r="Y145" s="69"/>
      <c r="Z145" s="31"/>
      <c r="AA145" s="31"/>
      <c r="AB145" s="31"/>
      <c r="AC145" s="31"/>
      <c r="AD145" s="31"/>
      <c r="AE145" s="31"/>
      <c r="AT145" s="14" t="s">
        <v>207</v>
      </c>
      <c r="AU145" s="14" t="s">
        <v>85</v>
      </c>
    </row>
    <row r="146" spans="1:65" s="2" customFormat="1" ht="14.45" customHeight="1">
      <c r="A146" s="31"/>
      <c r="B146" s="32"/>
      <c r="C146" s="207" t="s">
        <v>213</v>
      </c>
      <c r="D146" s="207" t="s">
        <v>423</v>
      </c>
      <c r="E146" s="208" t="s">
        <v>1387</v>
      </c>
      <c r="F146" s="209" t="s">
        <v>1388</v>
      </c>
      <c r="G146" s="210" t="s">
        <v>761</v>
      </c>
      <c r="H146" s="211">
        <v>56</v>
      </c>
      <c r="I146" s="212"/>
      <c r="J146" s="212"/>
      <c r="K146" s="213">
        <f>ROUND(P146*H146,2)</f>
        <v>0</v>
      </c>
      <c r="L146" s="209" t="s">
        <v>1</v>
      </c>
      <c r="M146" s="36"/>
      <c r="N146" s="214" t="s">
        <v>1</v>
      </c>
      <c r="O146" s="180" t="s">
        <v>39</v>
      </c>
      <c r="P146" s="181">
        <f>I146+J146</f>
        <v>0</v>
      </c>
      <c r="Q146" s="181">
        <f>ROUND(I146*H146,2)</f>
        <v>0</v>
      </c>
      <c r="R146" s="181">
        <f>ROUND(J146*H146,2)</f>
        <v>0</v>
      </c>
      <c r="S146" s="68"/>
      <c r="T146" s="182">
        <f>S146*H146</f>
        <v>0</v>
      </c>
      <c r="U146" s="182">
        <v>2.5000000000000001E-5</v>
      </c>
      <c r="V146" s="182">
        <f>U146*H146</f>
        <v>1.4E-3</v>
      </c>
      <c r="W146" s="182">
        <v>0</v>
      </c>
      <c r="X146" s="182">
        <f>W146*H146</f>
        <v>0</v>
      </c>
      <c r="Y146" s="183" t="s">
        <v>1</v>
      </c>
      <c r="Z146" s="31"/>
      <c r="AA146" s="31"/>
      <c r="AB146" s="31"/>
      <c r="AC146" s="31"/>
      <c r="AD146" s="31"/>
      <c r="AE146" s="31"/>
      <c r="AR146" s="184" t="s">
        <v>666</v>
      </c>
      <c r="AT146" s="184" t="s">
        <v>423</v>
      </c>
      <c r="AU146" s="184" t="s">
        <v>85</v>
      </c>
      <c r="AY146" s="14" t="s">
        <v>205</v>
      </c>
      <c r="BE146" s="185">
        <f>IF(O146="základní",K146,0)</f>
        <v>0</v>
      </c>
      <c r="BF146" s="185">
        <f>IF(O146="snížená",K146,0)</f>
        <v>0</v>
      </c>
      <c r="BG146" s="185">
        <f>IF(O146="zákl. přenesená",K146,0)</f>
        <v>0</v>
      </c>
      <c r="BH146" s="185">
        <f>IF(O146="sníž. přenesená",K146,0)</f>
        <v>0</v>
      </c>
      <c r="BI146" s="185">
        <f>IF(O146="nulová",K146,0)</f>
        <v>0</v>
      </c>
      <c r="BJ146" s="14" t="s">
        <v>83</v>
      </c>
      <c r="BK146" s="185">
        <f>ROUND(P146*H146,2)</f>
        <v>0</v>
      </c>
      <c r="BL146" s="14" t="s">
        <v>666</v>
      </c>
      <c r="BM146" s="184" t="s">
        <v>1389</v>
      </c>
    </row>
    <row r="147" spans="1:65" s="2" customFormat="1" ht="11.25">
      <c r="A147" s="31"/>
      <c r="B147" s="32"/>
      <c r="C147" s="33"/>
      <c r="D147" s="186" t="s">
        <v>207</v>
      </c>
      <c r="E147" s="33"/>
      <c r="F147" s="187" t="s">
        <v>1390</v>
      </c>
      <c r="G147" s="33"/>
      <c r="H147" s="33"/>
      <c r="I147" s="188"/>
      <c r="J147" s="188"/>
      <c r="K147" s="33"/>
      <c r="L147" s="33"/>
      <c r="M147" s="36"/>
      <c r="N147" s="189"/>
      <c r="O147" s="190"/>
      <c r="P147" s="68"/>
      <c r="Q147" s="68"/>
      <c r="R147" s="68"/>
      <c r="S147" s="68"/>
      <c r="T147" s="68"/>
      <c r="U147" s="68"/>
      <c r="V147" s="68"/>
      <c r="W147" s="68"/>
      <c r="X147" s="68"/>
      <c r="Y147" s="69"/>
      <c r="Z147" s="31"/>
      <c r="AA147" s="31"/>
      <c r="AB147" s="31"/>
      <c r="AC147" s="31"/>
      <c r="AD147" s="31"/>
      <c r="AE147" s="31"/>
      <c r="AT147" s="14" t="s">
        <v>207</v>
      </c>
      <c r="AU147" s="14" t="s">
        <v>85</v>
      </c>
    </row>
    <row r="148" spans="1:65" s="2" customFormat="1" ht="14.45" customHeight="1">
      <c r="A148" s="31"/>
      <c r="B148" s="32"/>
      <c r="C148" s="207" t="s">
        <v>442</v>
      </c>
      <c r="D148" s="207" t="s">
        <v>423</v>
      </c>
      <c r="E148" s="208" t="s">
        <v>1391</v>
      </c>
      <c r="F148" s="209" t="s">
        <v>1392</v>
      </c>
      <c r="G148" s="210" t="s">
        <v>204</v>
      </c>
      <c r="H148" s="211">
        <v>122</v>
      </c>
      <c r="I148" s="212"/>
      <c r="J148" s="212"/>
      <c r="K148" s="213">
        <f>ROUND(P148*H148,2)</f>
        <v>0</v>
      </c>
      <c r="L148" s="209" t="s">
        <v>1</v>
      </c>
      <c r="M148" s="36"/>
      <c r="N148" s="214" t="s">
        <v>1</v>
      </c>
      <c r="O148" s="180" t="s">
        <v>39</v>
      </c>
      <c r="P148" s="181">
        <f>I148+J148</f>
        <v>0</v>
      </c>
      <c r="Q148" s="181">
        <f>ROUND(I148*H148,2)</f>
        <v>0</v>
      </c>
      <c r="R148" s="181">
        <f>ROUND(J148*H148,2)</f>
        <v>0</v>
      </c>
      <c r="S148" s="68"/>
      <c r="T148" s="182">
        <f>S148*H148</f>
        <v>0</v>
      </c>
      <c r="U148" s="182">
        <v>0.156</v>
      </c>
      <c r="V148" s="182">
        <f>U148*H148</f>
        <v>19.032</v>
      </c>
      <c r="W148" s="182">
        <v>0</v>
      </c>
      <c r="X148" s="182">
        <f>W148*H148</f>
        <v>0</v>
      </c>
      <c r="Y148" s="183" t="s">
        <v>1</v>
      </c>
      <c r="Z148" s="31"/>
      <c r="AA148" s="31"/>
      <c r="AB148" s="31"/>
      <c r="AC148" s="31"/>
      <c r="AD148" s="31"/>
      <c r="AE148" s="31"/>
      <c r="AR148" s="184" t="s">
        <v>83</v>
      </c>
      <c r="AT148" s="184" t="s">
        <v>423</v>
      </c>
      <c r="AU148" s="184" t="s">
        <v>85</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83</v>
      </c>
      <c r="BM148" s="184" t="s">
        <v>1393</v>
      </c>
    </row>
    <row r="149" spans="1:65" s="2" customFormat="1" ht="19.5">
      <c r="A149" s="31"/>
      <c r="B149" s="32"/>
      <c r="C149" s="33"/>
      <c r="D149" s="186" t="s">
        <v>207</v>
      </c>
      <c r="E149" s="33"/>
      <c r="F149" s="187" t="s">
        <v>1394</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85</v>
      </c>
    </row>
    <row r="150" spans="1:65" s="2" customFormat="1" ht="14.45" customHeight="1">
      <c r="A150" s="31"/>
      <c r="B150" s="32"/>
      <c r="C150" s="207" t="s">
        <v>447</v>
      </c>
      <c r="D150" s="207" t="s">
        <v>423</v>
      </c>
      <c r="E150" s="208" t="s">
        <v>1395</v>
      </c>
      <c r="F150" s="209" t="s">
        <v>1396</v>
      </c>
      <c r="G150" s="210" t="s">
        <v>698</v>
      </c>
      <c r="H150" s="211">
        <v>20.16</v>
      </c>
      <c r="I150" s="212"/>
      <c r="J150" s="212"/>
      <c r="K150" s="213">
        <f>ROUND(P150*H150,2)</f>
        <v>0</v>
      </c>
      <c r="L150" s="209" t="s">
        <v>1</v>
      </c>
      <c r="M150" s="36"/>
      <c r="N150" s="214" t="s">
        <v>1</v>
      </c>
      <c r="O150" s="180" t="s">
        <v>39</v>
      </c>
      <c r="P150" s="181">
        <f>I150+J150</f>
        <v>0</v>
      </c>
      <c r="Q150" s="181">
        <f>ROUND(I150*H150,2)</f>
        <v>0</v>
      </c>
      <c r="R150" s="181">
        <f>ROUND(J150*H150,2)</f>
        <v>0</v>
      </c>
      <c r="S150" s="68"/>
      <c r="T150" s="182">
        <f>S150*H150</f>
        <v>0</v>
      </c>
      <c r="U150" s="182">
        <v>2.16</v>
      </c>
      <c r="V150" s="182">
        <f>U150*H150</f>
        <v>43.5456</v>
      </c>
      <c r="W150" s="182">
        <v>0</v>
      </c>
      <c r="X150" s="182">
        <f>W150*H150</f>
        <v>0</v>
      </c>
      <c r="Y150" s="183" t="s">
        <v>1</v>
      </c>
      <c r="Z150" s="31"/>
      <c r="AA150" s="31"/>
      <c r="AB150" s="31"/>
      <c r="AC150" s="31"/>
      <c r="AD150" s="31"/>
      <c r="AE150" s="31"/>
      <c r="AR150" s="184" t="s">
        <v>83</v>
      </c>
      <c r="AT150" s="184" t="s">
        <v>423</v>
      </c>
      <c r="AU150" s="184" t="s">
        <v>85</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83</v>
      </c>
      <c r="BM150" s="184" t="s">
        <v>1397</v>
      </c>
    </row>
    <row r="151" spans="1:65" s="2" customFormat="1" ht="11.25">
      <c r="A151" s="31"/>
      <c r="B151" s="32"/>
      <c r="C151" s="33"/>
      <c r="D151" s="186" t="s">
        <v>207</v>
      </c>
      <c r="E151" s="33"/>
      <c r="F151" s="187" t="s">
        <v>1398</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85</v>
      </c>
    </row>
    <row r="152" spans="1:65" s="2" customFormat="1" ht="14.45" customHeight="1">
      <c r="A152" s="31"/>
      <c r="B152" s="32"/>
      <c r="C152" s="170" t="s">
        <v>452</v>
      </c>
      <c r="D152" s="170" t="s">
        <v>201</v>
      </c>
      <c r="E152" s="171" t="s">
        <v>1399</v>
      </c>
      <c r="F152" s="172" t="s">
        <v>1400</v>
      </c>
      <c r="G152" s="173" t="s">
        <v>1378</v>
      </c>
      <c r="H152" s="174">
        <v>10.584</v>
      </c>
      <c r="I152" s="175"/>
      <c r="J152" s="176"/>
      <c r="K152" s="177">
        <f>ROUND(P152*H152,2)</f>
        <v>0</v>
      </c>
      <c r="L152" s="172" t="s">
        <v>1</v>
      </c>
      <c r="M152" s="178"/>
      <c r="N152" s="179" t="s">
        <v>1</v>
      </c>
      <c r="O152" s="180" t="s">
        <v>39</v>
      </c>
      <c r="P152" s="181">
        <f>I152+J152</f>
        <v>0</v>
      </c>
      <c r="Q152" s="181">
        <f>ROUND(I152*H152,2)</f>
        <v>0</v>
      </c>
      <c r="R152" s="181">
        <f>ROUND(J152*H152,2)</f>
        <v>0</v>
      </c>
      <c r="S152" s="68"/>
      <c r="T152" s="182">
        <f>S152*H152</f>
        <v>0</v>
      </c>
      <c r="U152" s="182">
        <v>1</v>
      </c>
      <c r="V152" s="182">
        <f>U152*H152</f>
        <v>10.584</v>
      </c>
      <c r="W152" s="182">
        <v>0</v>
      </c>
      <c r="X152" s="182">
        <f>W152*H152</f>
        <v>0</v>
      </c>
      <c r="Y152" s="183" t="s">
        <v>1</v>
      </c>
      <c r="Z152" s="31"/>
      <c r="AA152" s="31"/>
      <c r="AB152" s="31"/>
      <c r="AC152" s="31"/>
      <c r="AD152" s="31"/>
      <c r="AE152" s="31"/>
      <c r="AR152" s="184" t="s">
        <v>671</v>
      </c>
      <c r="AT152" s="184" t="s">
        <v>201</v>
      </c>
      <c r="AU152" s="184" t="s">
        <v>85</v>
      </c>
      <c r="AY152" s="14" t="s">
        <v>205</v>
      </c>
      <c r="BE152" s="185">
        <f>IF(O152="základní",K152,0)</f>
        <v>0</v>
      </c>
      <c r="BF152" s="185">
        <f>IF(O152="snížená",K152,0)</f>
        <v>0</v>
      </c>
      <c r="BG152" s="185">
        <f>IF(O152="zákl. přenesená",K152,0)</f>
        <v>0</v>
      </c>
      <c r="BH152" s="185">
        <f>IF(O152="sníž. přenesená",K152,0)</f>
        <v>0</v>
      </c>
      <c r="BI152" s="185">
        <f>IF(O152="nulová",K152,0)</f>
        <v>0</v>
      </c>
      <c r="BJ152" s="14" t="s">
        <v>83</v>
      </c>
      <c r="BK152" s="185">
        <f>ROUND(P152*H152,2)</f>
        <v>0</v>
      </c>
      <c r="BL152" s="14" t="s">
        <v>666</v>
      </c>
      <c r="BM152" s="184" t="s">
        <v>1401</v>
      </c>
    </row>
    <row r="153" spans="1:65" s="2" customFormat="1" ht="11.25">
      <c r="A153" s="31"/>
      <c r="B153" s="32"/>
      <c r="C153" s="33"/>
      <c r="D153" s="186" t="s">
        <v>207</v>
      </c>
      <c r="E153" s="33"/>
      <c r="F153" s="187" t="s">
        <v>1400</v>
      </c>
      <c r="G153" s="33"/>
      <c r="H153" s="33"/>
      <c r="I153" s="188"/>
      <c r="J153" s="188"/>
      <c r="K153" s="33"/>
      <c r="L153" s="33"/>
      <c r="M153" s="36"/>
      <c r="N153" s="189"/>
      <c r="O153" s="190"/>
      <c r="P153" s="68"/>
      <c r="Q153" s="68"/>
      <c r="R153" s="68"/>
      <c r="S153" s="68"/>
      <c r="T153" s="68"/>
      <c r="U153" s="68"/>
      <c r="V153" s="68"/>
      <c r="W153" s="68"/>
      <c r="X153" s="68"/>
      <c r="Y153" s="69"/>
      <c r="Z153" s="31"/>
      <c r="AA153" s="31"/>
      <c r="AB153" s="31"/>
      <c r="AC153" s="31"/>
      <c r="AD153" s="31"/>
      <c r="AE153" s="31"/>
      <c r="AT153" s="14" t="s">
        <v>207</v>
      </c>
      <c r="AU153" s="14" t="s">
        <v>85</v>
      </c>
    </row>
    <row r="154" spans="1:65" s="2" customFormat="1" ht="14.45" customHeight="1">
      <c r="A154" s="31"/>
      <c r="B154" s="32"/>
      <c r="C154" s="170" t="s">
        <v>457</v>
      </c>
      <c r="D154" s="170" t="s">
        <v>201</v>
      </c>
      <c r="E154" s="171" t="s">
        <v>1402</v>
      </c>
      <c r="F154" s="172" t="s">
        <v>1403</v>
      </c>
      <c r="G154" s="173" t="s">
        <v>785</v>
      </c>
      <c r="H154" s="174">
        <v>1000</v>
      </c>
      <c r="I154" s="175"/>
      <c r="J154" s="176"/>
      <c r="K154" s="177">
        <f>ROUND(P154*H154,2)</f>
        <v>0</v>
      </c>
      <c r="L154" s="172" t="s">
        <v>1</v>
      </c>
      <c r="M154" s="178"/>
      <c r="N154" s="179" t="s">
        <v>1</v>
      </c>
      <c r="O154" s="180" t="s">
        <v>39</v>
      </c>
      <c r="P154" s="181">
        <f>I154+J154</f>
        <v>0</v>
      </c>
      <c r="Q154" s="181">
        <f>ROUND(I154*H154,2)</f>
        <v>0</v>
      </c>
      <c r="R154" s="181">
        <f>ROUND(J154*H154,2)</f>
        <v>0</v>
      </c>
      <c r="S154" s="68"/>
      <c r="T154" s="182">
        <f>S154*H154</f>
        <v>0</v>
      </c>
      <c r="U154" s="182">
        <v>1E-3</v>
      </c>
      <c r="V154" s="182">
        <f>U154*H154</f>
        <v>1</v>
      </c>
      <c r="W154" s="182">
        <v>0</v>
      </c>
      <c r="X154" s="182">
        <f>W154*H154</f>
        <v>0</v>
      </c>
      <c r="Y154" s="183" t="s">
        <v>1</v>
      </c>
      <c r="Z154" s="31"/>
      <c r="AA154" s="31"/>
      <c r="AB154" s="31"/>
      <c r="AC154" s="31"/>
      <c r="AD154" s="31"/>
      <c r="AE154" s="31"/>
      <c r="AR154" s="184" t="s">
        <v>331</v>
      </c>
      <c r="AT154" s="184" t="s">
        <v>201</v>
      </c>
      <c r="AU154" s="184" t="s">
        <v>85</v>
      </c>
      <c r="AY154" s="14" t="s">
        <v>205</v>
      </c>
      <c r="BE154" s="185">
        <f>IF(O154="základní",K154,0)</f>
        <v>0</v>
      </c>
      <c r="BF154" s="185">
        <f>IF(O154="snížená",K154,0)</f>
        <v>0</v>
      </c>
      <c r="BG154" s="185">
        <f>IF(O154="zákl. přenesená",K154,0)</f>
        <v>0</v>
      </c>
      <c r="BH154" s="185">
        <f>IF(O154="sníž. přenesená",K154,0)</f>
        <v>0</v>
      </c>
      <c r="BI154" s="185">
        <f>IF(O154="nulová",K154,0)</f>
        <v>0</v>
      </c>
      <c r="BJ154" s="14" t="s">
        <v>83</v>
      </c>
      <c r="BK154" s="185">
        <f>ROUND(P154*H154,2)</f>
        <v>0</v>
      </c>
      <c r="BL154" s="14" t="s">
        <v>331</v>
      </c>
      <c r="BM154" s="184" t="s">
        <v>1404</v>
      </c>
    </row>
    <row r="155" spans="1:65" s="2" customFormat="1" ht="11.25">
      <c r="A155" s="31"/>
      <c r="B155" s="32"/>
      <c r="C155" s="33"/>
      <c r="D155" s="186" t="s">
        <v>207</v>
      </c>
      <c r="E155" s="33"/>
      <c r="F155" s="187" t="s">
        <v>1403</v>
      </c>
      <c r="G155" s="33"/>
      <c r="H155" s="33"/>
      <c r="I155" s="188"/>
      <c r="J155" s="188"/>
      <c r="K155" s="33"/>
      <c r="L155" s="33"/>
      <c r="M155" s="36"/>
      <c r="N155" s="189"/>
      <c r="O155" s="190"/>
      <c r="P155" s="68"/>
      <c r="Q155" s="68"/>
      <c r="R155" s="68"/>
      <c r="S155" s="68"/>
      <c r="T155" s="68"/>
      <c r="U155" s="68"/>
      <c r="V155" s="68"/>
      <c r="W155" s="68"/>
      <c r="X155" s="68"/>
      <c r="Y155" s="69"/>
      <c r="Z155" s="31"/>
      <c r="AA155" s="31"/>
      <c r="AB155" s="31"/>
      <c r="AC155" s="31"/>
      <c r="AD155" s="31"/>
      <c r="AE155" s="31"/>
      <c r="AT155" s="14" t="s">
        <v>207</v>
      </c>
      <c r="AU155" s="14" t="s">
        <v>85</v>
      </c>
    </row>
    <row r="156" spans="1:65" s="2" customFormat="1" ht="14.45" customHeight="1">
      <c r="A156" s="31"/>
      <c r="B156" s="32"/>
      <c r="C156" s="170" t="s">
        <v>462</v>
      </c>
      <c r="D156" s="170" t="s">
        <v>201</v>
      </c>
      <c r="E156" s="171" t="s">
        <v>1405</v>
      </c>
      <c r="F156" s="172" t="s">
        <v>1406</v>
      </c>
      <c r="G156" s="173" t="s">
        <v>1378</v>
      </c>
      <c r="H156" s="174">
        <v>3</v>
      </c>
      <c r="I156" s="175"/>
      <c r="J156" s="176"/>
      <c r="K156" s="177">
        <f>ROUND(P156*H156,2)</f>
        <v>0</v>
      </c>
      <c r="L156" s="172" t="s">
        <v>1</v>
      </c>
      <c r="M156" s="178"/>
      <c r="N156" s="179" t="s">
        <v>1</v>
      </c>
      <c r="O156" s="180" t="s">
        <v>39</v>
      </c>
      <c r="P156" s="181">
        <f>I156+J156</f>
        <v>0</v>
      </c>
      <c r="Q156" s="181">
        <f>ROUND(I156*H156,2)</f>
        <v>0</v>
      </c>
      <c r="R156" s="181">
        <f>ROUND(J156*H156,2)</f>
        <v>0</v>
      </c>
      <c r="S156" s="68"/>
      <c r="T156" s="182">
        <f>S156*H156</f>
        <v>0</v>
      </c>
      <c r="U156" s="182">
        <v>1</v>
      </c>
      <c r="V156" s="182">
        <f>U156*H156</f>
        <v>3</v>
      </c>
      <c r="W156" s="182">
        <v>0</v>
      </c>
      <c r="X156" s="182">
        <f>W156*H156</f>
        <v>0</v>
      </c>
      <c r="Y156" s="183" t="s">
        <v>1</v>
      </c>
      <c r="Z156" s="31"/>
      <c r="AA156" s="31"/>
      <c r="AB156" s="31"/>
      <c r="AC156" s="31"/>
      <c r="AD156" s="31"/>
      <c r="AE156" s="31"/>
      <c r="AR156" s="184" t="s">
        <v>85</v>
      </c>
      <c r="AT156" s="184" t="s">
        <v>201</v>
      </c>
      <c r="AU156" s="184" t="s">
        <v>85</v>
      </c>
      <c r="AY156" s="14" t="s">
        <v>205</v>
      </c>
      <c r="BE156" s="185">
        <f>IF(O156="základní",K156,0)</f>
        <v>0</v>
      </c>
      <c r="BF156" s="185">
        <f>IF(O156="snížená",K156,0)</f>
        <v>0</v>
      </c>
      <c r="BG156" s="185">
        <f>IF(O156="zákl. přenesená",K156,0)</f>
        <v>0</v>
      </c>
      <c r="BH156" s="185">
        <f>IF(O156="sníž. přenesená",K156,0)</f>
        <v>0</v>
      </c>
      <c r="BI156" s="185">
        <f>IF(O156="nulová",K156,0)</f>
        <v>0</v>
      </c>
      <c r="BJ156" s="14" t="s">
        <v>83</v>
      </c>
      <c r="BK156" s="185">
        <f>ROUND(P156*H156,2)</f>
        <v>0</v>
      </c>
      <c r="BL156" s="14" t="s">
        <v>83</v>
      </c>
      <c r="BM156" s="184" t="s">
        <v>1407</v>
      </c>
    </row>
    <row r="157" spans="1:65" s="2" customFormat="1" ht="11.25">
      <c r="A157" s="31"/>
      <c r="B157" s="32"/>
      <c r="C157" s="33"/>
      <c r="D157" s="186" t="s">
        <v>207</v>
      </c>
      <c r="E157" s="33"/>
      <c r="F157" s="187" t="s">
        <v>1406</v>
      </c>
      <c r="G157" s="33"/>
      <c r="H157" s="33"/>
      <c r="I157" s="188"/>
      <c r="J157" s="188"/>
      <c r="K157" s="33"/>
      <c r="L157" s="33"/>
      <c r="M157" s="36"/>
      <c r="N157" s="189"/>
      <c r="O157" s="190"/>
      <c r="P157" s="68"/>
      <c r="Q157" s="68"/>
      <c r="R157" s="68"/>
      <c r="S157" s="68"/>
      <c r="T157" s="68"/>
      <c r="U157" s="68"/>
      <c r="V157" s="68"/>
      <c r="W157" s="68"/>
      <c r="X157" s="68"/>
      <c r="Y157" s="69"/>
      <c r="Z157" s="31"/>
      <c r="AA157" s="31"/>
      <c r="AB157" s="31"/>
      <c r="AC157" s="31"/>
      <c r="AD157" s="31"/>
      <c r="AE157" s="31"/>
      <c r="AT157" s="14" t="s">
        <v>207</v>
      </c>
      <c r="AU157" s="14" t="s">
        <v>85</v>
      </c>
    </row>
    <row r="158" spans="1:65" s="2" customFormat="1" ht="14.45" customHeight="1">
      <c r="A158" s="31"/>
      <c r="B158" s="32"/>
      <c r="C158" s="207" t="s">
        <v>510</v>
      </c>
      <c r="D158" s="207" t="s">
        <v>423</v>
      </c>
      <c r="E158" s="208" t="s">
        <v>1408</v>
      </c>
      <c r="F158" s="209" t="s">
        <v>1409</v>
      </c>
      <c r="G158" s="210" t="s">
        <v>204</v>
      </c>
      <c r="H158" s="211">
        <v>150</v>
      </c>
      <c r="I158" s="212"/>
      <c r="J158" s="212"/>
      <c r="K158" s="213">
        <f>ROUND(P158*H158,2)</f>
        <v>0</v>
      </c>
      <c r="L158" s="209" t="s">
        <v>1</v>
      </c>
      <c r="M158" s="36"/>
      <c r="N158" s="214" t="s">
        <v>1</v>
      </c>
      <c r="O158" s="180" t="s">
        <v>39</v>
      </c>
      <c r="P158" s="181">
        <f>I158+J158</f>
        <v>0</v>
      </c>
      <c r="Q158" s="181">
        <f>ROUND(I158*H158,2)</f>
        <v>0</v>
      </c>
      <c r="R158" s="181">
        <f>ROUND(J158*H158,2)</f>
        <v>0</v>
      </c>
      <c r="S158" s="68"/>
      <c r="T158" s="182">
        <f>S158*H158</f>
        <v>0</v>
      </c>
      <c r="U158" s="182">
        <v>0</v>
      </c>
      <c r="V158" s="182">
        <f>U158*H158</f>
        <v>0</v>
      </c>
      <c r="W158" s="182">
        <v>0</v>
      </c>
      <c r="X158" s="182">
        <f>W158*H158</f>
        <v>0</v>
      </c>
      <c r="Y158" s="183" t="s">
        <v>1</v>
      </c>
      <c r="Z158" s="31"/>
      <c r="AA158" s="31"/>
      <c r="AB158" s="31"/>
      <c r="AC158" s="31"/>
      <c r="AD158" s="31"/>
      <c r="AE158" s="31"/>
      <c r="AR158" s="184" t="s">
        <v>83</v>
      </c>
      <c r="AT158" s="184" t="s">
        <v>423</v>
      </c>
      <c r="AU158" s="184" t="s">
        <v>85</v>
      </c>
      <c r="AY158" s="14" t="s">
        <v>205</v>
      </c>
      <c r="BE158" s="185">
        <f>IF(O158="základní",K158,0)</f>
        <v>0</v>
      </c>
      <c r="BF158" s="185">
        <f>IF(O158="snížená",K158,0)</f>
        <v>0</v>
      </c>
      <c r="BG158" s="185">
        <f>IF(O158="zákl. přenesená",K158,0)</f>
        <v>0</v>
      </c>
      <c r="BH158" s="185">
        <f>IF(O158="sníž. přenesená",K158,0)</f>
        <v>0</v>
      </c>
      <c r="BI158" s="185">
        <f>IF(O158="nulová",K158,0)</f>
        <v>0</v>
      </c>
      <c r="BJ158" s="14" t="s">
        <v>83</v>
      </c>
      <c r="BK158" s="185">
        <f>ROUND(P158*H158,2)</f>
        <v>0</v>
      </c>
      <c r="BL158" s="14" t="s">
        <v>83</v>
      </c>
      <c r="BM158" s="184" t="s">
        <v>1410</v>
      </c>
    </row>
    <row r="159" spans="1:65" s="2" customFormat="1" ht="11.25">
      <c r="A159" s="31"/>
      <c r="B159" s="32"/>
      <c r="C159" s="33"/>
      <c r="D159" s="186" t="s">
        <v>207</v>
      </c>
      <c r="E159" s="33"/>
      <c r="F159" s="187" t="s">
        <v>1411</v>
      </c>
      <c r="G159" s="33"/>
      <c r="H159" s="33"/>
      <c r="I159" s="188"/>
      <c r="J159" s="188"/>
      <c r="K159" s="33"/>
      <c r="L159" s="33"/>
      <c r="M159" s="36"/>
      <c r="N159" s="189"/>
      <c r="O159" s="190"/>
      <c r="P159" s="68"/>
      <c r="Q159" s="68"/>
      <c r="R159" s="68"/>
      <c r="S159" s="68"/>
      <c r="T159" s="68"/>
      <c r="U159" s="68"/>
      <c r="V159" s="68"/>
      <c r="W159" s="68"/>
      <c r="X159" s="68"/>
      <c r="Y159" s="69"/>
      <c r="Z159" s="31"/>
      <c r="AA159" s="31"/>
      <c r="AB159" s="31"/>
      <c r="AC159" s="31"/>
      <c r="AD159" s="31"/>
      <c r="AE159" s="31"/>
      <c r="AT159" s="14" t="s">
        <v>207</v>
      </c>
      <c r="AU159" s="14" t="s">
        <v>85</v>
      </c>
    </row>
    <row r="160" spans="1:65" s="2" customFormat="1" ht="14.45" customHeight="1">
      <c r="A160" s="31"/>
      <c r="B160" s="32"/>
      <c r="C160" s="170" t="s">
        <v>9</v>
      </c>
      <c r="D160" s="170" t="s">
        <v>201</v>
      </c>
      <c r="E160" s="171" t="s">
        <v>1412</v>
      </c>
      <c r="F160" s="172" t="s">
        <v>1413</v>
      </c>
      <c r="G160" s="173" t="s">
        <v>1378</v>
      </c>
      <c r="H160" s="174">
        <v>0.312</v>
      </c>
      <c r="I160" s="175"/>
      <c r="J160" s="176"/>
      <c r="K160" s="177">
        <f>ROUND(P160*H160,2)</f>
        <v>0</v>
      </c>
      <c r="L160" s="172" t="s">
        <v>1</v>
      </c>
      <c r="M160" s="178"/>
      <c r="N160" s="179" t="s">
        <v>1</v>
      </c>
      <c r="O160" s="180" t="s">
        <v>39</v>
      </c>
      <c r="P160" s="181">
        <f>I160+J160</f>
        <v>0</v>
      </c>
      <c r="Q160" s="181">
        <f>ROUND(I160*H160,2)</f>
        <v>0</v>
      </c>
      <c r="R160" s="181">
        <f>ROUND(J160*H160,2)</f>
        <v>0</v>
      </c>
      <c r="S160" s="68"/>
      <c r="T160" s="182">
        <f>S160*H160</f>
        <v>0</v>
      </c>
      <c r="U160" s="182">
        <v>1</v>
      </c>
      <c r="V160" s="182">
        <f>U160*H160</f>
        <v>0.312</v>
      </c>
      <c r="W160" s="182">
        <v>0</v>
      </c>
      <c r="X160" s="182">
        <f>W160*H160</f>
        <v>0</v>
      </c>
      <c r="Y160" s="183" t="s">
        <v>1</v>
      </c>
      <c r="Z160" s="31"/>
      <c r="AA160" s="31"/>
      <c r="AB160" s="31"/>
      <c r="AC160" s="31"/>
      <c r="AD160" s="31"/>
      <c r="AE160" s="31"/>
      <c r="AR160" s="184" t="s">
        <v>331</v>
      </c>
      <c r="AT160" s="184" t="s">
        <v>201</v>
      </c>
      <c r="AU160" s="184" t="s">
        <v>85</v>
      </c>
      <c r="AY160" s="14" t="s">
        <v>205</v>
      </c>
      <c r="BE160" s="185">
        <f>IF(O160="základní",K160,0)</f>
        <v>0</v>
      </c>
      <c r="BF160" s="185">
        <f>IF(O160="snížená",K160,0)</f>
        <v>0</v>
      </c>
      <c r="BG160" s="185">
        <f>IF(O160="zákl. přenesená",K160,0)</f>
        <v>0</v>
      </c>
      <c r="BH160" s="185">
        <f>IF(O160="sníž. přenesená",K160,0)</f>
        <v>0</v>
      </c>
      <c r="BI160" s="185">
        <f>IF(O160="nulová",K160,0)</f>
        <v>0</v>
      </c>
      <c r="BJ160" s="14" t="s">
        <v>83</v>
      </c>
      <c r="BK160" s="185">
        <f>ROUND(P160*H160,2)</f>
        <v>0</v>
      </c>
      <c r="BL160" s="14" t="s">
        <v>331</v>
      </c>
      <c r="BM160" s="184" t="s">
        <v>1414</v>
      </c>
    </row>
    <row r="161" spans="1:65" s="2" customFormat="1" ht="11.25">
      <c r="A161" s="31"/>
      <c r="B161" s="32"/>
      <c r="C161" s="33"/>
      <c r="D161" s="186" t="s">
        <v>207</v>
      </c>
      <c r="E161" s="33"/>
      <c r="F161" s="187" t="s">
        <v>1413</v>
      </c>
      <c r="G161" s="33"/>
      <c r="H161" s="33"/>
      <c r="I161" s="188"/>
      <c r="J161" s="188"/>
      <c r="K161" s="33"/>
      <c r="L161" s="33"/>
      <c r="M161" s="36"/>
      <c r="N161" s="189"/>
      <c r="O161" s="190"/>
      <c r="P161" s="68"/>
      <c r="Q161" s="68"/>
      <c r="R161" s="68"/>
      <c r="S161" s="68"/>
      <c r="T161" s="68"/>
      <c r="U161" s="68"/>
      <c r="V161" s="68"/>
      <c r="W161" s="68"/>
      <c r="X161" s="68"/>
      <c r="Y161" s="69"/>
      <c r="Z161" s="31"/>
      <c r="AA161" s="31"/>
      <c r="AB161" s="31"/>
      <c r="AC161" s="31"/>
      <c r="AD161" s="31"/>
      <c r="AE161" s="31"/>
      <c r="AT161" s="14" t="s">
        <v>207</v>
      </c>
      <c r="AU161" s="14" t="s">
        <v>85</v>
      </c>
    </row>
    <row r="162" spans="1:65" s="11" customFormat="1" ht="25.9" customHeight="1">
      <c r="B162" s="192"/>
      <c r="C162" s="193"/>
      <c r="D162" s="194" t="s">
        <v>75</v>
      </c>
      <c r="E162" s="195" t="s">
        <v>1415</v>
      </c>
      <c r="F162" s="195" t="s">
        <v>1416</v>
      </c>
      <c r="G162" s="193"/>
      <c r="H162" s="193"/>
      <c r="I162" s="196"/>
      <c r="J162" s="196"/>
      <c r="K162" s="197">
        <f>BK162</f>
        <v>0</v>
      </c>
      <c r="L162" s="193"/>
      <c r="M162" s="198"/>
      <c r="N162" s="199"/>
      <c r="O162" s="200"/>
      <c r="P162" s="200"/>
      <c r="Q162" s="201">
        <f>SUM(Q163:Q168)</f>
        <v>0</v>
      </c>
      <c r="R162" s="201">
        <f>SUM(R163:R168)</f>
        <v>0</v>
      </c>
      <c r="S162" s="200"/>
      <c r="T162" s="202">
        <f>SUM(T163:T168)</f>
        <v>0</v>
      </c>
      <c r="U162" s="200"/>
      <c r="V162" s="202">
        <f>SUM(V163:V168)</f>
        <v>0</v>
      </c>
      <c r="W162" s="200"/>
      <c r="X162" s="202">
        <f>SUM(X163:X168)</f>
        <v>0</v>
      </c>
      <c r="Y162" s="203"/>
      <c r="AR162" s="204" t="s">
        <v>83</v>
      </c>
      <c r="AT162" s="205" t="s">
        <v>75</v>
      </c>
      <c r="AU162" s="205" t="s">
        <v>76</v>
      </c>
      <c r="AY162" s="204" t="s">
        <v>205</v>
      </c>
      <c r="BK162" s="206">
        <f>SUM(BK163:BK168)</f>
        <v>0</v>
      </c>
    </row>
    <row r="163" spans="1:65" s="2" customFormat="1" ht="14.45" customHeight="1">
      <c r="A163" s="31"/>
      <c r="B163" s="32"/>
      <c r="C163" s="207" t="s">
        <v>607</v>
      </c>
      <c r="D163" s="207" t="s">
        <v>423</v>
      </c>
      <c r="E163" s="208" t="s">
        <v>1417</v>
      </c>
      <c r="F163" s="209" t="s">
        <v>1418</v>
      </c>
      <c r="G163" s="210" t="s">
        <v>1378</v>
      </c>
      <c r="H163" s="211">
        <v>37.444000000000003</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83</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1419</v>
      </c>
    </row>
    <row r="164" spans="1:65" s="2" customFormat="1" ht="11.25">
      <c r="A164" s="31"/>
      <c r="B164" s="32"/>
      <c r="C164" s="33"/>
      <c r="D164" s="186" t="s">
        <v>207</v>
      </c>
      <c r="E164" s="33"/>
      <c r="F164" s="187" t="s">
        <v>1420</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83</v>
      </c>
    </row>
    <row r="165" spans="1:65" s="2" customFormat="1" ht="14.45" customHeight="1">
      <c r="A165" s="31"/>
      <c r="B165" s="32"/>
      <c r="C165" s="207" t="s">
        <v>616</v>
      </c>
      <c r="D165" s="207" t="s">
        <v>423</v>
      </c>
      <c r="E165" s="208" t="s">
        <v>1421</v>
      </c>
      <c r="F165" s="209" t="s">
        <v>1422</v>
      </c>
      <c r="G165" s="210" t="s">
        <v>1378</v>
      </c>
      <c r="H165" s="211">
        <v>37.444000000000003</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1423</v>
      </c>
    </row>
    <row r="166" spans="1:65" s="2" customFormat="1" ht="11.25">
      <c r="A166" s="31"/>
      <c r="B166" s="32"/>
      <c r="C166" s="33"/>
      <c r="D166" s="186" t="s">
        <v>207</v>
      </c>
      <c r="E166" s="33"/>
      <c r="F166" s="187" t="s">
        <v>1424</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207" t="s">
        <v>620</v>
      </c>
      <c r="D167" s="207" t="s">
        <v>423</v>
      </c>
      <c r="E167" s="208" t="s">
        <v>1425</v>
      </c>
      <c r="F167" s="209" t="s">
        <v>1426</v>
      </c>
      <c r="G167" s="210" t="s">
        <v>1378</v>
      </c>
      <c r="H167" s="211">
        <v>1460.316</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214</v>
      </c>
      <c r="AT167" s="184" t="s">
        <v>423</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214</v>
      </c>
      <c r="BM167" s="184" t="s">
        <v>1427</v>
      </c>
    </row>
    <row r="168" spans="1:65" s="2" customFormat="1" ht="19.5">
      <c r="A168" s="31"/>
      <c r="B168" s="32"/>
      <c r="C168" s="33"/>
      <c r="D168" s="186" t="s">
        <v>207</v>
      </c>
      <c r="E168" s="33"/>
      <c r="F168" s="187" t="s">
        <v>1428</v>
      </c>
      <c r="G168" s="33"/>
      <c r="H168" s="33"/>
      <c r="I168" s="188"/>
      <c r="J168" s="188"/>
      <c r="K168" s="33"/>
      <c r="L168" s="33"/>
      <c r="M168" s="36"/>
      <c r="N168" s="215"/>
      <c r="O168" s="216"/>
      <c r="P168" s="217"/>
      <c r="Q168" s="217"/>
      <c r="R168" s="217"/>
      <c r="S168" s="217"/>
      <c r="T168" s="217"/>
      <c r="U168" s="217"/>
      <c r="V168" s="217"/>
      <c r="W168" s="217"/>
      <c r="X168" s="217"/>
      <c r="Y168" s="218"/>
      <c r="Z168" s="31"/>
      <c r="AA168" s="31"/>
      <c r="AB168" s="31"/>
      <c r="AC168" s="31"/>
      <c r="AD168" s="31"/>
      <c r="AE168" s="31"/>
      <c r="AT168" s="14" t="s">
        <v>207</v>
      </c>
      <c r="AU168" s="14" t="s">
        <v>83</v>
      </c>
    </row>
    <row r="169" spans="1:65" s="2" customFormat="1" ht="6.95" customHeight="1">
      <c r="A169" s="31"/>
      <c r="B169" s="51"/>
      <c r="C169" s="52"/>
      <c r="D169" s="52"/>
      <c r="E169" s="52"/>
      <c r="F169" s="52"/>
      <c r="G169" s="52"/>
      <c r="H169" s="52"/>
      <c r="I169" s="52"/>
      <c r="J169" s="52"/>
      <c r="K169" s="52"/>
      <c r="L169" s="52"/>
      <c r="M169" s="36"/>
      <c r="N169" s="31"/>
      <c r="P169" s="31"/>
      <c r="Q169" s="31"/>
      <c r="R169" s="31"/>
      <c r="S169" s="31"/>
      <c r="T169" s="31"/>
      <c r="U169" s="31"/>
      <c r="V169" s="31"/>
      <c r="W169" s="31"/>
      <c r="X169" s="31"/>
      <c r="Y169" s="31"/>
      <c r="Z169" s="31"/>
      <c r="AA169" s="31"/>
      <c r="AB169" s="31"/>
      <c r="AC169" s="31"/>
      <c r="AD169" s="31"/>
      <c r="AE169" s="31"/>
    </row>
  </sheetData>
  <sheetProtection algorithmName="SHA-512" hashValue="LnvSUEgcRluFhp89QfnWvUWo5NeWMXX/DD4DGXdAFMfb4YTvtHcTMEufV8ExjjNhU37TXlJIpQQJeDMsfOj+Nw==" saltValue="RbbcURTeTAk1fBYJ9Sycn/Ink5oGj98zxd3yOe02wwrjelVBcw4si0bBj6KaJFoa7jZfG/rvwkF024Vy71/RkA==" spinCount="100000" sheet="1" objects="1" scenarios="1" formatColumns="0" formatRows="0" autoFilter="0"/>
  <autoFilter ref="C125:L168" xr:uid="{00000000-0009-0000-0000-00000A000000}"/>
  <mergeCells count="12">
    <mergeCell ref="E118:H118"/>
    <mergeCell ref="M2:Z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52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123</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1345</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1429</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1348</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1349</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ROUND(K128,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ROUND((SUM(BE128:BE522)),  2)</f>
        <v>0</v>
      </c>
      <c r="G37" s="31"/>
      <c r="H37" s="31"/>
      <c r="I37" s="130">
        <v>0.21</v>
      </c>
      <c r="J37" s="31"/>
      <c r="K37" s="125">
        <f>ROUND(((SUM(BE128:BE522))*I37),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ROUND((SUM(BF128:BF522)),  2)</f>
        <v>0</v>
      </c>
      <c r="G38" s="31"/>
      <c r="H38" s="31"/>
      <c r="I38" s="130">
        <v>0.15</v>
      </c>
      <c r="J38" s="31"/>
      <c r="K38" s="125">
        <f>ROUND(((SUM(BF128:BF522))*I38),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ROUND((SUM(BG128:BG522)),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ROUND((SUM(BH128:BH522)),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ROUND((SUM(BI128:BI522)),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1345</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02-SO512266 - ÚOŽI - SO 512266 ŽST Dolní Lipka - výstavba trafostanice22/0,4kV</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SŽDC s.o., Dlážděná 1003/7, 110 00 Praha 1</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Ing. Ladislav Mikeš</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Q128</f>
        <v>0</v>
      </c>
      <c r="J98" s="81">
        <f>R128</f>
        <v>0</v>
      </c>
      <c r="K98" s="81">
        <f>K128</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1430</v>
      </c>
      <c r="E99" s="156"/>
      <c r="F99" s="156"/>
      <c r="G99" s="156"/>
      <c r="H99" s="156"/>
      <c r="I99" s="157">
        <f>Q129</f>
        <v>0</v>
      </c>
      <c r="J99" s="157">
        <f>R129</f>
        <v>0</v>
      </c>
      <c r="K99" s="157">
        <f>K129</f>
        <v>0</v>
      </c>
      <c r="L99" s="154"/>
      <c r="M99" s="158"/>
    </row>
    <row r="100" spans="1:47" s="9" customFormat="1" ht="24.95" customHeight="1">
      <c r="B100" s="153"/>
      <c r="C100" s="154"/>
      <c r="D100" s="155" t="s">
        <v>1431</v>
      </c>
      <c r="E100" s="156"/>
      <c r="F100" s="156"/>
      <c r="G100" s="156"/>
      <c r="H100" s="156"/>
      <c r="I100" s="157">
        <f>Q162</f>
        <v>0</v>
      </c>
      <c r="J100" s="157">
        <f>R162</f>
        <v>0</v>
      </c>
      <c r="K100" s="157">
        <f>K162</f>
        <v>0</v>
      </c>
      <c r="L100" s="154"/>
      <c r="M100" s="158"/>
    </row>
    <row r="101" spans="1:47" s="9" customFormat="1" ht="24.95" customHeight="1">
      <c r="B101" s="153"/>
      <c r="C101" s="154"/>
      <c r="D101" s="155" t="s">
        <v>1432</v>
      </c>
      <c r="E101" s="156"/>
      <c r="F101" s="156"/>
      <c r="G101" s="156"/>
      <c r="H101" s="156"/>
      <c r="I101" s="157">
        <f>Q213</f>
        <v>0</v>
      </c>
      <c r="J101" s="157">
        <f>R213</f>
        <v>0</v>
      </c>
      <c r="K101" s="157">
        <f>K213</f>
        <v>0</v>
      </c>
      <c r="L101" s="154"/>
      <c r="M101" s="158"/>
    </row>
    <row r="102" spans="1:47" s="9" customFormat="1" ht="24.95" customHeight="1">
      <c r="B102" s="153"/>
      <c r="C102" s="154"/>
      <c r="D102" s="155" t="s">
        <v>1433</v>
      </c>
      <c r="E102" s="156"/>
      <c r="F102" s="156"/>
      <c r="G102" s="156"/>
      <c r="H102" s="156"/>
      <c r="I102" s="157">
        <f>Q244</f>
        <v>0</v>
      </c>
      <c r="J102" s="157">
        <f>R244</f>
        <v>0</v>
      </c>
      <c r="K102" s="157">
        <f>K244</f>
        <v>0</v>
      </c>
      <c r="L102" s="154"/>
      <c r="M102" s="158"/>
    </row>
    <row r="103" spans="1:47" s="9" customFormat="1" ht="24.95" customHeight="1">
      <c r="B103" s="153"/>
      <c r="C103" s="154"/>
      <c r="D103" s="155" t="s">
        <v>182</v>
      </c>
      <c r="E103" s="156"/>
      <c r="F103" s="156"/>
      <c r="G103" s="156"/>
      <c r="H103" s="156"/>
      <c r="I103" s="157">
        <f>Q271</f>
        <v>0</v>
      </c>
      <c r="J103" s="157">
        <f>R271</f>
        <v>0</v>
      </c>
      <c r="K103" s="157">
        <f>K271</f>
        <v>0</v>
      </c>
      <c r="L103" s="154"/>
      <c r="M103" s="158"/>
    </row>
    <row r="104" spans="1:47" s="9" customFormat="1" ht="24.95" customHeight="1">
      <c r="B104" s="153"/>
      <c r="C104" s="154"/>
      <c r="D104" s="155" t="s">
        <v>1434</v>
      </c>
      <c r="E104" s="156"/>
      <c r="F104" s="156"/>
      <c r="G104" s="156"/>
      <c r="H104" s="156"/>
      <c r="I104" s="157">
        <f>Q324</f>
        <v>0</v>
      </c>
      <c r="J104" s="157">
        <f>R324</f>
        <v>0</v>
      </c>
      <c r="K104" s="157">
        <f>K324</f>
        <v>0</v>
      </c>
      <c r="L104" s="154"/>
      <c r="M104" s="158"/>
    </row>
    <row r="105" spans="1:47" s="9" customFormat="1" ht="24.95" customHeight="1">
      <c r="B105" s="153"/>
      <c r="C105" s="154"/>
      <c r="D105" s="155" t="s">
        <v>1435</v>
      </c>
      <c r="E105" s="156"/>
      <c r="F105" s="156"/>
      <c r="G105" s="156"/>
      <c r="H105" s="156"/>
      <c r="I105" s="157">
        <f>Q363</f>
        <v>0</v>
      </c>
      <c r="J105" s="157">
        <f>R363</f>
        <v>0</v>
      </c>
      <c r="K105" s="157">
        <f>K363</f>
        <v>0</v>
      </c>
      <c r="L105" s="154"/>
      <c r="M105" s="158"/>
    </row>
    <row r="106" spans="1:47" s="9" customFormat="1" ht="24.95" customHeight="1">
      <c r="B106" s="153"/>
      <c r="C106" s="154"/>
      <c r="D106" s="155" t="s">
        <v>1436</v>
      </c>
      <c r="E106" s="156"/>
      <c r="F106" s="156"/>
      <c r="G106" s="156"/>
      <c r="H106" s="156"/>
      <c r="I106" s="157">
        <f>Q414</f>
        <v>0</v>
      </c>
      <c r="J106" s="157">
        <f>R414</f>
        <v>0</v>
      </c>
      <c r="K106" s="157">
        <f>K414</f>
        <v>0</v>
      </c>
      <c r="L106" s="154"/>
      <c r="M106" s="158"/>
    </row>
    <row r="107" spans="1:47" s="2" customFormat="1" ht="21.75" customHeight="1">
      <c r="A107" s="31"/>
      <c r="B107" s="32"/>
      <c r="C107" s="33"/>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47" s="2" customFormat="1" ht="6.95" customHeight="1">
      <c r="A108" s="31"/>
      <c r="B108" s="51"/>
      <c r="C108" s="52"/>
      <c r="D108" s="52"/>
      <c r="E108" s="52"/>
      <c r="F108" s="52"/>
      <c r="G108" s="52"/>
      <c r="H108" s="52"/>
      <c r="I108" s="52"/>
      <c r="J108" s="52"/>
      <c r="K108" s="52"/>
      <c r="L108" s="52"/>
      <c r="M108" s="48"/>
      <c r="S108" s="31"/>
      <c r="T108" s="31"/>
      <c r="U108" s="31"/>
      <c r="V108" s="31"/>
      <c r="W108" s="31"/>
      <c r="X108" s="31"/>
      <c r="Y108" s="31"/>
      <c r="Z108" s="31"/>
      <c r="AA108" s="31"/>
      <c r="AB108" s="31"/>
      <c r="AC108" s="31"/>
      <c r="AD108" s="31"/>
      <c r="AE108" s="31"/>
    </row>
    <row r="112" spans="1:47" s="2" customFormat="1" ht="6.95" customHeight="1">
      <c r="A112" s="31"/>
      <c r="B112" s="53"/>
      <c r="C112" s="54"/>
      <c r="D112" s="54"/>
      <c r="E112" s="54"/>
      <c r="F112" s="54"/>
      <c r="G112" s="54"/>
      <c r="H112" s="54"/>
      <c r="I112" s="54"/>
      <c r="J112" s="54"/>
      <c r="K112" s="54"/>
      <c r="L112" s="54"/>
      <c r="M112" s="48"/>
      <c r="S112" s="31"/>
      <c r="T112" s="31"/>
      <c r="U112" s="31"/>
      <c r="V112" s="31"/>
      <c r="W112" s="31"/>
      <c r="X112" s="31"/>
      <c r="Y112" s="31"/>
      <c r="Z112" s="31"/>
      <c r="AA112" s="31"/>
      <c r="AB112" s="31"/>
      <c r="AC112" s="31"/>
      <c r="AD112" s="31"/>
      <c r="AE112" s="31"/>
    </row>
    <row r="113" spans="1:63" s="2" customFormat="1" ht="24.95" customHeight="1">
      <c r="A113" s="31"/>
      <c r="B113" s="32"/>
      <c r="C113" s="20" t="s">
        <v>183</v>
      </c>
      <c r="D113" s="33"/>
      <c r="E113" s="33"/>
      <c r="F113" s="33"/>
      <c r="G113" s="33"/>
      <c r="H113" s="33"/>
      <c r="I113" s="33"/>
      <c r="J113" s="33"/>
      <c r="K113" s="33"/>
      <c r="L113" s="33"/>
      <c r="M113" s="48"/>
      <c r="S113" s="31"/>
      <c r="T113" s="31"/>
      <c r="U113" s="31"/>
      <c r="V113" s="31"/>
      <c r="W113" s="31"/>
      <c r="X113" s="31"/>
      <c r="Y113" s="31"/>
      <c r="Z113" s="31"/>
      <c r="AA113" s="31"/>
      <c r="AB113" s="31"/>
      <c r="AC113" s="31"/>
      <c r="AD113" s="31"/>
      <c r="AE113" s="31"/>
    </row>
    <row r="114" spans="1:63" s="2" customFormat="1" ht="6.9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3" s="2" customFormat="1" ht="12" customHeight="1">
      <c r="A115" s="31"/>
      <c r="B115" s="32"/>
      <c r="C115" s="26" t="s">
        <v>17</v>
      </c>
      <c r="D115" s="33"/>
      <c r="E115" s="33"/>
      <c r="F115" s="33"/>
      <c r="G115" s="33"/>
      <c r="H115" s="33"/>
      <c r="I115" s="33"/>
      <c r="J115" s="33"/>
      <c r="K115" s="33"/>
      <c r="L115" s="33"/>
      <c r="M115" s="48"/>
      <c r="S115" s="31"/>
      <c r="T115" s="31"/>
      <c r="U115" s="31"/>
      <c r="V115" s="31"/>
      <c r="W115" s="31"/>
      <c r="X115" s="31"/>
      <c r="Y115" s="31"/>
      <c r="Z115" s="31"/>
      <c r="AA115" s="31"/>
      <c r="AB115" s="31"/>
      <c r="AC115" s="31"/>
      <c r="AD115" s="31"/>
      <c r="AE115" s="31"/>
    </row>
    <row r="116" spans="1:63" s="2" customFormat="1" ht="16.5" customHeight="1">
      <c r="A116" s="31"/>
      <c r="B116" s="32"/>
      <c r="C116" s="33"/>
      <c r="D116" s="33"/>
      <c r="E116" s="279" t="str">
        <f>E7</f>
        <v>Oprava zabezpečovacího zařízení v žst. Dolní Lipka</v>
      </c>
      <c r="F116" s="280"/>
      <c r="G116" s="280"/>
      <c r="H116" s="280"/>
      <c r="I116" s="33"/>
      <c r="J116" s="33"/>
      <c r="K116" s="33"/>
      <c r="L116" s="33"/>
      <c r="M116" s="48"/>
      <c r="S116" s="31"/>
      <c r="T116" s="31"/>
      <c r="U116" s="31"/>
      <c r="V116" s="31"/>
      <c r="W116" s="31"/>
      <c r="X116" s="31"/>
      <c r="Y116" s="31"/>
      <c r="Z116" s="31"/>
      <c r="AA116" s="31"/>
      <c r="AB116" s="31"/>
      <c r="AC116" s="31"/>
      <c r="AD116" s="31"/>
      <c r="AE116" s="31"/>
    </row>
    <row r="117" spans="1:63" s="1" customFormat="1" ht="12" customHeight="1">
      <c r="B117" s="18"/>
      <c r="C117" s="26" t="s">
        <v>169</v>
      </c>
      <c r="D117" s="19"/>
      <c r="E117" s="19"/>
      <c r="F117" s="19"/>
      <c r="G117" s="19"/>
      <c r="H117" s="19"/>
      <c r="I117" s="19"/>
      <c r="J117" s="19"/>
      <c r="K117" s="19"/>
      <c r="L117" s="19"/>
      <c r="M117" s="17"/>
    </row>
    <row r="118" spans="1:63" s="2" customFormat="1" ht="16.5" customHeight="1">
      <c r="A118" s="31"/>
      <c r="B118" s="32"/>
      <c r="C118" s="33"/>
      <c r="D118" s="33"/>
      <c r="E118" s="279" t="s">
        <v>1345</v>
      </c>
      <c r="F118" s="281"/>
      <c r="G118" s="281"/>
      <c r="H118" s="281"/>
      <c r="I118" s="33"/>
      <c r="J118" s="33"/>
      <c r="K118" s="33"/>
      <c r="L118" s="33"/>
      <c r="M118" s="48"/>
      <c r="S118" s="31"/>
      <c r="T118" s="31"/>
      <c r="U118" s="31"/>
      <c r="V118" s="31"/>
      <c r="W118" s="31"/>
      <c r="X118" s="31"/>
      <c r="Y118" s="31"/>
      <c r="Z118" s="31"/>
      <c r="AA118" s="31"/>
      <c r="AB118" s="31"/>
      <c r="AC118" s="31"/>
      <c r="AD118" s="31"/>
      <c r="AE118" s="31"/>
    </row>
    <row r="119" spans="1:63" s="2" customFormat="1" ht="12" customHeight="1">
      <c r="A119" s="31"/>
      <c r="B119" s="32"/>
      <c r="C119" s="26" t="s">
        <v>171</v>
      </c>
      <c r="D119" s="33"/>
      <c r="E119" s="33"/>
      <c r="F119" s="33"/>
      <c r="G119" s="33"/>
      <c r="H119" s="33"/>
      <c r="I119" s="33"/>
      <c r="J119" s="33"/>
      <c r="K119" s="33"/>
      <c r="L119" s="33"/>
      <c r="M119" s="48"/>
      <c r="S119" s="31"/>
      <c r="T119" s="31"/>
      <c r="U119" s="31"/>
      <c r="V119" s="31"/>
      <c r="W119" s="31"/>
      <c r="X119" s="31"/>
      <c r="Y119" s="31"/>
      <c r="Z119" s="31"/>
      <c r="AA119" s="31"/>
      <c r="AB119" s="31"/>
      <c r="AC119" s="31"/>
      <c r="AD119" s="31"/>
      <c r="AE119" s="31"/>
    </row>
    <row r="120" spans="1:63" s="2" customFormat="1" ht="16.5" customHeight="1">
      <c r="A120" s="31"/>
      <c r="B120" s="32"/>
      <c r="C120" s="33"/>
      <c r="D120" s="33"/>
      <c r="E120" s="234" t="str">
        <f>E11</f>
        <v>02-SO512266 - ÚOŽI - SO 512266 ŽST Dolní Lipka - výstavba trafostanice22/0,4kV</v>
      </c>
      <c r="F120" s="281"/>
      <c r="G120" s="281"/>
      <c r="H120" s="281"/>
      <c r="I120" s="33"/>
      <c r="J120" s="33"/>
      <c r="K120" s="33"/>
      <c r="L120" s="33"/>
      <c r="M120" s="48"/>
      <c r="S120" s="31"/>
      <c r="T120" s="31"/>
      <c r="U120" s="31"/>
      <c r="V120" s="31"/>
      <c r="W120" s="31"/>
      <c r="X120" s="31"/>
      <c r="Y120" s="31"/>
      <c r="Z120" s="31"/>
      <c r="AA120" s="31"/>
      <c r="AB120" s="31"/>
      <c r="AC120" s="31"/>
      <c r="AD120" s="31"/>
      <c r="AE120" s="31"/>
    </row>
    <row r="121" spans="1:63" s="2" customFormat="1" ht="6.95" customHeight="1">
      <c r="A121" s="31"/>
      <c r="B121" s="32"/>
      <c r="C121" s="33"/>
      <c r="D121" s="33"/>
      <c r="E121" s="33"/>
      <c r="F121" s="33"/>
      <c r="G121" s="33"/>
      <c r="H121" s="33"/>
      <c r="I121" s="33"/>
      <c r="J121" s="33"/>
      <c r="K121" s="33"/>
      <c r="L121" s="33"/>
      <c r="M121" s="48"/>
      <c r="S121" s="31"/>
      <c r="T121" s="31"/>
      <c r="U121" s="31"/>
      <c r="V121" s="31"/>
      <c r="W121" s="31"/>
      <c r="X121" s="31"/>
      <c r="Y121" s="31"/>
      <c r="Z121" s="31"/>
      <c r="AA121" s="31"/>
      <c r="AB121" s="31"/>
      <c r="AC121" s="31"/>
      <c r="AD121" s="31"/>
      <c r="AE121" s="31"/>
    </row>
    <row r="122" spans="1:63" s="2" customFormat="1" ht="12" customHeight="1">
      <c r="A122" s="31"/>
      <c r="B122" s="32"/>
      <c r="C122" s="26" t="s">
        <v>21</v>
      </c>
      <c r="D122" s="33"/>
      <c r="E122" s="33"/>
      <c r="F122" s="24" t="str">
        <f>F14</f>
        <v>Dolní Lipka</v>
      </c>
      <c r="G122" s="33"/>
      <c r="H122" s="33"/>
      <c r="I122" s="26" t="s">
        <v>23</v>
      </c>
      <c r="J122" s="63" t="str">
        <f>IF(J14="","",J14)</f>
        <v>14. 1. 2020</v>
      </c>
      <c r="K122" s="33"/>
      <c r="L122" s="33"/>
      <c r="M122" s="48"/>
      <c r="S122" s="31"/>
      <c r="T122" s="31"/>
      <c r="U122" s="31"/>
      <c r="V122" s="31"/>
      <c r="W122" s="31"/>
      <c r="X122" s="31"/>
      <c r="Y122" s="31"/>
      <c r="Z122" s="31"/>
      <c r="AA122" s="31"/>
      <c r="AB122" s="31"/>
      <c r="AC122" s="31"/>
      <c r="AD122" s="31"/>
      <c r="AE122" s="31"/>
    </row>
    <row r="123" spans="1:63" s="2" customFormat="1" ht="6.95" customHeight="1">
      <c r="A123" s="31"/>
      <c r="B123" s="32"/>
      <c r="C123" s="33"/>
      <c r="D123" s="33"/>
      <c r="E123" s="33"/>
      <c r="F123" s="33"/>
      <c r="G123" s="33"/>
      <c r="H123" s="33"/>
      <c r="I123" s="33"/>
      <c r="J123" s="33"/>
      <c r="K123" s="33"/>
      <c r="L123" s="33"/>
      <c r="M123" s="48"/>
      <c r="S123" s="31"/>
      <c r="T123" s="31"/>
      <c r="U123" s="31"/>
      <c r="V123" s="31"/>
      <c r="W123" s="31"/>
      <c r="X123" s="31"/>
      <c r="Y123" s="31"/>
      <c r="Z123" s="31"/>
      <c r="AA123" s="31"/>
      <c r="AB123" s="31"/>
      <c r="AC123" s="31"/>
      <c r="AD123" s="31"/>
      <c r="AE123" s="31"/>
    </row>
    <row r="124" spans="1:63" s="2" customFormat="1" ht="15.2" customHeight="1">
      <c r="A124" s="31"/>
      <c r="B124" s="32"/>
      <c r="C124" s="26" t="s">
        <v>25</v>
      </c>
      <c r="D124" s="33"/>
      <c r="E124" s="33"/>
      <c r="F124" s="24" t="str">
        <f>E17</f>
        <v>SŽDC s.o., Dlážděná 1003/7, 110 00 Praha 1</v>
      </c>
      <c r="G124" s="33"/>
      <c r="H124" s="33"/>
      <c r="I124" s="26" t="s">
        <v>30</v>
      </c>
      <c r="J124" s="29" t="str">
        <f>E23</f>
        <v xml:space="preserve"> </v>
      </c>
      <c r="K124" s="33"/>
      <c r="L124" s="33"/>
      <c r="M124" s="48"/>
      <c r="S124" s="31"/>
      <c r="T124" s="31"/>
      <c r="U124" s="31"/>
      <c r="V124" s="31"/>
      <c r="W124" s="31"/>
      <c r="X124" s="31"/>
      <c r="Y124" s="31"/>
      <c r="Z124" s="31"/>
      <c r="AA124" s="31"/>
      <c r="AB124" s="31"/>
      <c r="AC124" s="31"/>
      <c r="AD124" s="31"/>
      <c r="AE124" s="31"/>
    </row>
    <row r="125" spans="1:63" s="2" customFormat="1" ht="15.2" customHeight="1">
      <c r="A125" s="31"/>
      <c r="B125" s="32"/>
      <c r="C125" s="26" t="s">
        <v>28</v>
      </c>
      <c r="D125" s="33"/>
      <c r="E125" s="33"/>
      <c r="F125" s="24" t="str">
        <f>IF(E20="","",E20)</f>
        <v>Vyplň údaj</v>
      </c>
      <c r="G125" s="33"/>
      <c r="H125" s="33"/>
      <c r="I125" s="26" t="s">
        <v>31</v>
      </c>
      <c r="J125" s="29" t="str">
        <f>E26</f>
        <v>Ing. Ladislav Mikeš</v>
      </c>
      <c r="K125" s="33"/>
      <c r="L125" s="33"/>
      <c r="M125" s="48"/>
      <c r="S125" s="31"/>
      <c r="T125" s="31"/>
      <c r="U125" s="31"/>
      <c r="V125" s="31"/>
      <c r="W125" s="31"/>
      <c r="X125" s="31"/>
      <c r="Y125" s="31"/>
      <c r="Z125" s="31"/>
      <c r="AA125" s="31"/>
      <c r="AB125" s="31"/>
      <c r="AC125" s="31"/>
      <c r="AD125" s="31"/>
      <c r="AE125" s="31"/>
    </row>
    <row r="126" spans="1:63" s="2" customFormat="1" ht="10.35" customHeight="1">
      <c r="A126" s="31"/>
      <c r="B126" s="32"/>
      <c r="C126" s="33"/>
      <c r="D126" s="33"/>
      <c r="E126" s="33"/>
      <c r="F126" s="33"/>
      <c r="G126" s="33"/>
      <c r="H126" s="33"/>
      <c r="I126" s="33"/>
      <c r="J126" s="33"/>
      <c r="K126" s="33"/>
      <c r="L126" s="33"/>
      <c r="M126" s="48"/>
      <c r="S126" s="31"/>
      <c r="T126" s="31"/>
      <c r="U126" s="31"/>
      <c r="V126" s="31"/>
      <c r="W126" s="31"/>
      <c r="X126" s="31"/>
      <c r="Y126" s="31"/>
      <c r="Z126" s="31"/>
      <c r="AA126" s="31"/>
      <c r="AB126" s="31"/>
      <c r="AC126" s="31"/>
      <c r="AD126" s="31"/>
      <c r="AE126" s="31"/>
    </row>
    <row r="127" spans="1:63" s="10" customFormat="1" ht="29.25" customHeight="1">
      <c r="A127" s="159"/>
      <c r="B127" s="160"/>
      <c r="C127" s="161" t="s">
        <v>184</v>
      </c>
      <c r="D127" s="162" t="s">
        <v>59</v>
      </c>
      <c r="E127" s="162" t="s">
        <v>55</v>
      </c>
      <c r="F127" s="162" t="s">
        <v>56</v>
      </c>
      <c r="G127" s="162" t="s">
        <v>185</v>
      </c>
      <c r="H127" s="162" t="s">
        <v>186</v>
      </c>
      <c r="I127" s="162" t="s">
        <v>187</v>
      </c>
      <c r="J127" s="162" t="s">
        <v>188</v>
      </c>
      <c r="K127" s="162" t="s">
        <v>179</v>
      </c>
      <c r="L127" s="163" t="s">
        <v>189</v>
      </c>
      <c r="M127" s="164"/>
      <c r="N127" s="72" t="s">
        <v>1</v>
      </c>
      <c r="O127" s="73" t="s">
        <v>38</v>
      </c>
      <c r="P127" s="73" t="s">
        <v>190</v>
      </c>
      <c r="Q127" s="73" t="s">
        <v>191</v>
      </c>
      <c r="R127" s="73" t="s">
        <v>192</v>
      </c>
      <c r="S127" s="73" t="s">
        <v>193</v>
      </c>
      <c r="T127" s="73" t="s">
        <v>194</v>
      </c>
      <c r="U127" s="73" t="s">
        <v>195</v>
      </c>
      <c r="V127" s="73" t="s">
        <v>196</v>
      </c>
      <c r="W127" s="73" t="s">
        <v>197</v>
      </c>
      <c r="X127" s="73" t="s">
        <v>198</v>
      </c>
      <c r="Y127" s="74" t="s">
        <v>199</v>
      </c>
      <c r="Z127" s="159"/>
      <c r="AA127" s="159"/>
      <c r="AB127" s="159"/>
      <c r="AC127" s="159"/>
      <c r="AD127" s="159"/>
      <c r="AE127" s="159"/>
    </row>
    <row r="128" spans="1:63" s="2" customFormat="1" ht="22.9" customHeight="1">
      <c r="A128" s="31"/>
      <c r="B128" s="32"/>
      <c r="C128" s="79" t="s">
        <v>200</v>
      </c>
      <c r="D128" s="33"/>
      <c r="E128" s="33"/>
      <c r="F128" s="33"/>
      <c r="G128" s="33"/>
      <c r="H128" s="33"/>
      <c r="I128" s="33"/>
      <c r="J128" s="33"/>
      <c r="K128" s="165">
        <f>BK128</f>
        <v>0</v>
      </c>
      <c r="L128" s="33"/>
      <c r="M128" s="36"/>
      <c r="N128" s="75"/>
      <c r="O128" s="166"/>
      <c r="P128" s="76"/>
      <c r="Q128" s="167">
        <f>Q129+Q162+Q213+Q244+Q271+Q324+Q363+Q414</f>
        <v>0</v>
      </c>
      <c r="R128" s="167">
        <f>R129+R162+R213+R244+R271+R324+R363+R414</f>
        <v>0</v>
      </c>
      <c r="S128" s="76"/>
      <c r="T128" s="168">
        <f>T129+T162+T213+T244+T271+T324+T363+T414</f>
        <v>0</v>
      </c>
      <c r="U128" s="76"/>
      <c r="V128" s="168">
        <f>V129+V162+V213+V244+V271+V324+V363+V414</f>
        <v>3.2744500000000003</v>
      </c>
      <c r="W128" s="76"/>
      <c r="X128" s="168">
        <f>X129+X162+X213+X244+X271+X324+X363+X414</f>
        <v>0</v>
      </c>
      <c r="Y128" s="77"/>
      <c r="Z128" s="31"/>
      <c r="AA128" s="31"/>
      <c r="AB128" s="31"/>
      <c r="AC128" s="31"/>
      <c r="AD128" s="31"/>
      <c r="AE128" s="31"/>
      <c r="AT128" s="14" t="s">
        <v>75</v>
      </c>
      <c r="AU128" s="14" t="s">
        <v>181</v>
      </c>
      <c r="BK128" s="169">
        <f>BK129+BK162+BK213+BK244+BK271+BK324+BK363+BK414</f>
        <v>0</v>
      </c>
    </row>
    <row r="129" spans="1:65" s="11" customFormat="1" ht="25.9" customHeight="1">
      <c r="B129" s="192"/>
      <c r="C129" s="193"/>
      <c r="D129" s="194" t="s">
        <v>75</v>
      </c>
      <c r="E129" s="195" t="s">
        <v>1437</v>
      </c>
      <c r="F129" s="195" t="s">
        <v>1438</v>
      </c>
      <c r="G129" s="193"/>
      <c r="H129" s="193"/>
      <c r="I129" s="196"/>
      <c r="J129" s="196"/>
      <c r="K129" s="197">
        <f>BK129</f>
        <v>0</v>
      </c>
      <c r="L129" s="193"/>
      <c r="M129" s="198"/>
      <c r="N129" s="199"/>
      <c r="O129" s="200"/>
      <c r="P129" s="200"/>
      <c r="Q129" s="201">
        <f>SUM(Q130:Q161)</f>
        <v>0</v>
      </c>
      <c r="R129" s="201">
        <f>SUM(R130:R161)</f>
        <v>0</v>
      </c>
      <c r="S129" s="200"/>
      <c r="T129" s="202">
        <f>SUM(T130:T161)</f>
        <v>0</v>
      </c>
      <c r="U129" s="200"/>
      <c r="V129" s="202">
        <f>SUM(V130:V161)</f>
        <v>0</v>
      </c>
      <c r="W129" s="200"/>
      <c r="X129" s="202">
        <f>SUM(X130:X161)</f>
        <v>0</v>
      </c>
      <c r="Y129" s="203"/>
      <c r="AR129" s="204" t="s">
        <v>85</v>
      </c>
      <c r="AT129" s="205" t="s">
        <v>75</v>
      </c>
      <c r="AU129" s="205" t="s">
        <v>76</v>
      </c>
      <c r="AY129" s="204" t="s">
        <v>205</v>
      </c>
      <c r="BK129" s="206">
        <f>SUM(BK130:BK161)</f>
        <v>0</v>
      </c>
    </row>
    <row r="130" spans="1:65" s="2" customFormat="1" ht="14.45" customHeight="1">
      <c r="A130" s="31"/>
      <c r="B130" s="32"/>
      <c r="C130" s="170" t="s">
        <v>83</v>
      </c>
      <c r="D130" s="170" t="s">
        <v>201</v>
      </c>
      <c r="E130" s="171" t="s">
        <v>1439</v>
      </c>
      <c r="F130" s="172" t="s">
        <v>1440</v>
      </c>
      <c r="G130" s="173" t="s">
        <v>300</v>
      </c>
      <c r="H130" s="174">
        <v>6</v>
      </c>
      <c r="I130" s="175"/>
      <c r="J130" s="176"/>
      <c r="K130" s="177">
        <f>ROUND(P130*H130,2)</f>
        <v>0</v>
      </c>
      <c r="L130" s="172" t="s">
        <v>1</v>
      </c>
      <c r="M130" s="178"/>
      <c r="N130" s="179" t="s">
        <v>1</v>
      </c>
      <c r="O130" s="180" t="s">
        <v>39</v>
      </c>
      <c r="P130" s="181">
        <f>I130+J130</f>
        <v>0</v>
      </c>
      <c r="Q130" s="181">
        <f>ROUND(I130*H130,2)</f>
        <v>0</v>
      </c>
      <c r="R130" s="181">
        <f>ROUND(J130*H130,2)</f>
        <v>0</v>
      </c>
      <c r="S130" s="68"/>
      <c r="T130" s="182">
        <f>S130*H130</f>
        <v>0</v>
      </c>
      <c r="U130" s="182">
        <v>0</v>
      </c>
      <c r="V130" s="182">
        <f>U130*H130</f>
        <v>0</v>
      </c>
      <c r="W130" s="182">
        <v>0</v>
      </c>
      <c r="X130" s="182">
        <f>W130*H130</f>
        <v>0</v>
      </c>
      <c r="Y130" s="183" t="s">
        <v>1</v>
      </c>
      <c r="Z130" s="31"/>
      <c r="AA130" s="31"/>
      <c r="AB130" s="31"/>
      <c r="AC130" s="31"/>
      <c r="AD130" s="31"/>
      <c r="AE130" s="31"/>
      <c r="AR130" s="184" t="s">
        <v>85</v>
      </c>
      <c r="AT130" s="184" t="s">
        <v>201</v>
      </c>
      <c r="AU130" s="184" t="s">
        <v>83</v>
      </c>
      <c r="AY130" s="14" t="s">
        <v>205</v>
      </c>
      <c r="BE130" s="185">
        <f>IF(O130="základní",K130,0)</f>
        <v>0</v>
      </c>
      <c r="BF130" s="185">
        <f>IF(O130="snížená",K130,0)</f>
        <v>0</v>
      </c>
      <c r="BG130" s="185">
        <f>IF(O130="zákl. přenesená",K130,0)</f>
        <v>0</v>
      </c>
      <c r="BH130" s="185">
        <f>IF(O130="sníž. přenesená",K130,0)</f>
        <v>0</v>
      </c>
      <c r="BI130" s="185">
        <f>IF(O130="nulová",K130,0)</f>
        <v>0</v>
      </c>
      <c r="BJ130" s="14" t="s">
        <v>83</v>
      </c>
      <c r="BK130" s="185">
        <f>ROUND(P130*H130,2)</f>
        <v>0</v>
      </c>
      <c r="BL130" s="14" t="s">
        <v>83</v>
      </c>
      <c r="BM130" s="184" t="s">
        <v>1441</v>
      </c>
    </row>
    <row r="131" spans="1:65" s="2" customFormat="1" ht="11.25">
      <c r="A131" s="31"/>
      <c r="B131" s="32"/>
      <c r="C131" s="33"/>
      <c r="D131" s="186" t="s">
        <v>207</v>
      </c>
      <c r="E131" s="33"/>
      <c r="F131" s="187" t="s">
        <v>1440</v>
      </c>
      <c r="G131" s="33"/>
      <c r="H131" s="33"/>
      <c r="I131" s="188"/>
      <c r="J131" s="188"/>
      <c r="K131" s="33"/>
      <c r="L131" s="33"/>
      <c r="M131" s="36"/>
      <c r="N131" s="189"/>
      <c r="O131" s="190"/>
      <c r="P131" s="68"/>
      <c r="Q131" s="68"/>
      <c r="R131" s="68"/>
      <c r="S131" s="68"/>
      <c r="T131" s="68"/>
      <c r="U131" s="68"/>
      <c r="V131" s="68"/>
      <c r="W131" s="68"/>
      <c r="X131" s="68"/>
      <c r="Y131" s="69"/>
      <c r="Z131" s="31"/>
      <c r="AA131" s="31"/>
      <c r="AB131" s="31"/>
      <c r="AC131" s="31"/>
      <c r="AD131" s="31"/>
      <c r="AE131" s="31"/>
      <c r="AT131" s="14" t="s">
        <v>207</v>
      </c>
      <c r="AU131" s="14" t="s">
        <v>83</v>
      </c>
    </row>
    <row r="132" spans="1:65" s="2" customFormat="1" ht="14.45" customHeight="1">
      <c r="A132" s="31"/>
      <c r="B132" s="32"/>
      <c r="C132" s="170" t="s">
        <v>85</v>
      </c>
      <c r="D132" s="170" t="s">
        <v>201</v>
      </c>
      <c r="E132" s="171" t="s">
        <v>1442</v>
      </c>
      <c r="F132" s="172" t="s">
        <v>1443</v>
      </c>
      <c r="G132" s="173" t="s">
        <v>300</v>
      </c>
      <c r="H132" s="174">
        <v>6</v>
      </c>
      <c r="I132" s="175"/>
      <c r="J132" s="176"/>
      <c r="K132" s="177">
        <f>ROUND(P132*H132,2)</f>
        <v>0</v>
      </c>
      <c r="L132" s="172" t="s">
        <v>1</v>
      </c>
      <c r="M132" s="178"/>
      <c r="N132" s="179"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85</v>
      </c>
      <c r="AT132" s="184" t="s">
        <v>201</v>
      </c>
      <c r="AU132" s="184" t="s">
        <v>83</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83</v>
      </c>
      <c r="BM132" s="184" t="s">
        <v>1444</v>
      </c>
    </row>
    <row r="133" spans="1:65" s="2" customFormat="1" ht="11.25">
      <c r="A133" s="31"/>
      <c r="B133" s="32"/>
      <c r="C133" s="33"/>
      <c r="D133" s="186" t="s">
        <v>207</v>
      </c>
      <c r="E133" s="33"/>
      <c r="F133" s="187" t="s">
        <v>1443</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83</v>
      </c>
    </row>
    <row r="134" spans="1:65" s="2" customFormat="1" ht="14.45" customHeight="1">
      <c r="A134" s="31"/>
      <c r="B134" s="32"/>
      <c r="C134" s="207" t="s">
        <v>409</v>
      </c>
      <c r="D134" s="207" t="s">
        <v>423</v>
      </c>
      <c r="E134" s="208" t="s">
        <v>1445</v>
      </c>
      <c r="F134" s="209" t="s">
        <v>1446</v>
      </c>
      <c r="G134" s="210" t="s">
        <v>204</v>
      </c>
      <c r="H134" s="211">
        <v>6</v>
      </c>
      <c r="I134" s="212"/>
      <c r="J134" s="212"/>
      <c r="K134" s="213">
        <f>ROUND(P134*H134,2)</f>
        <v>0</v>
      </c>
      <c r="L134" s="209" t="s">
        <v>1</v>
      </c>
      <c r="M134" s="36"/>
      <c r="N134" s="214" t="s">
        <v>1</v>
      </c>
      <c r="O134" s="180" t="s">
        <v>39</v>
      </c>
      <c r="P134" s="181">
        <f>I134+J134</f>
        <v>0</v>
      </c>
      <c r="Q134" s="181">
        <f>ROUND(I134*H134,2)</f>
        <v>0</v>
      </c>
      <c r="R134" s="181">
        <f>ROUND(J134*H134,2)</f>
        <v>0</v>
      </c>
      <c r="S134" s="68"/>
      <c r="T134" s="182">
        <f>S134*H134</f>
        <v>0</v>
      </c>
      <c r="U134" s="182">
        <v>0</v>
      </c>
      <c r="V134" s="182">
        <f>U134*H134</f>
        <v>0</v>
      </c>
      <c r="W134" s="182">
        <v>0</v>
      </c>
      <c r="X134" s="182">
        <f>W134*H134</f>
        <v>0</v>
      </c>
      <c r="Y134" s="183" t="s">
        <v>1</v>
      </c>
      <c r="Z134" s="31"/>
      <c r="AA134" s="31"/>
      <c r="AB134" s="31"/>
      <c r="AC134" s="31"/>
      <c r="AD134" s="31"/>
      <c r="AE134" s="31"/>
      <c r="AR134" s="184" t="s">
        <v>83</v>
      </c>
      <c r="AT134" s="184" t="s">
        <v>423</v>
      </c>
      <c r="AU134" s="184" t="s">
        <v>83</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83</v>
      </c>
      <c r="BM134" s="184" t="s">
        <v>1447</v>
      </c>
    </row>
    <row r="135" spans="1:65" s="2" customFormat="1" ht="11.25">
      <c r="A135" s="31"/>
      <c r="B135" s="32"/>
      <c r="C135" s="33"/>
      <c r="D135" s="186" t="s">
        <v>207</v>
      </c>
      <c r="E135" s="33"/>
      <c r="F135" s="187" t="s">
        <v>1446</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83</v>
      </c>
    </row>
    <row r="136" spans="1:65" s="2" customFormat="1" ht="14.45" customHeight="1">
      <c r="A136" s="31"/>
      <c r="B136" s="32"/>
      <c r="C136" s="170" t="s">
        <v>214</v>
      </c>
      <c r="D136" s="170" t="s">
        <v>201</v>
      </c>
      <c r="E136" s="171" t="s">
        <v>1448</v>
      </c>
      <c r="F136" s="172" t="s">
        <v>1449</v>
      </c>
      <c r="G136" s="173" t="s">
        <v>300</v>
      </c>
      <c r="H136" s="174">
        <v>3</v>
      </c>
      <c r="I136" s="175"/>
      <c r="J136" s="176"/>
      <c r="K136" s="177">
        <f>ROUND(P136*H136,2)</f>
        <v>0</v>
      </c>
      <c r="L136" s="172" t="s">
        <v>1</v>
      </c>
      <c r="M136" s="178"/>
      <c r="N136" s="179" t="s">
        <v>1</v>
      </c>
      <c r="O136" s="180" t="s">
        <v>39</v>
      </c>
      <c r="P136" s="181">
        <f>I136+J136</f>
        <v>0</v>
      </c>
      <c r="Q136" s="181">
        <f>ROUND(I136*H136,2)</f>
        <v>0</v>
      </c>
      <c r="R136" s="181">
        <f>ROUND(J136*H136,2)</f>
        <v>0</v>
      </c>
      <c r="S136" s="68"/>
      <c r="T136" s="182">
        <f>S136*H136</f>
        <v>0</v>
      </c>
      <c r="U136" s="182">
        <v>0</v>
      </c>
      <c r="V136" s="182">
        <f>U136*H136</f>
        <v>0</v>
      </c>
      <c r="W136" s="182">
        <v>0</v>
      </c>
      <c r="X136" s="182">
        <f>W136*H136</f>
        <v>0</v>
      </c>
      <c r="Y136" s="183" t="s">
        <v>1</v>
      </c>
      <c r="Z136" s="31"/>
      <c r="AA136" s="31"/>
      <c r="AB136" s="31"/>
      <c r="AC136" s="31"/>
      <c r="AD136" s="31"/>
      <c r="AE136" s="31"/>
      <c r="AR136" s="184" t="s">
        <v>331</v>
      </c>
      <c r="AT136" s="184" t="s">
        <v>201</v>
      </c>
      <c r="AU136" s="184" t="s">
        <v>83</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331</v>
      </c>
      <c r="BM136" s="184" t="s">
        <v>1450</v>
      </c>
    </row>
    <row r="137" spans="1:65" s="2" customFormat="1" ht="11.25">
      <c r="A137" s="31"/>
      <c r="B137" s="32"/>
      <c r="C137" s="33"/>
      <c r="D137" s="186" t="s">
        <v>207</v>
      </c>
      <c r="E137" s="33"/>
      <c r="F137" s="187" t="s">
        <v>1449</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83</v>
      </c>
    </row>
    <row r="138" spans="1:65" s="2" customFormat="1" ht="24.2" customHeight="1">
      <c r="A138" s="31"/>
      <c r="B138" s="32"/>
      <c r="C138" s="207" t="s">
        <v>416</v>
      </c>
      <c r="D138" s="207" t="s">
        <v>423</v>
      </c>
      <c r="E138" s="208" t="s">
        <v>1451</v>
      </c>
      <c r="F138" s="209" t="s">
        <v>1452</v>
      </c>
      <c r="G138" s="210" t="s">
        <v>204</v>
      </c>
      <c r="H138" s="211">
        <v>3</v>
      </c>
      <c r="I138" s="212"/>
      <c r="J138" s="212"/>
      <c r="K138" s="213">
        <f>ROUND(P138*H138,2)</f>
        <v>0</v>
      </c>
      <c r="L138" s="209" t="s">
        <v>1</v>
      </c>
      <c r="M138" s="36"/>
      <c r="N138" s="214" t="s">
        <v>1</v>
      </c>
      <c r="O138" s="180" t="s">
        <v>39</v>
      </c>
      <c r="P138" s="181">
        <f>I138+J138</f>
        <v>0</v>
      </c>
      <c r="Q138" s="181">
        <f>ROUND(I138*H138,2)</f>
        <v>0</v>
      </c>
      <c r="R138" s="181">
        <f>ROUND(J138*H138,2)</f>
        <v>0</v>
      </c>
      <c r="S138" s="68"/>
      <c r="T138" s="182">
        <f>S138*H138</f>
        <v>0</v>
      </c>
      <c r="U138" s="182">
        <v>0</v>
      </c>
      <c r="V138" s="182">
        <f>U138*H138</f>
        <v>0</v>
      </c>
      <c r="W138" s="182">
        <v>0</v>
      </c>
      <c r="X138" s="182">
        <f>W138*H138</f>
        <v>0</v>
      </c>
      <c r="Y138" s="183" t="s">
        <v>1</v>
      </c>
      <c r="Z138" s="31"/>
      <c r="AA138" s="31"/>
      <c r="AB138" s="31"/>
      <c r="AC138" s="31"/>
      <c r="AD138" s="31"/>
      <c r="AE138" s="31"/>
      <c r="AR138" s="184" t="s">
        <v>83</v>
      </c>
      <c r="AT138" s="184" t="s">
        <v>423</v>
      </c>
      <c r="AU138" s="184" t="s">
        <v>83</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83</v>
      </c>
      <c r="BM138" s="184" t="s">
        <v>1453</v>
      </c>
    </row>
    <row r="139" spans="1:65" s="2" customFormat="1" ht="19.5">
      <c r="A139" s="31"/>
      <c r="B139" s="32"/>
      <c r="C139" s="33"/>
      <c r="D139" s="186" t="s">
        <v>207</v>
      </c>
      <c r="E139" s="33"/>
      <c r="F139" s="187" t="s">
        <v>1454</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83</v>
      </c>
    </row>
    <row r="140" spans="1:65" s="2" customFormat="1" ht="24.2" customHeight="1">
      <c r="A140" s="31"/>
      <c r="B140" s="32"/>
      <c r="C140" s="170" t="s">
        <v>429</v>
      </c>
      <c r="D140" s="170" t="s">
        <v>201</v>
      </c>
      <c r="E140" s="171" t="s">
        <v>1455</v>
      </c>
      <c r="F140" s="172" t="s">
        <v>1456</v>
      </c>
      <c r="G140" s="173" t="s">
        <v>204</v>
      </c>
      <c r="H140" s="174">
        <v>24</v>
      </c>
      <c r="I140" s="175"/>
      <c r="J140" s="176"/>
      <c r="K140" s="177">
        <f>ROUND(P140*H140,2)</f>
        <v>0</v>
      </c>
      <c r="L140" s="172" t="s">
        <v>1</v>
      </c>
      <c r="M140" s="178"/>
      <c r="N140" s="179" t="s">
        <v>1</v>
      </c>
      <c r="O140" s="180" t="s">
        <v>39</v>
      </c>
      <c r="P140" s="181">
        <f>I140+J140</f>
        <v>0</v>
      </c>
      <c r="Q140" s="181">
        <f>ROUND(I140*H140,2)</f>
        <v>0</v>
      </c>
      <c r="R140" s="181">
        <f>ROUND(J140*H140,2)</f>
        <v>0</v>
      </c>
      <c r="S140" s="68"/>
      <c r="T140" s="182">
        <f>S140*H140</f>
        <v>0</v>
      </c>
      <c r="U140" s="182">
        <v>0</v>
      </c>
      <c r="V140" s="182">
        <f>U140*H140</f>
        <v>0</v>
      </c>
      <c r="W140" s="182">
        <v>0</v>
      </c>
      <c r="X140" s="182">
        <f>W140*H140</f>
        <v>0</v>
      </c>
      <c r="Y140" s="183" t="s">
        <v>1</v>
      </c>
      <c r="Z140" s="31"/>
      <c r="AA140" s="31"/>
      <c r="AB140" s="31"/>
      <c r="AC140" s="31"/>
      <c r="AD140" s="31"/>
      <c r="AE140" s="31"/>
      <c r="AR140" s="184" t="s">
        <v>85</v>
      </c>
      <c r="AT140" s="184" t="s">
        <v>201</v>
      </c>
      <c r="AU140" s="184" t="s">
        <v>83</v>
      </c>
      <c r="AY140" s="14" t="s">
        <v>205</v>
      </c>
      <c r="BE140" s="185">
        <f>IF(O140="základní",K140,0)</f>
        <v>0</v>
      </c>
      <c r="BF140" s="185">
        <f>IF(O140="snížená",K140,0)</f>
        <v>0</v>
      </c>
      <c r="BG140" s="185">
        <f>IF(O140="zákl. přenesená",K140,0)</f>
        <v>0</v>
      </c>
      <c r="BH140" s="185">
        <f>IF(O140="sníž. přenesená",K140,0)</f>
        <v>0</v>
      </c>
      <c r="BI140" s="185">
        <f>IF(O140="nulová",K140,0)</f>
        <v>0</v>
      </c>
      <c r="BJ140" s="14" t="s">
        <v>83</v>
      </c>
      <c r="BK140" s="185">
        <f>ROUND(P140*H140,2)</f>
        <v>0</v>
      </c>
      <c r="BL140" s="14" t="s">
        <v>83</v>
      </c>
      <c r="BM140" s="184" t="s">
        <v>1457</v>
      </c>
    </row>
    <row r="141" spans="1:65" s="2" customFormat="1" ht="11.25">
      <c r="A141" s="31"/>
      <c r="B141" s="32"/>
      <c r="C141" s="33"/>
      <c r="D141" s="186" t="s">
        <v>207</v>
      </c>
      <c r="E141" s="33"/>
      <c r="F141" s="187" t="s">
        <v>1456</v>
      </c>
      <c r="G141" s="33"/>
      <c r="H141" s="33"/>
      <c r="I141" s="188"/>
      <c r="J141" s="188"/>
      <c r="K141" s="33"/>
      <c r="L141" s="33"/>
      <c r="M141" s="36"/>
      <c r="N141" s="189"/>
      <c r="O141" s="190"/>
      <c r="P141" s="68"/>
      <c r="Q141" s="68"/>
      <c r="R141" s="68"/>
      <c r="S141" s="68"/>
      <c r="T141" s="68"/>
      <c r="U141" s="68"/>
      <c r="V141" s="68"/>
      <c r="W141" s="68"/>
      <c r="X141" s="68"/>
      <c r="Y141" s="69"/>
      <c r="Z141" s="31"/>
      <c r="AA141" s="31"/>
      <c r="AB141" s="31"/>
      <c r="AC141" s="31"/>
      <c r="AD141" s="31"/>
      <c r="AE141" s="31"/>
      <c r="AT141" s="14" t="s">
        <v>207</v>
      </c>
      <c r="AU141" s="14" t="s">
        <v>83</v>
      </c>
    </row>
    <row r="142" spans="1:65" s="2" customFormat="1" ht="14.45" customHeight="1">
      <c r="A142" s="31"/>
      <c r="B142" s="32"/>
      <c r="C142" s="207" t="s">
        <v>434</v>
      </c>
      <c r="D142" s="207" t="s">
        <v>423</v>
      </c>
      <c r="E142" s="208" t="s">
        <v>1458</v>
      </c>
      <c r="F142" s="209" t="s">
        <v>1459</v>
      </c>
      <c r="G142" s="210" t="s">
        <v>204</v>
      </c>
      <c r="H142" s="211">
        <v>24</v>
      </c>
      <c r="I142" s="212"/>
      <c r="J142" s="212"/>
      <c r="K142" s="213">
        <f>ROUND(P142*H142,2)</f>
        <v>0</v>
      </c>
      <c r="L142" s="209" t="s">
        <v>1</v>
      </c>
      <c r="M142" s="36"/>
      <c r="N142" s="214" t="s">
        <v>1</v>
      </c>
      <c r="O142" s="180" t="s">
        <v>39</v>
      </c>
      <c r="P142" s="181">
        <f>I142+J142</f>
        <v>0</v>
      </c>
      <c r="Q142" s="181">
        <f>ROUND(I142*H142,2)</f>
        <v>0</v>
      </c>
      <c r="R142" s="181">
        <f>ROUND(J142*H142,2)</f>
        <v>0</v>
      </c>
      <c r="S142" s="68"/>
      <c r="T142" s="182">
        <f>S142*H142</f>
        <v>0</v>
      </c>
      <c r="U142" s="182">
        <v>0</v>
      </c>
      <c r="V142" s="182">
        <f>U142*H142</f>
        <v>0</v>
      </c>
      <c r="W142" s="182">
        <v>0</v>
      </c>
      <c r="X142" s="182">
        <f>W142*H142</f>
        <v>0</v>
      </c>
      <c r="Y142" s="183" t="s">
        <v>1</v>
      </c>
      <c r="Z142" s="31"/>
      <c r="AA142" s="31"/>
      <c r="AB142" s="31"/>
      <c r="AC142" s="31"/>
      <c r="AD142" s="31"/>
      <c r="AE142" s="31"/>
      <c r="AR142" s="184" t="s">
        <v>83</v>
      </c>
      <c r="AT142" s="184" t="s">
        <v>423</v>
      </c>
      <c r="AU142" s="184" t="s">
        <v>83</v>
      </c>
      <c r="AY142" s="14" t="s">
        <v>205</v>
      </c>
      <c r="BE142" s="185">
        <f>IF(O142="základní",K142,0)</f>
        <v>0</v>
      </c>
      <c r="BF142" s="185">
        <f>IF(O142="snížená",K142,0)</f>
        <v>0</v>
      </c>
      <c r="BG142" s="185">
        <f>IF(O142="zákl. přenesená",K142,0)</f>
        <v>0</v>
      </c>
      <c r="BH142" s="185">
        <f>IF(O142="sníž. přenesená",K142,0)</f>
        <v>0</v>
      </c>
      <c r="BI142" s="185">
        <f>IF(O142="nulová",K142,0)</f>
        <v>0</v>
      </c>
      <c r="BJ142" s="14" t="s">
        <v>83</v>
      </c>
      <c r="BK142" s="185">
        <f>ROUND(P142*H142,2)</f>
        <v>0</v>
      </c>
      <c r="BL142" s="14" t="s">
        <v>83</v>
      </c>
      <c r="BM142" s="184" t="s">
        <v>1460</v>
      </c>
    </row>
    <row r="143" spans="1:65" s="2" customFormat="1" ht="11.25">
      <c r="A143" s="31"/>
      <c r="B143" s="32"/>
      <c r="C143" s="33"/>
      <c r="D143" s="186" t="s">
        <v>207</v>
      </c>
      <c r="E143" s="33"/>
      <c r="F143" s="187" t="s">
        <v>1461</v>
      </c>
      <c r="G143" s="33"/>
      <c r="H143" s="33"/>
      <c r="I143" s="188"/>
      <c r="J143" s="188"/>
      <c r="K143" s="33"/>
      <c r="L143" s="33"/>
      <c r="M143" s="36"/>
      <c r="N143" s="189"/>
      <c r="O143" s="190"/>
      <c r="P143" s="68"/>
      <c r="Q143" s="68"/>
      <c r="R143" s="68"/>
      <c r="S143" s="68"/>
      <c r="T143" s="68"/>
      <c r="U143" s="68"/>
      <c r="V143" s="68"/>
      <c r="W143" s="68"/>
      <c r="X143" s="68"/>
      <c r="Y143" s="69"/>
      <c r="Z143" s="31"/>
      <c r="AA143" s="31"/>
      <c r="AB143" s="31"/>
      <c r="AC143" s="31"/>
      <c r="AD143" s="31"/>
      <c r="AE143" s="31"/>
      <c r="AT143" s="14" t="s">
        <v>207</v>
      </c>
      <c r="AU143" s="14" t="s">
        <v>83</v>
      </c>
    </row>
    <row r="144" spans="1:65" s="2" customFormat="1" ht="14.45" customHeight="1">
      <c r="A144" s="31"/>
      <c r="B144" s="32"/>
      <c r="C144" s="207" t="s">
        <v>213</v>
      </c>
      <c r="D144" s="207" t="s">
        <v>423</v>
      </c>
      <c r="E144" s="208" t="s">
        <v>1462</v>
      </c>
      <c r="F144" s="209" t="s">
        <v>1463</v>
      </c>
      <c r="G144" s="210" t="s">
        <v>300</v>
      </c>
      <c r="H144" s="211">
        <v>8</v>
      </c>
      <c r="I144" s="212"/>
      <c r="J144" s="212"/>
      <c r="K144" s="213">
        <f>ROUND(P144*H144,2)</f>
        <v>0</v>
      </c>
      <c r="L144" s="209" t="s">
        <v>1</v>
      </c>
      <c r="M144" s="36"/>
      <c r="N144" s="214" t="s">
        <v>1</v>
      </c>
      <c r="O144" s="180" t="s">
        <v>39</v>
      </c>
      <c r="P144" s="181">
        <f>I144+J144</f>
        <v>0</v>
      </c>
      <c r="Q144" s="181">
        <f>ROUND(I144*H144,2)</f>
        <v>0</v>
      </c>
      <c r="R144" s="181">
        <f>ROUND(J144*H144,2)</f>
        <v>0</v>
      </c>
      <c r="S144" s="68"/>
      <c r="T144" s="182">
        <f>S144*H144</f>
        <v>0</v>
      </c>
      <c r="U144" s="182">
        <v>0</v>
      </c>
      <c r="V144" s="182">
        <f>U144*H144</f>
        <v>0</v>
      </c>
      <c r="W144" s="182">
        <v>0</v>
      </c>
      <c r="X144" s="182">
        <f>W144*H144</f>
        <v>0</v>
      </c>
      <c r="Y144" s="183" t="s">
        <v>1</v>
      </c>
      <c r="Z144" s="31"/>
      <c r="AA144" s="31"/>
      <c r="AB144" s="31"/>
      <c r="AC144" s="31"/>
      <c r="AD144" s="31"/>
      <c r="AE144" s="31"/>
      <c r="AR144" s="184" t="s">
        <v>83</v>
      </c>
      <c r="AT144" s="184" t="s">
        <v>423</v>
      </c>
      <c r="AU144" s="184" t="s">
        <v>83</v>
      </c>
      <c r="AY144" s="14" t="s">
        <v>205</v>
      </c>
      <c r="BE144" s="185">
        <f>IF(O144="základní",K144,0)</f>
        <v>0</v>
      </c>
      <c r="BF144" s="185">
        <f>IF(O144="snížená",K144,0)</f>
        <v>0</v>
      </c>
      <c r="BG144" s="185">
        <f>IF(O144="zákl. přenesená",K144,0)</f>
        <v>0</v>
      </c>
      <c r="BH144" s="185">
        <f>IF(O144="sníž. přenesená",K144,0)</f>
        <v>0</v>
      </c>
      <c r="BI144" s="185">
        <f>IF(O144="nulová",K144,0)</f>
        <v>0</v>
      </c>
      <c r="BJ144" s="14" t="s">
        <v>83</v>
      </c>
      <c r="BK144" s="185">
        <f>ROUND(P144*H144,2)</f>
        <v>0</v>
      </c>
      <c r="BL144" s="14" t="s">
        <v>83</v>
      </c>
      <c r="BM144" s="184" t="s">
        <v>1464</v>
      </c>
    </row>
    <row r="145" spans="1:65" s="2" customFormat="1" ht="11.25">
      <c r="A145" s="31"/>
      <c r="B145" s="32"/>
      <c r="C145" s="33"/>
      <c r="D145" s="186" t="s">
        <v>207</v>
      </c>
      <c r="E145" s="33"/>
      <c r="F145" s="187" t="s">
        <v>1463</v>
      </c>
      <c r="G145" s="33"/>
      <c r="H145" s="33"/>
      <c r="I145" s="188"/>
      <c r="J145" s="188"/>
      <c r="K145" s="33"/>
      <c r="L145" s="33"/>
      <c r="M145" s="36"/>
      <c r="N145" s="189"/>
      <c r="O145" s="190"/>
      <c r="P145" s="68"/>
      <c r="Q145" s="68"/>
      <c r="R145" s="68"/>
      <c r="S145" s="68"/>
      <c r="T145" s="68"/>
      <c r="U145" s="68"/>
      <c r="V145" s="68"/>
      <c r="W145" s="68"/>
      <c r="X145" s="68"/>
      <c r="Y145" s="69"/>
      <c r="Z145" s="31"/>
      <c r="AA145" s="31"/>
      <c r="AB145" s="31"/>
      <c r="AC145" s="31"/>
      <c r="AD145" s="31"/>
      <c r="AE145" s="31"/>
      <c r="AT145" s="14" t="s">
        <v>207</v>
      </c>
      <c r="AU145" s="14" t="s">
        <v>83</v>
      </c>
    </row>
    <row r="146" spans="1:65" s="2" customFormat="1" ht="14.45" customHeight="1">
      <c r="A146" s="31"/>
      <c r="B146" s="32"/>
      <c r="C146" s="207" t="s">
        <v>442</v>
      </c>
      <c r="D146" s="207" t="s">
        <v>423</v>
      </c>
      <c r="E146" s="208" t="s">
        <v>1465</v>
      </c>
      <c r="F146" s="209" t="s">
        <v>1466</v>
      </c>
      <c r="G146" s="210" t="s">
        <v>204</v>
      </c>
      <c r="H146" s="211">
        <v>6</v>
      </c>
      <c r="I146" s="212"/>
      <c r="J146" s="212"/>
      <c r="K146" s="213">
        <f>ROUND(P146*H146,2)</f>
        <v>0</v>
      </c>
      <c r="L146" s="209" t="s">
        <v>1</v>
      </c>
      <c r="M146" s="36"/>
      <c r="N146" s="214" t="s">
        <v>1</v>
      </c>
      <c r="O146" s="180" t="s">
        <v>39</v>
      </c>
      <c r="P146" s="181">
        <f>I146+J146</f>
        <v>0</v>
      </c>
      <c r="Q146" s="181">
        <f>ROUND(I146*H146,2)</f>
        <v>0</v>
      </c>
      <c r="R146" s="181">
        <f>ROUND(J146*H146,2)</f>
        <v>0</v>
      </c>
      <c r="S146" s="68"/>
      <c r="T146" s="182">
        <f>S146*H146</f>
        <v>0</v>
      </c>
      <c r="U146" s="182">
        <v>0</v>
      </c>
      <c r="V146" s="182">
        <f>U146*H146</f>
        <v>0</v>
      </c>
      <c r="W146" s="182">
        <v>0</v>
      </c>
      <c r="X146" s="182">
        <f>W146*H146</f>
        <v>0</v>
      </c>
      <c r="Y146" s="183" t="s">
        <v>1</v>
      </c>
      <c r="Z146" s="31"/>
      <c r="AA146" s="31"/>
      <c r="AB146" s="31"/>
      <c r="AC146" s="31"/>
      <c r="AD146" s="31"/>
      <c r="AE146" s="31"/>
      <c r="AR146" s="184" t="s">
        <v>83</v>
      </c>
      <c r="AT146" s="184" t="s">
        <v>423</v>
      </c>
      <c r="AU146" s="184" t="s">
        <v>83</v>
      </c>
      <c r="AY146" s="14" t="s">
        <v>205</v>
      </c>
      <c r="BE146" s="185">
        <f>IF(O146="základní",K146,0)</f>
        <v>0</v>
      </c>
      <c r="BF146" s="185">
        <f>IF(O146="snížená",K146,0)</f>
        <v>0</v>
      </c>
      <c r="BG146" s="185">
        <f>IF(O146="zákl. přenesená",K146,0)</f>
        <v>0</v>
      </c>
      <c r="BH146" s="185">
        <f>IF(O146="sníž. přenesená",K146,0)</f>
        <v>0</v>
      </c>
      <c r="BI146" s="185">
        <f>IF(O146="nulová",K146,0)</f>
        <v>0</v>
      </c>
      <c r="BJ146" s="14" t="s">
        <v>83</v>
      </c>
      <c r="BK146" s="185">
        <f>ROUND(P146*H146,2)</f>
        <v>0</v>
      </c>
      <c r="BL146" s="14" t="s">
        <v>83</v>
      </c>
      <c r="BM146" s="184" t="s">
        <v>1467</v>
      </c>
    </row>
    <row r="147" spans="1:65" s="2" customFormat="1" ht="11.25">
      <c r="A147" s="31"/>
      <c r="B147" s="32"/>
      <c r="C147" s="33"/>
      <c r="D147" s="186" t="s">
        <v>207</v>
      </c>
      <c r="E147" s="33"/>
      <c r="F147" s="187" t="s">
        <v>1466</v>
      </c>
      <c r="G147" s="33"/>
      <c r="H147" s="33"/>
      <c r="I147" s="188"/>
      <c r="J147" s="188"/>
      <c r="K147" s="33"/>
      <c r="L147" s="33"/>
      <c r="M147" s="36"/>
      <c r="N147" s="189"/>
      <c r="O147" s="190"/>
      <c r="P147" s="68"/>
      <c r="Q147" s="68"/>
      <c r="R147" s="68"/>
      <c r="S147" s="68"/>
      <c r="T147" s="68"/>
      <c r="U147" s="68"/>
      <c r="V147" s="68"/>
      <c r="W147" s="68"/>
      <c r="X147" s="68"/>
      <c r="Y147" s="69"/>
      <c r="Z147" s="31"/>
      <c r="AA147" s="31"/>
      <c r="AB147" s="31"/>
      <c r="AC147" s="31"/>
      <c r="AD147" s="31"/>
      <c r="AE147" s="31"/>
      <c r="AT147" s="14" t="s">
        <v>207</v>
      </c>
      <c r="AU147" s="14" t="s">
        <v>83</v>
      </c>
    </row>
    <row r="148" spans="1:65" s="2" customFormat="1" ht="14.45" customHeight="1">
      <c r="A148" s="31"/>
      <c r="B148" s="32"/>
      <c r="C148" s="207" t="s">
        <v>447</v>
      </c>
      <c r="D148" s="207" t="s">
        <v>423</v>
      </c>
      <c r="E148" s="208" t="s">
        <v>1468</v>
      </c>
      <c r="F148" s="209" t="s">
        <v>1469</v>
      </c>
      <c r="G148" s="210" t="s">
        <v>204</v>
      </c>
      <c r="H148" s="211">
        <v>6</v>
      </c>
      <c r="I148" s="212"/>
      <c r="J148" s="212"/>
      <c r="K148" s="213">
        <f>ROUND(P148*H148,2)</f>
        <v>0</v>
      </c>
      <c r="L148" s="209" t="s">
        <v>1</v>
      </c>
      <c r="M148" s="36"/>
      <c r="N148" s="214" t="s">
        <v>1</v>
      </c>
      <c r="O148" s="180" t="s">
        <v>39</v>
      </c>
      <c r="P148" s="181">
        <f>I148+J148</f>
        <v>0</v>
      </c>
      <c r="Q148" s="181">
        <f>ROUND(I148*H148,2)</f>
        <v>0</v>
      </c>
      <c r="R148" s="181">
        <f>ROUND(J148*H148,2)</f>
        <v>0</v>
      </c>
      <c r="S148" s="68"/>
      <c r="T148" s="182">
        <f>S148*H148</f>
        <v>0</v>
      </c>
      <c r="U148" s="182">
        <v>0</v>
      </c>
      <c r="V148" s="182">
        <f>U148*H148</f>
        <v>0</v>
      </c>
      <c r="W148" s="182">
        <v>0</v>
      </c>
      <c r="X148" s="182">
        <f>W148*H148</f>
        <v>0</v>
      </c>
      <c r="Y148" s="183" t="s">
        <v>1</v>
      </c>
      <c r="Z148" s="31"/>
      <c r="AA148" s="31"/>
      <c r="AB148" s="31"/>
      <c r="AC148" s="31"/>
      <c r="AD148" s="31"/>
      <c r="AE148" s="31"/>
      <c r="AR148" s="184" t="s">
        <v>83</v>
      </c>
      <c r="AT148" s="184" t="s">
        <v>423</v>
      </c>
      <c r="AU148" s="184" t="s">
        <v>83</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83</v>
      </c>
      <c r="BM148" s="184" t="s">
        <v>1470</v>
      </c>
    </row>
    <row r="149" spans="1:65" s="2" customFormat="1" ht="11.25">
      <c r="A149" s="31"/>
      <c r="B149" s="32"/>
      <c r="C149" s="33"/>
      <c r="D149" s="186" t="s">
        <v>207</v>
      </c>
      <c r="E149" s="33"/>
      <c r="F149" s="187" t="s">
        <v>1469</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83</v>
      </c>
    </row>
    <row r="150" spans="1:65" s="2" customFormat="1" ht="24.2" customHeight="1">
      <c r="A150" s="31"/>
      <c r="B150" s="32"/>
      <c r="C150" s="170" t="s">
        <v>452</v>
      </c>
      <c r="D150" s="170" t="s">
        <v>201</v>
      </c>
      <c r="E150" s="171" t="s">
        <v>1471</v>
      </c>
      <c r="F150" s="172" t="s">
        <v>1472</v>
      </c>
      <c r="G150" s="173" t="s">
        <v>300</v>
      </c>
      <c r="H150" s="174">
        <v>1</v>
      </c>
      <c r="I150" s="175"/>
      <c r="J150" s="176"/>
      <c r="K150" s="177">
        <f>ROUND(P150*H150,2)</f>
        <v>0</v>
      </c>
      <c r="L150" s="172" t="s">
        <v>1</v>
      </c>
      <c r="M150" s="178"/>
      <c r="N150" s="179" t="s">
        <v>1</v>
      </c>
      <c r="O150" s="180" t="s">
        <v>39</v>
      </c>
      <c r="P150" s="181">
        <f>I150+J150</f>
        <v>0</v>
      </c>
      <c r="Q150" s="181">
        <f>ROUND(I150*H150,2)</f>
        <v>0</v>
      </c>
      <c r="R150" s="181">
        <f>ROUND(J150*H150,2)</f>
        <v>0</v>
      </c>
      <c r="S150" s="68"/>
      <c r="T150" s="182">
        <f>S150*H150</f>
        <v>0</v>
      </c>
      <c r="U150" s="182">
        <v>0</v>
      </c>
      <c r="V150" s="182">
        <f>U150*H150</f>
        <v>0</v>
      </c>
      <c r="W150" s="182">
        <v>0</v>
      </c>
      <c r="X150" s="182">
        <f>W150*H150</f>
        <v>0</v>
      </c>
      <c r="Y150" s="183" t="s">
        <v>1</v>
      </c>
      <c r="Z150" s="31"/>
      <c r="AA150" s="31"/>
      <c r="AB150" s="31"/>
      <c r="AC150" s="31"/>
      <c r="AD150" s="31"/>
      <c r="AE150" s="31"/>
      <c r="AR150" s="184" t="s">
        <v>85</v>
      </c>
      <c r="AT150" s="184" t="s">
        <v>201</v>
      </c>
      <c r="AU150" s="184" t="s">
        <v>83</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83</v>
      </c>
      <c r="BM150" s="184" t="s">
        <v>1473</v>
      </c>
    </row>
    <row r="151" spans="1:65" s="2" customFormat="1" ht="19.5">
      <c r="A151" s="31"/>
      <c r="B151" s="32"/>
      <c r="C151" s="33"/>
      <c r="D151" s="186" t="s">
        <v>207</v>
      </c>
      <c r="E151" s="33"/>
      <c r="F151" s="187" t="s">
        <v>1474</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83</v>
      </c>
    </row>
    <row r="152" spans="1:65" s="2" customFormat="1" ht="14.45" customHeight="1">
      <c r="A152" s="31"/>
      <c r="B152" s="32"/>
      <c r="C152" s="207" t="s">
        <v>457</v>
      </c>
      <c r="D152" s="207" t="s">
        <v>423</v>
      </c>
      <c r="E152" s="208" t="s">
        <v>1475</v>
      </c>
      <c r="F152" s="209" t="s">
        <v>1476</v>
      </c>
      <c r="G152" s="210" t="s">
        <v>300</v>
      </c>
      <c r="H152" s="211">
        <v>6</v>
      </c>
      <c r="I152" s="212"/>
      <c r="J152" s="212"/>
      <c r="K152" s="213">
        <f>ROUND(P152*H152,2)</f>
        <v>0</v>
      </c>
      <c r="L152" s="209" t="s">
        <v>1</v>
      </c>
      <c r="M152" s="36"/>
      <c r="N152" s="214" t="s">
        <v>1</v>
      </c>
      <c r="O152" s="180" t="s">
        <v>39</v>
      </c>
      <c r="P152" s="181">
        <f>I152+J152</f>
        <v>0</v>
      </c>
      <c r="Q152" s="181">
        <f>ROUND(I152*H152,2)</f>
        <v>0</v>
      </c>
      <c r="R152" s="181">
        <f>ROUND(J152*H152,2)</f>
        <v>0</v>
      </c>
      <c r="S152" s="68"/>
      <c r="T152" s="182">
        <f>S152*H152</f>
        <v>0</v>
      </c>
      <c r="U152" s="182">
        <v>0</v>
      </c>
      <c r="V152" s="182">
        <f>U152*H152</f>
        <v>0</v>
      </c>
      <c r="W152" s="182">
        <v>0</v>
      </c>
      <c r="X152" s="182">
        <f>W152*H152</f>
        <v>0</v>
      </c>
      <c r="Y152" s="183" t="s">
        <v>1</v>
      </c>
      <c r="Z152" s="31"/>
      <c r="AA152" s="31"/>
      <c r="AB152" s="31"/>
      <c r="AC152" s="31"/>
      <c r="AD152" s="31"/>
      <c r="AE152" s="31"/>
      <c r="AR152" s="184" t="s">
        <v>83</v>
      </c>
      <c r="AT152" s="184" t="s">
        <v>423</v>
      </c>
      <c r="AU152" s="184" t="s">
        <v>83</v>
      </c>
      <c r="AY152" s="14" t="s">
        <v>205</v>
      </c>
      <c r="BE152" s="185">
        <f>IF(O152="základní",K152,0)</f>
        <v>0</v>
      </c>
      <c r="BF152" s="185">
        <f>IF(O152="snížená",K152,0)</f>
        <v>0</v>
      </c>
      <c r="BG152" s="185">
        <f>IF(O152="zákl. přenesená",K152,0)</f>
        <v>0</v>
      </c>
      <c r="BH152" s="185">
        <f>IF(O152="sníž. přenesená",K152,0)</f>
        <v>0</v>
      </c>
      <c r="BI152" s="185">
        <f>IF(O152="nulová",K152,0)</f>
        <v>0</v>
      </c>
      <c r="BJ152" s="14" t="s">
        <v>83</v>
      </c>
      <c r="BK152" s="185">
        <f>ROUND(P152*H152,2)</f>
        <v>0</v>
      </c>
      <c r="BL152" s="14" t="s">
        <v>83</v>
      </c>
      <c r="BM152" s="184" t="s">
        <v>1477</v>
      </c>
    </row>
    <row r="153" spans="1:65" s="2" customFormat="1" ht="11.25">
      <c r="A153" s="31"/>
      <c r="B153" s="32"/>
      <c r="C153" s="33"/>
      <c r="D153" s="186" t="s">
        <v>207</v>
      </c>
      <c r="E153" s="33"/>
      <c r="F153" s="187" t="s">
        <v>1478</v>
      </c>
      <c r="G153" s="33"/>
      <c r="H153" s="33"/>
      <c r="I153" s="188"/>
      <c r="J153" s="188"/>
      <c r="K153" s="33"/>
      <c r="L153" s="33"/>
      <c r="M153" s="36"/>
      <c r="N153" s="189"/>
      <c r="O153" s="190"/>
      <c r="P153" s="68"/>
      <c r="Q153" s="68"/>
      <c r="R153" s="68"/>
      <c r="S153" s="68"/>
      <c r="T153" s="68"/>
      <c r="U153" s="68"/>
      <c r="V153" s="68"/>
      <c r="W153" s="68"/>
      <c r="X153" s="68"/>
      <c r="Y153" s="69"/>
      <c r="Z153" s="31"/>
      <c r="AA153" s="31"/>
      <c r="AB153" s="31"/>
      <c r="AC153" s="31"/>
      <c r="AD153" s="31"/>
      <c r="AE153" s="31"/>
      <c r="AT153" s="14" t="s">
        <v>207</v>
      </c>
      <c r="AU153" s="14" t="s">
        <v>83</v>
      </c>
    </row>
    <row r="154" spans="1:65" s="2" customFormat="1" ht="24.2" customHeight="1">
      <c r="A154" s="31"/>
      <c r="B154" s="32"/>
      <c r="C154" s="170" t="s">
        <v>462</v>
      </c>
      <c r="D154" s="170" t="s">
        <v>201</v>
      </c>
      <c r="E154" s="171" t="s">
        <v>1479</v>
      </c>
      <c r="F154" s="172" t="s">
        <v>1480</v>
      </c>
      <c r="G154" s="173" t="s">
        <v>300</v>
      </c>
      <c r="H154" s="174">
        <v>1</v>
      </c>
      <c r="I154" s="175"/>
      <c r="J154" s="176"/>
      <c r="K154" s="177">
        <f>ROUND(P154*H154,2)</f>
        <v>0</v>
      </c>
      <c r="L154" s="172" t="s">
        <v>1</v>
      </c>
      <c r="M154" s="178"/>
      <c r="N154" s="179" t="s">
        <v>1</v>
      </c>
      <c r="O154" s="180" t="s">
        <v>39</v>
      </c>
      <c r="P154" s="181">
        <f>I154+J154</f>
        <v>0</v>
      </c>
      <c r="Q154" s="181">
        <f>ROUND(I154*H154,2)</f>
        <v>0</v>
      </c>
      <c r="R154" s="181">
        <f>ROUND(J154*H154,2)</f>
        <v>0</v>
      </c>
      <c r="S154" s="68"/>
      <c r="T154" s="182">
        <f>S154*H154</f>
        <v>0</v>
      </c>
      <c r="U154" s="182">
        <v>0</v>
      </c>
      <c r="V154" s="182">
        <f>U154*H154</f>
        <v>0</v>
      </c>
      <c r="W154" s="182">
        <v>0</v>
      </c>
      <c r="X154" s="182">
        <f>W154*H154</f>
        <v>0</v>
      </c>
      <c r="Y154" s="183" t="s">
        <v>1</v>
      </c>
      <c r="Z154" s="31"/>
      <c r="AA154" s="31"/>
      <c r="AB154" s="31"/>
      <c r="AC154" s="31"/>
      <c r="AD154" s="31"/>
      <c r="AE154" s="31"/>
      <c r="AR154" s="184" t="s">
        <v>85</v>
      </c>
      <c r="AT154" s="184" t="s">
        <v>201</v>
      </c>
      <c r="AU154" s="184" t="s">
        <v>83</v>
      </c>
      <c r="AY154" s="14" t="s">
        <v>205</v>
      </c>
      <c r="BE154" s="185">
        <f>IF(O154="základní",K154,0)</f>
        <v>0</v>
      </c>
      <c r="BF154" s="185">
        <f>IF(O154="snížená",K154,0)</f>
        <v>0</v>
      </c>
      <c r="BG154" s="185">
        <f>IF(O154="zákl. přenesená",K154,0)</f>
        <v>0</v>
      </c>
      <c r="BH154" s="185">
        <f>IF(O154="sníž. přenesená",K154,0)</f>
        <v>0</v>
      </c>
      <c r="BI154" s="185">
        <f>IF(O154="nulová",K154,0)</f>
        <v>0</v>
      </c>
      <c r="BJ154" s="14" t="s">
        <v>83</v>
      </c>
      <c r="BK154" s="185">
        <f>ROUND(P154*H154,2)</f>
        <v>0</v>
      </c>
      <c r="BL154" s="14" t="s">
        <v>83</v>
      </c>
      <c r="BM154" s="184" t="s">
        <v>1481</v>
      </c>
    </row>
    <row r="155" spans="1:65" s="2" customFormat="1" ht="19.5">
      <c r="A155" s="31"/>
      <c r="B155" s="32"/>
      <c r="C155" s="33"/>
      <c r="D155" s="186" t="s">
        <v>207</v>
      </c>
      <c r="E155" s="33"/>
      <c r="F155" s="187" t="s">
        <v>1482</v>
      </c>
      <c r="G155" s="33"/>
      <c r="H155" s="33"/>
      <c r="I155" s="188"/>
      <c r="J155" s="188"/>
      <c r="K155" s="33"/>
      <c r="L155" s="33"/>
      <c r="M155" s="36"/>
      <c r="N155" s="189"/>
      <c r="O155" s="190"/>
      <c r="P155" s="68"/>
      <c r="Q155" s="68"/>
      <c r="R155" s="68"/>
      <c r="S155" s="68"/>
      <c r="T155" s="68"/>
      <c r="U155" s="68"/>
      <c r="V155" s="68"/>
      <c r="W155" s="68"/>
      <c r="X155" s="68"/>
      <c r="Y155" s="69"/>
      <c r="Z155" s="31"/>
      <c r="AA155" s="31"/>
      <c r="AB155" s="31"/>
      <c r="AC155" s="31"/>
      <c r="AD155" s="31"/>
      <c r="AE155" s="31"/>
      <c r="AT155" s="14" t="s">
        <v>207</v>
      </c>
      <c r="AU155" s="14" t="s">
        <v>83</v>
      </c>
    </row>
    <row r="156" spans="1:65" s="2" customFormat="1" ht="24.2" customHeight="1">
      <c r="A156" s="31"/>
      <c r="B156" s="32"/>
      <c r="C156" s="207" t="s">
        <v>510</v>
      </c>
      <c r="D156" s="207" t="s">
        <v>423</v>
      </c>
      <c r="E156" s="208" t="s">
        <v>1483</v>
      </c>
      <c r="F156" s="209" t="s">
        <v>1484</v>
      </c>
      <c r="G156" s="210" t="s">
        <v>300</v>
      </c>
      <c r="H156" s="211">
        <v>2</v>
      </c>
      <c r="I156" s="212"/>
      <c r="J156" s="212"/>
      <c r="K156" s="213">
        <f>ROUND(P156*H156,2)</f>
        <v>0</v>
      </c>
      <c r="L156" s="209" t="s">
        <v>1</v>
      </c>
      <c r="M156" s="36"/>
      <c r="N156" s="214" t="s">
        <v>1</v>
      </c>
      <c r="O156" s="180" t="s">
        <v>39</v>
      </c>
      <c r="P156" s="181">
        <f>I156+J156</f>
        <v>0</v>
      </c>
      <c r="Q156" s="181">
        <f>ROUND(I156*H156,2)</f>
        <v>0</v>
      </c>
      <c r="R156" s="181">
        <f>ROUND(J156*H156,2)</f>
        <v>0</v>
      </c>
      <c r="S156" s="68"/>
      <c r="T156" s="182">
        <f>S156*H156</f>
        <v>0</v>
      </c>
      <c r="U156" s="182">
        <v>0</v>
      </c>
      <c r="V156" s="182">
        <f>U156*H156</f>
        <v>0</v>
      </c>
      <c r="W156" s="182">
        <v>0</v>
      </c>
      <c r="X156" s="182">
        <f>W156*H156</f>
        <v>0</v>
      </c>
      <c r="Y156" s="183" t="s">
        <v>1</v>
      </c>
      <c r="Z156" s="31"/>
      <c r="AA156" s="31"/>
      <c r="AB156" s="31"/>
      <c r="AC156" s="31"/>
      <c r="AD156" s="31"/>
      <c r="AE156" s="31"/>
      <c r="AR156" s="184" t="s">
        <v>83</v>
      </c>
      <c r="AT156" s="184" t="s">
        <v>423</v>
      </c>
      <c r="AU156" s="184" t="s">
        <v>83</v>
      </c>
      <c r="AY156" s="14" t="s">
        <v>205</v>
      </c>
      <c r="BE156" s="185">
        <f>IF(O156="základní",K156,0)</f>
        <v>0</v>
      </c>
      <c r="BF156" s="185">
        <f>IF(O156="snížená",K156,0)</f>
        <v>0</v>
      </c>
      <c r="BG156" s="185">
        <f>IF(O156="zákl. přenesená",K156,0)</f>
        <v>0</v>
      </c>
      <c r="BH156" s="185">
        <f>IF(O156="sníž. přenesená",K156,0)</f>
        <v>0</v>
      </c>
      <c r="BI156" s="185">
        <f>IF(O156="nulová",K156,0)</f>
        <v>0</v>
      </c>
      <c r="BJ156" s="14" t="s">
        <v>83</v>
      </c>
      <c r="BK156" s="185">
        <f>ROUND(P156*H156,2)</f>
        <v>0</v>
      </c>
      <c r="BL156" s="14" t="s">
        <v>83</v>
      </c>
      <c r="BM156" s="184" t="s">
        <v>1485</v>
      </c>
    </row>
    <row r="157" spans="1:65" s="2" customFormat="1" ht="19.5">
      <c r="A157" s="31"/>
      <c r="B157" s="32"/>
      <c r="C157" s="33"/>
      <c r="D157" s="186" t="s">
        <v>207</v>
      </c>
      <c r="E157" s="33"/>
      <c r="F157" s="187" t="s">
        <v>1486</v>
      </c>
      <c r="G157" s="33"/>
      <c r="H157" s="33"/>
      <c r="I157" s="188"/>
      <c r="J157" s="188"/>
      <c r="K157" s="33"/>
      <c r="L157" s="33"/>
      <c r="M157" s="36"/>
      <c r="N157" s="189"/>
      <c r="O157" s="190"/>
      <c r="P157" s="68"/>
      <c r="Q157" s="68"/>
      <c r="R157" s="68"/>
      <c r="S157" s="68"/>
      <c r="T157" s="68"/>
      <c r="U157" s="68"/>
      <c r="V157" s="68"/>
      <c r="W157" s="68"/>
      <c r="X157" s="68"/>
      <c r="Y157" s="69"/>
      <c r="Z157" s="31"/>
      <c r="AA157" s="31"/>
      <c r="AB157" s="31"/>
      <c r="AC157" s="31"/>
      <c r="AD157" s="31"/>
      <c r="AE157" s="31"/>
      <c r="AT157" s="14" t="s">
        <v>207</v>
      </c>
      <c r="AU157" s="14" t="s">
        <v>83</v>
      </c>
    </row>
    <row r="158" spans="1:65" s="2" customFormat="1" ht="14.45" customHeight="1">
      <c r="A158" s="31"/>
      <c r="B158" s="32"/>
      <c r="C158" s="170" t="s">
        <v>9</v>
      </c>
      <c r="D158" s="170" t="s">
        <v>201</v>
      </c>
      <c r="E158" s="171" t="s">
        <v>1487</v>
      </c>
      <c r="F158" s="172" t="s">
        <v>1488</v>
      </c>
      <c r="G158" s="173" t="s">
        <v>300</v>
      </c>
      <c r="H158" s="174">
        <v>3</v>
      </c>
      <c r="I158" s="175"/>
      <c r="J158" s="176"/>
      <c r="K158" s="177">
        <f>ROUND(P158*H158,2)</f>
        <v>0</v>
      </c>
      <c r="L158" s="172" t="s">
        <v>1</v>
      </c>
      <c r="M158" s="178"/>
      <c r="N158" s="179" t="s">
        <v>1</v>
      </c>
      <c r="O158" s="180" t="s">
        <v>39</v>
      </c>
      <c r="P158" s="181">
        <f>I158+J158</f>
        <v>0</v>
      </c>
      <c r="Q158" s="181">
        <f>ROUND(I158*H158,2)</f>
        <v>0</v>
      </c>
      <c r="R158" s="181">
        <f>ROUND(J158*H158,2)</f>
        <v>0</v>
      </c>
      <c r="S158" s="68"/>
      <c r="T158" s="182">
        <f>S158*H158</f>
        <v>0</v>
      </c>
      <c r="U158" s="182">
        <v>0</v>
      </c>
      <c r="V158" s="182">
        <f>U158*H158</f>
        <v>0</v>
      </c>
      <c r="W158" s="182">
        <v>0</v>
      </c>
      <c r="X158" s="182">
        <f>W158*H158</f>
        <v>0</v>
      </c>
      <c r="Y158" s="183" t="s">
        <v>1</v>
      </c>
      <c r="Z158" s="31"/>
      <c r="AA158" s="31"/>
      <c r="AB158" s="31"/>
      <c r="AC158" s="31"/>
      <c r="AD158" s="31"/>
      <c r="AE158" s="31"/>
      <c r="AR158" s="184" t="s">
        <v>331</v>
      </c>
      <c r="AT158" s="184" t="s">
        <v>201</v>
      </c>
      <c r="AU158" s="184" t="s">
        <v>83</v>
      </c>
      <c r="AY158" s="14" t="s">
        <v>205</v>
      </c>
      <c r="BE158" s="185">
        <f>IF(O158="základní",K158,0)</f>
        <v>0</v>
      </c>
      <c r="BF158" s="185">
        <f>IF(O158="snížená",K158,0)</f>
        <v>0</v>
      </c>
      <c r="BG158" s="185">
        <f>IF(O158="zákl. přenesená",K158,0)</f>
        <v>0</v>
      </c>
      <c r="BH158" s="185">
        <f>IF(O158="sníž. přenesená",K158,0)</f>
        <v>0</v>
      </c>
      <c r="BI158" s="185">
        <f>IF(O158="nulová",K158,0)</f>
        <v>0</v>
      </c>
      <c r="BJ158" s="14" t="s">
        <v>83</v>
      </c>
      <c r="BK158" s="185">
        <f>ROUND(P158*H158,2)</f>
        <v>0</v>
      </c>
      <c r="BL158" s="14" t="s">
        <v>331</v>
      </c>
      <c r="BM158" s="184" t="s">
        <v>1489</v>
      </c>
    </row>
    <row r="159" spans="1:65" s="2" customFormat="1" ht="11.25">
      <c r="A159" s="31"/>
      <c r="B159" s="32"/>
      <c r="C159" s="33"/>
      <c r="D159" s="186" t="s">
        <v>207</v>
      </c>
      <c r="E159" s="33"/>
      <c r="F159" s="187" t="s">
        <v>1488</v>
      </c>
      <c r="G159" s="33"/>
      <c r="H159" s="33"/>
      <c r="I159" s="188"/>
      <c r="J159" s="188"/>
      <c r="K159" s="33"/>
      <c r="L159" s="33"/>
      <c r="M159" s="36"/>
      <c r="N159" s="189"/>
      <c r="O159" s="190"/>
      <c r="P159" s="68"/>
      <c r="Q159" s="68"/>
      <c r="R159" s="68"/>
      <c r="S159" s="68"/>
      <c r="T159" s="68"/>
      <c r="U159" s="68"/>
      <c r="V159" s="68"/>
      <c r="W159" s="68"/>
      <c r="X159" s="68"/>
      <c r="Y159" s="69"/>
      <c r="Z159" s="31"/>
      <c r="AA159" s="31"/>
      <c r="AB159" s="31"/>
      <c r="AC159" s="31"/>
      <c r="AD159" s="31"/>
      <c r="AE159" s="31"/>
      <c r="AT159" s="14" t="s">
        <v>207</v>
      </c>
      <c r="AU159" s="14" t="s">
        <v>83</v>
      </c>
    </row>
    <row r="160" spans="1:65" s="2" customFormat="1" ht="14.45" customHeight="1">
      <c r="A160" s="31"/>
      <c r="B160" s="32"/>
      <c r="C160" s="207" t="s">
        <v>607</v>
      </c>
      <c r="D160" s="207" t="s">
        <v>423</v>
      </c>
      <c r="E160" s="208" t="s">
        <v>1490</v>
      </c>
      <c r="F160" s="209" t="s">
        <v>1491</v>
      </c>
      <c r="G160" s="210" t="s">
        <v>300</v>
      </c>
      <c r="H160" s="211">
        <v>25</v>
      </c>
      <c r="I160" s="212"/>
      <c r="J160" s="212"/>
      <c r="K160" s="213">
        <f>ROUND(P160*H160,2)</f>
        <v>0</v>
      </c>
      <c r="L160" s="209" t="s">
        <v>1</v>
      </c>
      <c r="M160" s="36"/>
      <c r="N160" s="214" t="s">
        <v>1</v>
      </c>
      <c r="O160" s="180" t="s">
        <v>39</v>
      </c>
      <c r="P160" s="181">
        <f>I160+J160</f>
        <v>0</v>
      </c>
      <c r="Q160" s="181">
        <f>ROUND(I160*H160,2)</f>
        <v>0</v>
      </c>
      <c r="R160" s="181">
        <f>ROUND(J160*H160,2)</f>
        <v>0</v>
      </c>
      <c r="S160" s="68"/>
      <c r="T160" s="182">
        <f>S160*H160</f>
        <v>0</v>
      </c>
      <c r="U160" s="182">
        <v>0</v>
      </c>
      <c r="V160" s="182">
        <f>U160*H160</f>
        <v>0</v>
      </c>
      <c r="W160" s="182">
        <v>0</v>
      </c>
      <c r="X160" s="182">
        <f>W160*H160</f>
        <v>0</v>
      </c>
      <c r="Y160" s="183" t="s">
        <v>1</v>
      </c>
      <c r="Z160" s="31"/>
      <c r="AA160" s="31"/>
      <c r="AB160" s="31"/>
      <c r="AC160" s="31"/>
      <c r="AD160" s="31"/>
      <c r="AE160" s="31"/>
      <c r="AR160" s="184" t="s">
        <v>214</v>
      </c>
      <c r="AT160" s="184" t="s">
        <v>423</v>
      </c>
      <c r="AU160" s="184" t="s">
        <v>83</v>
      </c>
      <c r="AY160" s="14" t="s">
        <v>205</v>
      </c>
      <c r="BE160" s="185">
        <f>IF(O160="základní",K160,0)</f>
        <v>0</v>
      </c>
      <c r="BF160" s="185">
        <f>IF(O160="snížená",K160,0)</f>
        <v>0</v>
      </c>
      <c r="BG160" s="185">
        <f>IF(O160="zákl. přenesená",K160,0)</f>
        <v>0</v>
      </c>
      <c r="BH160" s="185">
        <f>IF(O160="sníž. přenesená",K160,0)</f>
        <v>0</v>
      </c>
      <c r="BI160" s="185">
        <f>IF(O160="nulová",K160,0)</f>
        <v>0</v>
      </c>
      <c r="BJ160" s="14" t="s">
        <v>83</v>
      </c>
      <c r="BK160" s="185">
        <f>ROUND(P160*H160,2)</f>
        <v>0</v>
      </c>
      <c r="BL160" s="14" t="s">
        <v>214</v>
      </c>
      <c r="BM160" s="184" t="s">
        <v>1492</v>
      </c>
    </row>
    <row r="161" spans="1:65" s="2" customFormat="1" ht="11.25">
      <c r="A161" s="31"/>
      <c r="B161" s="32"/>
      <c r="C161" s="33"/>
      <c r="D161" s="186" t="s">
        <v>207</v>
      </c>
      <c r="E161" s="33"/>
      <c r="F161" s="187" t="s">
        <v>1491</v>
      </c>
      <c r="G161" s="33"/>
      <c r="H161" s="33"/>
      <c r="I161" s="188"/>
      <c r="J161" s="188"/>
      <c r="K161" s="33"/>
      <c r="L161" s="33"/>
      <c r="M161" s="36"/>
      <c r="N161" s="189"/>
      <c r="O161" s="190"/>
      <c r="P161" s="68"/>
      <c r="Q161" s="68"/>
      <c r="R161" s="68"/>
      <c r="S161" s="68"/>
      <c r="T161" s="68"/>
      <c r="U161" s="68"/>
      <c r="V161" s="68"/>
      <c r="W161" s="68"/>
      <c r="X161" s="68"/>
      <c r="Y161" s="69"/>
      <c r="Z161" s="31"/>
      <c r="AA161" s="31"/>
      <c r="AB161" s="31"/>
      <c r="AC161" s="31"/>
      <c r="AD161" s="31"/>
      <c r="AE161" s="31"/>
      <c r="AT161" s="14" t="s">
        <v>207</v>
      </c>
      <c r="AU161" s="14" t="s">
        <v>83</v>
      </c>
    </row>
    <row r="162" spans="1:65" s="11" customFormat="1" ht="25.9" customHeight="1">
      <c r="B162" s="192"/>
      <c r="C162" s="193"/>
      <c r="D162" s="194" t="s">
        <v>75</v>
      </c>
      <c r="E162" s="195" t="s">
        <v>1493</v>
      </c>
      <c r="F162" s="195" t="s">
        <v>1494</v>
      </c>
      <c r="G162" s="193"/>
      <c r="H162" s="193"/>
      <c r="I162" s="196"/>
      <c r="J162" s="196"/>
      <c r="K162" s="197">
        <f>BK162</f>
        <v>0</v>
      </c>
      <c r="L162" s="193"/>
      <c r="M162" s="198"/>
      <c r="N162" s="199"/>
      <c r="O162" s="200"/>
      <c r="P162" s="200"/>
      <c r="Q162" s="201">
        <f>SUM(Q163:Q212)</f>
        <v>0</v>
      </c>
      <c r="R162" s="201">
        <f>SUM(R163:R212)</f>
        <v>0</v>
      </c>
      <c r="S162" s="200"/>
      <c r="T162" s="202">
        <f>SUM(T163:T212)</f>
        <v>0</v>
      </c>
      <c r="U162" s="200"/>
      <c r="V162" s="202">
        <f>SUM(V163:V212)</f>
        <v>0</v>
      </c>
      <c r="W162" s="200"/>
      <c r="X162" s="202">
        <f>SUM(X163:X212)</f>
        <v>0</v>
      </c>
      <c r="Y162" s="203"/>
      <c r="AR162" s="204" t="s">
        <v>85</v>
      </c>
      <c r="AT162" s="205" t="s">
        <v>75</v>
      </c>
      <c r="AU162" s="205" t="s">
        <v>76</v>
      </c>
      <c r="AY162" s="204" t="s">
        <v>205</v>
      </c>
      <c r="BK162" s="206">
        <f>SUM(BK163:BK212)</f>
        <v>0</v>
      </c>
    </row>
    <row r="163" spans="1:65" s="2" customFormat="1" ht="14.45" customHeight="1">
      <c r="A163" s="31"/>
      <c r="B163" s="32"/>
      <c r="C163" s="170" t="s">
        <v>616</v>
      </c>
      <c r="D163" s="170" t="s">
        <v>201</v>
      </c>
      <c r="E163" s="171" t="s">
        <v>1495</v>
      </c>
      <c r="F163" s="172" t="s">
        <v>1496</v>
      </c>
      <c r="G163" s="173" t="s">
        <v>204</v>
      </c>
      <c r="H163" s="174">
        <v>28</v>
      </c>
      <c r="I163" s="175"/>
      <c r="J163" s="176"/>
      <c r="K163" s="177">
        <f>ROUND(P163*H163,2)</f>
        <v>0</v>
      </c>
      <c r="L163" s="172" t="s">
        <v>1</v>
      </c>
      <c r="M163" s="178"/>
      <c r="N163" s="179"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331</v>
      </c>
      <c r="AT163" s="184" t="s">
        <v>201</v>
      </c>
      <c r="AU163" s="184" t="s">
        <v>83</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331</v>
      </c>
      <c r="BM163" s="184" t="s">
        <v>1497</v>
      </c>
    </row>
    <row r="164" spans="1:65" s="2" customFormat="1" ht="11.25">
      <c r="A164" s="31"/>
      <c r="B164" s="32"/>
      <c r="C164" s="33"/>
      <c r="D164" s="186" t="s">
        <v>207</v>
      </c>
      <c r="E164" s="33"/>
      <c r="F164" s="187" t="s">
        <v>1496</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83</v>
      </c>
    </row>
    <row r="165" spans="1:65" s="2" customFormat="1" ht="14.45" customHeight="1">
      <c r="A165" s="31"/>
      <c r="B165" s="32"/>
      <c r="C165" s="207" t="s">
        <v>620</v>
      </c>
      <c r="D165" s="207" t="s">
        <v>423</v>
      </c>
      <c r="E165" s="208" t="s">
        <v>1498</v>
      </c>
      <c r="F165" s="209" t="s">
        <v>1499</v>
      </c>
      <c r="G165" s="210" t="s">
        <v>204</v>
      </c>
      <c r="H165" s="211">
        <v>28</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83</v>
      </c>
      <c r="AT165" s="184" t="s">
        <v>423</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83</v>
      </c>
      <c r="BM165" s="184" t="s">
        <v>1500</v>
      </c>
    </row>
    <row r="166" spans="1:65" s="2" customFormat="1" ht="19.5">
      <c r="A166" s="31"/>
      <c r="B166" s="32"/>
      <c r="C166" s="33"/>
      <c r="D166" s="186" t="s">
        <v>207</v>
      </c>
      <c r="E166" s="33"/>
      <c r="F166" s="187" t="s">
        <v>1501</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170" t="s">
        <v>624</v>
      </c>
      <c r="D167" s="170" t="s">
        <v>201</v>
      </c>
      <c r="E167" s="171" t="s">
        <v>1502</v>
      </c>
      <c r="F167" s="172" t="s">
        <v>1503</v>
      </c>
      <c r="G167" s="173" t="s">
        <v>204</v>
      </c>
      <c r="H167" s="174">
        <v>9</v>
      </c>
      <c r="I167" s="175"/>
      <c r="J167" s="176"/>
      <c r="K167" s="177">
        <f>ROUND(P167*H167,2)</f>
        <v>0</v>
      </c>
      <c r="L167" s="172" t="s">
        <v>1</v>
      </c>
      <c r="M167" s="178"/>
      <c r="N167" s="179"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85</v>
      </c>
      <c r="AT167" s="184" t="s">
        <v>201</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83</v>
      </c>
      <c r="BM167" s="184" t="s">
        <v>1504</v>
      </c>
    </row>
    <row r="168" spans="1:65" s="2" customFormat="1" ht="11.25">
      <c r="A168" s="31"/>
      <c r="B168" s="32"/>
      <c r="C168" s="33"/>
      <c r="D168" s="186" t="s">
        <v>207</v>
      </c>
      <c r="E168" s="33"/>
      <c r="F168" s="187" t="s">
        <v>1503</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83</v>
      </c>
    </row>
    <row r="169" spans="1:65" s="2" customFormat="1" ht="14.45" customHeight="1">
      <c r="A169" s="31"/>
      <c r="B169" s="32"/>
      <c r="C169" s="170" t="s">
        <v>628</v>
      </c>
      <c r="D169" s="170" t="s">
        <v>201</v>
      </c>
      <c r="E169" s="171" t="s">
        <v>1505</v>
      </c>
      <c r="F169" s="172" t="s">
        <v>1506</v>
      </c>
      <c r="G169" s="173" t="s">
        <v>204</v>
      </c>
      <c r="H169" s="174">
        <v>7</v>
      </c>
      <c r="I169" s="175"/>
      <c r="J169" s="176"/>
      <c r="K169" s="177">
        <f>ROUND(P169*H169,2)</f>
        <v>0</v>
      </c>
      <c r="L169" s="172" t="s">
        <v>1</v>
      </c>
      <c r="M169" s="178"/>
      <c r="N169" s="179"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85</v>
      </c>
      <c r="AT169" s="184" t="s">
        <v>201</v>
      </c>
      <c r="AU169" s="184" t="s">
        <v>83</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83</v>
      </c>
      <c r="BM169" s="184" t="s">
        <v>1507</v>
      </c>
    </row>
    <row r="170" spans="1:65" s="2" customFormat="1" ht="11.25">
      <c r="A170" s="31"/>
      <c r="B170" s="32"/>
      <c r="C170" s="33"/>
      <c r="D170" s="186" t="s">
        <v>207</v>
      </c>
      <c r="E170" s="33"/>
      <c r="F170" s="187" t="s">
        <v>1506</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83</v>
      </c>
    </row>
    <row r="171" spans="1:65" s="2" customFormat="1" ht="14.45" customHeight="1">
      <c r="A171" s="31"/>
      <c r="B171" s="32"/>
      <c r="C171" s="170" t="s">
        <v>8</v>
      </c>
      <c r="D171" s="170" t="s">
        <v>201</v>
      </c>
      <c r="E171" s="171" t="s">
        <v>1508</v>
      </c>
      <c r="F171" s="172" t="s">
        <v>1509</v>
      </c>
      <c r="G171" s="173" t="s">
        <v>204</v>
      </c>
      <c r="H171" s="174">
        <v>6</v>
      </c>
      <c r="I171" s="175"/>
      <c r="J171" s="176"/>
      <c r="K171" s="177">
        <f>ROUND(P171*H171,2)</f>
        <v>0</v>
      </c>
      <c r="L171" s="172" t="s">
        <v>1</v>
      </c>
      <c r="M171" s="178"/>
      <c r="N171" s="179"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85</v>
      </c>
      <c r="AT171" s="184" t="s">
        <v>201</v>
      </c>
      <c r="AU171" s="184" t="s">
        <v>83</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83</v>
      </c>
      <c r="BM171" s="184" t="s">
        <v>1510</v>
      </c>
    </row>
    <row r="172" spans="1:65" s="2" customFormat="1" ht="11.25">
      <c r="A172" s="31"/>
      <c r="B172" s="32"/>
      <c r="C172" s="33"/>
      <c r="D172" s="186" t="s">
        <v>207</v>
      </c>
      <c r="E172" s="33"/>
      <c r="F172" s="187" t="s">
        <v>1509</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83</v>
      </c>
    </row>
    <row r="173" spans="1:65" s="2" customFormat="1" ht="14.45" customHeight="1">
      <c r="A173" s="31"/>
      <c r="B173" s="32"/>
      <c r="C173" s="170" t="s">
        <v>422</v>
      </c>
      <c r="D173" s="170" t="s">
        <v>201</v>
      </c>
      <c r="E173" s="171" t="s">
        <v>1511</v>
      </c>
      <c r="F173" s="172" t="s">
        <v>1512</v>
      </c>
      <c r="G173" s="173" t="s">
        <v>204</v>
      </c>
      <c r="H173" s="174">
        <v>6</v>
      </c>
      <c r="I173" s="175"/>
      <c r="J173" s="176"/>
      <c r="K173" s="177">
        <f>ROUND(P173*H173,2)</f>
        <v>0</v>
      </c>
      <c r="L173" s="172" t="s">
        <v>1</v>
      </c>
      <c r="M173" s="178"/>
      <c r="N173" s="179"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85</v>
      </c>
      <c r="AT173" s="184" t="s">
        <v>201</v>
      </c>
      <c r="AU173" s="184" t="s">
        <v>83</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83</v>
      </c>
      <c r="BM173" s="184" t="s">
        <v>1513</v>
      </c>
    </row>
    <row r="174" spans="1:65" s="2" customFormat="1" ht="11.25">
      <c r="A174" s="31"/>
      <c r="B174" s="32"/>
      <c r="C174" s="33"/>
      <c r="D174" s="186" t="s">
        <v>207</v>
      </c>
      <c r="E174" s="33"/>
      <c r="F174" s="187" t="s">
        <v>1506</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83</v>
      </c>
    </row>
    <row r="175" spans="1:65" s="2" customFormat="1" ht="14.45" customHeight="1">
      <c r="A175" s="31"/>
      <c r="B175" s="32"/>
      <c r="C175" s="170" t="s">
        <v>588</v>
      </c>
      <c r="D175" s="170" t="s">
        <v>201</v>
      </c>
      <c r="E175" s="171" t="s">
        <v>1514</v>
      </c>
      <c r="F175" s="172" t="s">
        <v>1515</v>
      </c>
      <c r="G175" s="173" t="s">
        <v>204</v>
      </c>
      <c r="H175" s="174">
        <v>6</v>
      </c>
      <c r="I175" s="175"/>
      <c r="J175" s="176"/>
      <c r="K175" s="177">
        <f>ROUND(P175*H175,2)</f>
        <v>0</v>
      </c>
      <c r="L175" s="172" t="s">
        <v>1</v>
      </c>
      <c r="M175" s="178"/>
      <c r="N175" s="179"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85</v>
      </c>
      <c r="AT175" s="184" t="s">
        <v>201</v>
      </c>
      <c r="AU175" s="184" t="s">
        <v>83</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83</v>
      </c>
      <c r="BM175" s="184" t="s">
        <v>1516</v>
      </c>
    </row>
    <row r="176" spans="1:65" s="2" customFormat="1" ht="11.25">
      <c r="A176" s="31"/>
      <c r="B176" s="32"/>
      <c r="C176" s="33"/>
      <c r="D176" s="186" t="s">
        <v>207</v>
      </c>
      <c r="E176" s="33"/>
      <c r="F176" s="187" t="s">
        <v>1515</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83</v>
      </c>
    </row>
    <row r="177" spans="1:65" s="2" customFormat="1" ht="14.45" customHeight="1">
      <c r="A177" s="31"/>
      <c r="B177" s="32"/>
      <c r="C177" s="170" t="s">
        <v>636</v>
      </c>
      <c r="D177" s="170" t="s">
        <v>201</v>
      </c>
      <c r="E177" s="171" t="s">
        <v>1517</v>
      </c>
      <c r="F177" s="172" t="s">
        <v>1518</v>
      </c>
      <c r="G177" s="173" t="s">
        <v>204</v>
      </c>
      <c r="H177" s="174">
        <v>6</v>
      </c>
      <c r="I177" s="175"/>
      <c r="J177" s="176"/>
      <c r="K177" s="177">
        <f>ROUND(P177*H177,2)</f>
        <v>0</v>
      </c>
      <c r="L177" s="172" t="s">
        <v>1</v>
      </c>
      <c r="M177" s="178"/>
      <c r="N177" s="179"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85</v>
      </c>
      <c r="AT177" s="184" t="s">
        <v>201</v>
      </c>
      <c r="AU177" s="184" t="s">
        <v>83</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83</v>
      </c>
      <c r="BM177" s="184" t="s">
        <v>1519</v>
      </c>
    </row>
    <row r="178" spans="1:65" s="2" customFormat="1" ht="11.25">
      <c r="A178" s="31"/>
      <c r="B178" s="32"/>
      <c r="C178" s="33"/>
      <c r="D178" s="186" t="s">
        <v>207</v>
      </c>
      <c r="E178" s="33"/>
      <c r="F178" s="187" t="s">
        <v>1518</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83</v>
      </c>
    </row>
    <row r="179" spans="1:65" s="2" customFormat="1" ht="14.45" customHeight="1">
      <c r="A179" s="31"/>
      <c r="B179" s="32"/>
      <c r="C179" s="170" t="s">
        <v>1070</v>
      </c>
      <c r="D179" s="170" t="s">
        <v>201</v>
      </c>
      <c r="E179" s="171" t="s">
        <v>1520</v>
      </c>
      <c r="F179" s="172" t="s">
        <v>1521</v>
      </c>
      <c r="G179" s="173" t="s">
        <v>204</v>
      </c>
      <c r="H179" s="174">
        <v>20</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85</v>
      </c>
      <c r="AT179" s="184" t="s">
        <v>201</v>
      </c>
      <c r="AU179" s="184" t="s">
        <v>83</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83</v>
      </c>
      <c r="BM179" s="184" t="s">
        <v>1522</v>
      </c>
    </row>
    <row r="180" spans="1:65" s="2" customFormat="1" ht="11.25">
      <c r="A180" s="31"/>
      <c r="B180" s="32"/>
      <c r="C180" s="33"/>
      <c r="D180" s="186" t="s">
        <v>207</v>
      </c>
      <c r="E180" s="33"/>
      <c r="F180" s="187" t="s">
        <v>1521</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83</v>
      </c>
    </row>
    <row r="181" spans="1:65" s="2" customFormat="1" ht="14.45" customHeight="1">
      <c r="A181" s="31"/>
      <c r="B181" s="32"/>
      <c r="C181" s="207" t="s">
        <v>640</v>
      </c>
      <c r="D181" s="207" t="s">
        <v>423</v>
      </c>
      <c r="E181" s="208" t="s">
        <v>1523</v>
      </c>
      <c r="F181" s="209" t="s">
        <v>1524</v>
      </c>
      <c r="G181" s="210" t="s">
        <v>204</v>
      </c>
      <c r="H181" s="211">
        <v>2</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83</v>
      </c>
      <c r="AT181" s="184" t="s">
        <v>423</v>
      </c>
      <c r="AU181" s="184" t="s">
        <v>83</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83</v>
      </c>
      <c r="BM181" s="184" t="s">
        <v>1525</v>
      </c>
    </row>
    <row r="182" spans="1:65" s="2" customFormat="1" ht="11.25">
      <c r="A182" s="31"/>
      <c r="B182" s="32"/>
      <c r="C182" s="33"/>
      <c r="D182" s="186" t="s">
        <v>207</v>
      </c>
      <c r="E182" s="33"/>
      <c r="F182" s="187" t="s">
        <v>1526</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83</v>
      </c>
    </row>
    <row r="183" spans="1:65" s="2" customFormat="1" ht="14.45" customHeight="1">
      <c r="A183" s="31"/>
      <c r="B183" s="32"/>
      <c r="C183" s="207" t="s">
        <v>648</v>
      </c>
      <c r="D183" s="207" t="s">
        <v>423</v>
      </c>
      <c r="E183" s="208" t="s">
        <v>1527</v>
      </c>
      <c r="F183" s="209" t="s">
        <v>1528</v>
      </c>
      <c r="G183" s="210" t="s">
        <v>204</v>
      </c>
      <c r="H183" s="211">
        <v>60</v>
      </c>
      <c r="I183" s="212"/>
      <c r="J183" s="212"/>
      <c r="K183" s="213">
        <f>ROUND(P183*H183,2)</f>
        <v>0</v>
      </c>
      <c r="L183" s="209" t="s">
        <v>1</v>
      </c>
      <c r="M183" s="36"/>
      <c r="N183" s="214"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427</v>
      </c>
      <c r="AT183" s="184" t="s">
        <v>423</v>
      </c>
      <c r="AU183" s="184" t="s">
        <v>83</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427</v>
      </c>
      <c r="BM183" s="184" t="s">
        <v>1529</v>
      </c>
    </row>
    <row r="184" spans="1:65" s="2" customFormat="1" ht="11.25">
      <c r="A184" s="31"/>
      <c r="B184" s="32"/>
      <c r="C184" s="33"/>
      <c r="D184" s="186" t="s">
        <v>207</v>
      </c>
      <c r="E184" s="33"/>
      <c r="F184" s="187" t="s">
        <v>1530</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83</v>
      </c>
    </row>
    <row r="185" spans="1:65" s="2" customFormat="1" ht="14.45" customHeight="1">
      <c r="A185" s="31"/>
      <c r="B185" s="32"/>
      <c r="C185" s="207" t="s">
        <v>652</v>
      </c>
      <c r="D185" s="207" t="s">
        <v>423</v>
      </c>
      <c r="E185" s="208" t="s">
        <v>1531</v>
      </c>
      <c r="F185" s="209" t="s">
        <v>1532</v>
      </c>
      <c r="G185" s="210" t="s">
        <v>300</v>
      </c>
      <c r="H185" s="211">
        <v>86</v>
      </c>
      <c r="I185" s="212"/>
      <c r="J185" s="212"/>
      <c r="K185" s="213">
        <f>ROUND(P185*H185,2)</f>
        <v>0</v>
      </c>
      <c r="L185" s="209" t="s">
        <v>1</v>
      </c>
      <c r="M185" s="36"/>
      <c r="N185" s="214"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427</v>
      </c>
      <c r="AT185" s="184" t="s">
        <v>423</v>
      </c>
      <c r="AU185" s="184" t="s">
        <v>83</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427</v>
      </c>
      <c r="BM185" s="184" t="s">
        <v>1533</v>
      </c>
    </row>
    <row r="186" spans="1:65" s="2" customFormat="1" ht="29.25">
      <c r="A186" s="31"/>
      <c r="B186" s="32"/>
      <c r="C186" s="33"/>
      <c r="D186" s="186" t="s">
        <v>207</v>
      </c>
      <c r="E186" s="33"/>
      <c r="F186" s="187" t="s">
        <v>1534</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83</v>
      </c>
    </row>
    <row r="187" spans="1:65" s="2" customFormat="1" ht="14.45" customHeight="1">
      <c r="A187" s="31"/>
      <c r="B187" s="32"/>
      <c r="C187" s="170" t="s">
        <v>657</v>
      </c>
      <c r="D187" s="170" t="s">
        <v>201</v>
      </c>
      <c r="E187" s="171" t="s">
        <v>1535</v>
      </c>
      <c r="F187" s="172" t="s">
        <v>1536</v>
      </c>
      <c r="G187" s="173" t="s">
        <v>204</v>
      </c>
      <c r="H187" s="174">
        <v>2</v>
      </c>
      <c r="I187" s="175"/>
      <c r="J187" s="176"/>
      <c r="K187" s="177">
        <f>ROUND(P187*H187,2)</f>
        <v>0</v>
      </c>
      <c r="L187" s="172" t="s">
        <v>1</v>
      </c>
      <c r="M187" s="178"/>
      <c r="N187" s="179"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85</v>
      </c>
      <c r="AT187" s="184" t="s">
        <v>201</v>
      </c>
      <c r="AU187" s="184" t="s">
        <v>83</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83</v>
      </c>
      <c r="BM187" s="184" t="s">
        <v>1537</v>
      </c>
    </row>
    <row r="188" spans="1:65" s="2" customFormat="1" ht="11.25">
      <c r="A188" s="31"/>
      <c r="B188" s="32"/>
      <c r="C188" s="33"/>
      <c r="D188" s="186" t="s">
        <v>207</v>
      </c>
      <c r="E188" s="33"/>
      <c r="F188" s="187" t="s">
        <v>1536</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83</v>
      </c>
    </row>
    <row r="189" spans="1:65" s="2" customFormat="1" ht="24.2" customHeight="1">
      <c r="A189" s="31"/>
      <c r="B189" s="32"/>
      <c r="C189" s="170" t="s">
        <v>663</v>
      </c>
      <c r="D189" s="170" t="s">
        <v>201</v>
      </c>
      <c r="E189" s="171" t="s">
        <v>1538</v>
      </c>
      <c r="F189" s="172" t="s">
        <v>1539</v>
      </c>
      <c r="G189" s="173" t="s">
        <v>300</v>
      </c>
      <c r="H189" s="174">
        <v>1</v>
      </c>
      <c r="I189" s="175"/>
      <c r="J189" s="176"/>
      <c r="K189" s="177">
        <f>ROUND(P189*H189,2)</f>
        <v>0</v>
      </c>
      <c r="L189" s="172" t="s">
        <v>1</v>
      </c>
      <c r="M189" s="178"/>
      <c r="N189" s="179"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85</v>
      </c>
      <c r="AT189" s="184" t="s">
        <v>201</v>
      </c>
      <c r="AU189" s="184" t="s">
        <v>83</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83</v>
      </c>
      <c r="BM189" s="184" t="s">
        <v>1540</v>
      </c>
    </row>
    <row r="190" spans="1:65" s="2" customFormat="1" ht="19.5">
      <c r="A190" s="31"/>
      <c r="B190" s="32"/>
      <c r="C190" s="33"/>
      <c r="D190" s="186" t="s">
        <v>207</v>
      </c>
      <c r="E190" s="33"/>
      <c r="F190" s="187" t="s">
        <v>1539</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83</v>
      </c>
    </row>
    <row r="191" spans="1:65" s="2" customFormat="1" ht="14.45" customHeight="1">
      <c r="A191" s="31"/>
      <c r="B191" s="32"/>
      <c r="C191" s="170" t="s">
        <v>668</v>
      </c>
      <c r="D191" s="170" t="s">
        <v>201</v>
      </c>
      <c r="E191" s="171" t="s">
        <v>1541</v>
      </c>
      <c r="F191" s="172" t="s">
        <v>1542</v>
      </c>
      <c r="G191" s="173" t="s">
        <v>300</v>
      </c>
      <c r="H191" s="174">
        <v>2</v>
      </c>
      <c r="I191" s="175"/>
      <c r="J191" s="176"/>
      <c r="K191" s="177">
        <f>ROUND(P191*H191,2)</f>
        <v>0</v>
      </c>
      <c r="L191" s="172" t="s">
        <v>1</v>
      </c>
      <c r="M191" s="178"/>
      <c r="N191" s="179"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85</v>
      </c>
      <c r="AT191" s="184" t="s">
        <v>201</v>
      </c>
      <c r="AU191" s="184" t="s">
        <v>83</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83</v>
      </c>
      <c r="BM191" s="184" t="s">
        <v>1543</v>
      </c>
    </row>
    <row r="192" spans="1:65" s="2" customFormat="1" ht="11.25">
      <c r="A192" s="31"/>
      <c r="B192" s="32"/>
      <c r="C192" s="33"/>
      <c r="D192" s="186" t="s">
        <v>207</v>
      </c>
      <c r="E192" s="33"/>
      <c r="F192" s="187" t="s">
        <v>1542</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83</v>
      </c>
    </row>
    <row r="193" spans="1:65" s="2" customFormat="1" ht="24.2" customHeight="1">
      <c r="A193" s="31"/>
      <c r="B193" s="32"/>
      <c r="C193" s="170" t="s">
        <v>673</v>
      </c>
      <c r="D193" s="170" t="s">
        <v>201</v>
      </c>
      <c r="E193" s="171" t="s">
        <v>1544</v>
      </c>
      <c r="F193" s="172" t="s">
        <v>1545</v>
      </c>
      <c r="G193" s="173" t="s">
        <v>300</v>
      </c>
      <c r="H193" s="174">
        <v>1</v>
      </c>
      <c r="I193" s="175"/>
      <c r="J193" s="176"/>
      <c r="K193" s="177">
        <f>ROUND(P193*H193,2)</f>
        <v>0</v>
      </c>
      <c r="L193" s="172" t="s">
        <v>1</v>
      </c>
      <c r="M193" s="178"/>
      <c r="N193" s="179"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85</v>
      </c>
      <c r="AT193" s="184" t="s">
        <v>201</v>
      </c>
      <c r="AU193" s="184" t="s">
        <v>83</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83</v>
      </c>
      <c r="BM193" s="184" t="s">
        <v>1546</v>
      </c>
    </row>
    <row r="194" spans="1:65" s="2" customFormat="1" ht="19.5">
      <c r="A194" s="31"/>
      <c r="B194" s="32"/>
      <c r="C194" s="33"/>
      <c r="D194" s="186" t="s">
        <v>207</v>
      </c>
      <c r="E194" s="33"/>
      <c r="F194" s="187" t="s">
        <v>1545</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83</v>
      </c>
    </row>
    <row r="195" spans="1:65" s="2" customFormat="1" ht="14.45" customHeight="1">
      <c r="A195" s="31"/>
      <c r="B195" s="32"/>
      <c r="C195" s="207" t="s">
        <v>677</v>
      </c>
      <c r="D195" s="207" t="s">
        <v>423</v>
      </c>
      <c r="E195" s="208" t="s">
        <v>1547</v>
      </c>
      <c r="F195" s="209" t="s">
        <v>1548</v>
      </c>
      <c r="G195" s="210" t="s">
        <v>300</v>
      </c>
      <c r="H195" s="211">
        <v>1</v>
      </c>
      <c r="I195" s="212"/>
      <c r="J195" s="212"/>
      <c r="K195" s="213">
        <f>ROUND(P195*H195,2)</f>
        <v>0</v>
      </c>
      <c r="L195" s="209" t="s">
        <v>1</v>
      </c>
      <c r="M195" s="36"/>
      <c r="N195" s="214"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83</v>
      </c>
      <c r="AT195" s="184" t="s">
        <v>423</v>
      </c>
      <c r="AU195" s="184" t="s">
        <v>83</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83</v>
      </c>
      <c r="BM195" s="184" t="s">
        <v>1549</v>
      </c>
    </row>
    <row r="196" spans="1:65" s="2" customFormat="1" ht="29.25">
      <c r="A196" s="31"/>
      <c r="B196" s="32"/>
      <c r="C196" s="33"/>
      <c r="D196" s="186" t="s">
        <v>207</v>
      </c>
      <c r="E196" s="33"/>
      <c r="F196" s="187" t="s">
        <v>1550</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83</v>
      </c>
    </row>
    <row r="197" spans="1:65" s="2" customFormat="1" ht="14.45" customHeight="1">
      <c r="A197" s="31"/>
      <c r="B197" s="32"/>
      <c r="C197" s="207" t="s">
        <v>681</v>
      </c>
      <c r="D197" s="207" t="s">
        <v>423</v>
      </c>
      <c r="E197" s="208" t="s">
        <v>1551</v>
      </c>
      <c r="F197" s="209" t="s">
        <v>1552</v>
      </c>
      <c r="G197" s="210" t="s">
        <v>204</v>
      </c>
      <c r="H197" s="211">
        <v>28</v>
      </c>
      <c r="I197" s="212"/>
      <c r="J197" s="212"/>
      <c r="K197" s="213">
        <f>ROUND(P197*H197,2)</f>
        <v>0</v>
      </c>
      <c r="L197" s="209" t="s">
        <v>1</v>
      </c>
      <c r="M197" s="36"/>
      <c r="N197" s="214"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83</v>
      </c>
      <c r="AT197" s="184" t="s">
        <v>423</v>
      </c>
      <c r="AU197" s="184" t="s">
        <v>83</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83</v>
      </c>
      <c r="BM197" s="184" t="s">
        <v>1553</v>
      </c>
    </row>
    <row r="198" spans="1:65" s="2" customFormat="1" ht="11.25">
      <c r="A198" s="31"/>
      <c r="B198" s="32"/>
      <c r="C198" s="33"/>
      <c r="D198" s="186" t="s">
        <v>207</v>
      </c>
      <c r="E198" s="33"/>
      <c r="F198" s="187" t="s">
        <v>1554</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83</v>
      </c>
    </row>
    <row r="199" spans="1:65" s="2" customFormat="1" ht="14.45" customHeight="1">
      <c r="A199" s="31"/>
      <c r="B199" s="32"/>
      <c r="C199" s="170" t="s">
        <v>644</v>
      </c>
      <c r="D199" s="170" t="s">
        <v>201</v>
      </c>
      <c r="E199" s="171" t="s">
        <v>1555</v>
      </c>
      <c r="F199" s="172" t="s">
        <v>1556</v>
      </c>
      <c r="G199" s="173" t="s">
        <v>204</v>
      </c>
      <c r="H199" s="174">
        <v>28</v>
      </c>
      <c r="I199" s="175"/>
      <c r="J199" s="176"/>
      <c r="K199" s="177">
        <f>ROUND(P199*H199,2)</f>
        <v>0</v>
      </c>
      <c r="L199" s="172" t="s">
        <v>1</v>
      </c>
      <c r="M199" s="178"/>
      <c r="N199" s="179"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85</v>
      </c>
      <c r="AT199" s="184" t="s">
        <v>201</v>
      </c>
      <c r="AU199" s="184" t="s">
        <v>83</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83</v>
      </c>
      <c r="BM199" s="184" t="s">
        <v>1557</v>
      </c>
    </row>
    <row r="200" spans="1:65" s="2" customFormat="1" ht="11.25">
      <c r="A200" s="31"/>
      <c r="B200" s="32"/>
      <c r="C200" s="33"/>
      <c r="D200" s="186" t="s">
        <v>207</v>
      </c>
      <c r="E200" s="33"/>
      <c r="F200" s="187" t="s">
        <v>1556</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83</v>
      </c>
    </row>
    <row r="201" spans="1:65" s="2" customFormat="1" ht="14.45" customHeight="1">
      <c r="A201" s="31"/>
      <c r="B201" s="32"/>
      <c r="C201" s="207" t="s">
        <v>611</v>
      </c>
      <c r="D201" s="207" t="s">
        <v>423</v>
      </c>
      <c r="E201" s="208" t="s">
        <v>1558</v>
      </c>
      <c r="F201" s="209" t="s">
        <v>1559</v>
      </c>
      <c r="G201" s="210" t="s">
        <v>300</v>
      </c>
      <c r="H201" s="211">
        <v>8</v>
      </c>
      <c r="I201" s="212"/>
      <c r="J201" s="212"/>
      <c r="K201" s="213">
        <f>ROUND(P201*H201,2)</f>
        <v>0</v>
      </c>
      <c r="L201" s="209" t="s">
        <v>1</v>
      </c>
      <c r="M201" s="36"/>
      <c r="N201" s="214"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83</v>
      </c>
      <c r="AT201" s="184" t="s">
        <v>423</v>
      </c>
      <c r="AU201" s="184" t="s">
        <v>83</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83</v>
      </c>
      <c r="BM201" s="184" t="s">
        <v>1560</v>
      </c>
    </row>
    <row r="202" spans="1:65" s="2" customFormat="1" ht="29.25">
      <c r="A202" s="31"/>
      <c r="B202" s="32"/>
      <c r="C202" s="33"/>
      <c r="D202" s="186" t="s">
        <v>207</v>
      </c>
      <c r="E202" s="33"/>
      <c r="F202" s="187" t="s">
        <v>1561</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83</v>
      </c>
    </row>
    <row r="203" spans="1:65" s="2" customFormat="1" ht="14.45" customHeight="1">
      <c r="A203" s="31"/>
      <c r="B203" s="32"/>
      <c r="C203" s="170" t="s">
        <v>209</v>
      </c>
      <c r="D203" s="170" t="s">
        <v>201</v>
      </c>
      <c r="E203" s="171" t="s">
        <v>1562</v>
      </c>
      <c r="F203" s="172" t="s">
        <v>1563</v>
      </c>
      <c r="G203" s="173" t="s">
        <v>300</v>
      </c>
      <c r="H203" s="174">
        <v>21</v>
      </c>
      <c r="I203" s="175"/>
      <c r="J203" s="176"/>
      <c r="K203" s="177">
        <f>ROUND(P203*H203,2)</f>
        <v>0</v>
      </c>
      <c r="L203" s="172" t="s">
        <v>1</v>
      </c>
      <c r="M203" s="178"/>
      <c r="N203" s="179"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331</v>
      </c>
      <c r="AT203" s="184" t="s">
        <v>201</v>
      </c>
      <c r="AU203" s="184" t="s">
        <v>83</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331</v>
      </c>
      <c r="BM203" s="184" t="s">
        <v>1564</v>
      </c>
    </row>
    <row r="204" spans="1:65" s="2" customFormat="1" ht="11.25">
      <c r="A204" s="31"/>
      <c r="B204" s="32"/>
      <c r="C204" s="33"/>
      <c r="D204" s="186" t="s">
        <v>207</v>
      </c>
      <c r="E204" s="33"/>
      <c r="F204" s="187" t="s">
        <v>1563</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83</v>
      </c>
    </row>
    <row r="205" spans="1:65" s="2" customFormat="1" ht="14.45" customHeight="1">
      <c r="A205" s="31"/>
      <c r="B205" s="32"/>
      <c r="C205" s="170" t="s">
        <v>216</v>
      </c>
      <c r="D205" s="170" t="s">
        <v>201</v>
      </c>
      <c r="E205" s="171" t="s">
        <v>1565</v>
      </c>
      <c r="F205" s="172" t="s">
        <v>1566</v>
      </c>
      <c r="G205" s="173" t="s">
        <v>300</v>
      </c>
      <c r="H205" s="174">
        <v>21</v>
      </c>
      <c r="I205" s="175"/>
      <c r="J205" s="176"/>
      <c r="K205" s="177">
        <f>ROUND(P205*H205,2)</f>
        <v>0</v>
      </c>
      <c r="L205" s="172" t="s">
        <v>1</v>
      </c>
      <c r="M205" s="178"/>
      <c r="N205" s="179"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85</v>
      </c>
      <c r="AT205" s="184" t="s">
        <v>201</v>
      </c>
      <c r="AU205" s="184" t="s">
        <v>83</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83</v>
      </c>
      <c r="BM205" s="184" t="s">
        <v>1567</v>
      </c>
    </row>
    <row r="206" spans="1:65" s="2" customFormat="1" ht="11.25">
      <c r="A206" s="31"/>
      <c r="B206" s="32"/>
      <c r="C206" s="33"/>
      <c r="D206" s="186" t="s">
        <v>207</v>
      </c>
      <c r="E206" s="33"/>
      <c r="F206" s="187" t="s">
        <v>1566</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83</v>
      </c>
    </row>
    <row r="207" spans="1:65" s="2" customFormat="1" ht="14.45" customHeight="1">
      <c r="A207" s="31"/>
      <c r="B207" s="32"/>
      <c r="C207" s="207" t="s">
        <v>220</v>
      </c>
      <c r="D207" s="207" t="s">
        <v>423</v>
      </c>
      <c r="E207" s="208" t="s">
        <v>1001</v>
      </c>
      <c r="F207" s="209" t="s">
        <v>1568</v>
      </c>
      <c r="G207" s="210" t="s">
        <v>204</v>
      </c>
      <c r="H207" s="211">
        <v>33</v>
      </c>
      <c r="I207" s="212"/>
      <c r="J207" s="212"/>
      <c r="K207" s="213">
        <f>ROUND(P207*H207,2)</f>
        <v>0</v>
      </c>
      <c r="L207" s="209" t="s">
        <v>1</v>
      </c>
      <c r="M207" s="36"/>
      <c r="N207" s="214"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83</v>
      </c>
      <c r="AT207" s="184" t="s">
        <v>423</v>
      </c>
      <c r="AU207" s="184" t="s">
        <v>83</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83</v>
      </c>
      <c r="BM207" s="184" t="s">
        <v>1569</v>
      </c>
    </row>
    <row r="208" spans="1:65" s="2" customFormat="1" ht="19.5">
      <c r="A208" s="31"/>
      <c r="B208" s="32"/>
      <c r="C208" s="33"/>
      <c r="D208" s="186" t="s">
        <v>207</v>
      </c>
      <c r="E208" s="33"/>
      <c r="F208" s="187" t="s">
        <v>1002</v>
      </c>
      <c r="G208" s="33"/>
      <c r="H208" s="33"/>
      <c r="I208" s="188"/>
      <c r="J208" s="188"/>
      <c r="K208" s="33"/>
      <c r="L208" s="33"/>
      <c r="M208" s="36"/>
      <c r="N208" s="189"/>
      <c r="O208" s="190"/>
      <c r="P208" s="68"/>
      <c r="Q208" s="68"/>
      <c r="R208" s="68"/>
      <c r="S208" s="68"/>
      <c r="T208" s="68"/>
      <c r="U208" s="68"/>
      <c r="V208" s="68"/>
      <c r="W208" s="68"/>
      <c r="X208" s="68"/>
      <c r="Y208" s="69"/>
      <c r="Z208" s="31"/>
      <c r="AA208" s="31"/>
      <c r="AB208" s="31"/>
      <c r="AC208" s="31"/>
      <c r="AD208" s="31"/>
      <c r="AE208" s="31"/>
      <c r="AT208" s="14" t="s">
        <v>207</v>
      </c>
      <c r="AU208" s="14" t="s">
        <v>83</v>
      </c>
    </row>
    <row r="209" spans="1:65" s="2" customFormat="1" ht="14.45" customHeight="1">
      <c r="A209" s="31"/>
      <c r="B209" s="32"/>
      <c r="C209" s="170" t="s">
        <v>224</v>
      </c>
      <c r="D209" s="170" t="s">
        <v>201</v>
      </c>
      <c r="E209" s="171" t="s">
        <v>1570</v>
      </c>
      <c r="F209" s="172" t="s">
        <v>1571</v>
      </c>
      <c r="G209" s="173" t="s">
        <v>1572</v>
      </c>
      <c r="H209" s="174">
        <v>1</v>
      </c>
      <c r="I209" s="175"/>
      <c r="J209" s="176"/>
      <c r="K209" s="177">
        <f>ROUND(P209*H209,2)</f>
        <v>0</v>
      </c>
      <c r="L209" s="172" t="s">
        <v>1</v>
      </c>
      <c r="M209" s="178"/>
      <c r="N209" s="179"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331</v>
      </c>
      <c r="AT209" s="184" t="s">
        <v>201</v>
      </c>
      <c r="AU209" s="184" t="s">
        <v>83</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331</v>
      </c>
      <c r="BM209" s="184" t="s">
        <v>1573</v>
      </c>
    </row>
    <row r="210" spans="1:65" s="2" customFormat="1" ht="11.25">
      <c r="A210" s="31"/>
      <c r="B210" s="32"/>
      <c r="C210" s="33"/>
      <c r="D210" s="186" t="s">
        <v>207</v>
      </c>
      <c r="E210" s="33"/>
      <c r="F210" s="187" t="s">
        <v>1571</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83</v>
      </c>
    </row>
    <row r="211" spans="1:65" s="2" customFormat="1" ht="14.45" customHeight="1">
      <c r="A211" s="31"/>
      <c r="B211" s="32"/>
      <c r="C211" s="207" t="s">
        <v>228</v>
      </c>
      <c r="D211" s="207" t="s">
        <v>423</v>
      </c>
      <c r="E211" s="208" t="s">
        <v>1574</v>
      </c>
      <c r="F211" s="209" t="s">
        <v>1575</v>
      </c>
      <c r="G211" s="210" t="s">
        <v>300</v>
      </c>
      <c r="H211" s="211">
        <v>200</v>
      </c>
      <c r="I211" s="212"/>
      <c r="J211" s="212"/>
      <c r="K211" s="213">
        <f>ROUND(P211*H211,2)</f>
        <v>0</v>
      </c>
      <c r="L211" s="209" t="s">
        <v>1</v>
      </c>
      <c r="M211" s="36"/>
      <c r="N211" s="214"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427</v>
      </c>
      <c r="AT211" s="184" t="s">
        <v>423</v>
      </c>
      <c r="AU211" s="184" t="s">
        <v>83</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427</v>
      </c>
      <c r="BM211" s="184" t="s">
        <v>1576</v>
      </c>
    </row>
    <row r="212" spans="1:65" s="2" customFormat="1" ht="11.25">
      <c r="A212" s="31"/>
      <c r="B212" s="32"/>
      <c r="C212" s="33"/>
      <c r="D212" s="186" t="s">
        <v>207</v>
      </c>
      <c r="E212" s="33"/>
      <c r="F212" s="187" t="s">
        <v>1577</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83</v>
      </c>
    </row>
    <row r="213" spans="1:65" s="11" customFormat="1" ht="25.9" customHeight="1">
      <c r="B213" s="192"/>
      <c r="C213" s="193"/>
      <c r="D213" s="194" t="s">
        <v>75</v>
      </c>
      <c r="E213" s="195" t="s">
        <v>1578</v>
      </c>
      <c r="F213" s="195" t="s">
        <v>1579</v>
      </c>
      <c r="G213" s="193"/>
      <c r="H213" s="193"/>
      <c r="I213" s="196"/>
      <c r="J213" s="196"/>
      <c r="K213" s="197">
        <f>BK213</f>
        <v>0</v>
      </c>
      <c r="L213" s="193"/>
      <c r="M213" s="198"/>
      <c r="N213" s="199"/>
      <c r="O213" s="200"/>
      <c r="P213" s="200"/>
      <c r="Q213" s="201">
        <f>SUM(Q214:Q243)</f>
        <v>0</v>
      </c>
      <c r="R213" s="201">
        <f>SUM(R214:R243)</f>
        <v>0</v>
      </c>
      <c r="S213" s="200"/>
      <c r="T213" s="202">
        <f>SUM(T214:T243)</f>
        <v>0</v>
      </c>
      <c r="U213" s="200"/>
      <c r="V213" s="202">
        <f>SUM(V214:V243)</f>
        <v>0</v>
      </c>
      <c r="W213" s="200"/>
      <c r="X213" s="202">
        <f>SUM(X214:X243)</f>
        <v>0</v>
      </c>
      <c r="Y213" s="203"/>
      <c r="AR213" s="204" t="s">
        <v>83</v>
      </c>
      <c r="AT213" s="205" t="s">
        <v>75</v>
      </c>
      <c r="AU213" s="205" t="s">
        <v>76</v>
      </c>
      <c r="AY213" s="204" t="s">
        <v>205</v>
      </c>
      <c r="BK213" s="206">
        <f>SUM(BK214:BK243)</f>
        <v>0</v>
      </c>
    </row>
    <row r="214" spans="1:65" s="2" customFormat="1" ht="14.45" customHeight="1">
      <c r="A214" s="31"/>
      <c r="B214" s="32"/>
      <c r="C214" s="170" t="s">
        <v>232</v>
      </c>
      <c r="D214" s="170" t="s">
        <v>201</v>
      </c>
      <c r="E214" s="171" t="s">
        <v>1580</v>
      </c>
      <c r="F214" s="172" t="s">
        <v>1581</v>
      </c>
      <c r="G214" s="173" t="s">
        <v>300</v>
      </c>
      <c r="H214" s="174">
        <v>80</v>
      </c>
      <c r="I214" s="175"/>
      <c r="J214" s="176"/>
      <c r="K214" s="177">
        <f>ROUND(P214*H214,2)</f>
        <v>0</v>
      </c>
      <c r="L214" s="172" t="s">
        <v>1</v>
      </c>
      <c r="M214" s="178"/>
      <c r="N214" s="179" t="s">
        <v>1</v>
      </c>
      <c r="O214" s="180" t="s">
        <v>39</v>
      </c>
      <c r="P214" s="181">
        <f>I214+J214</f>
        <v>0</v>
      </c>
      <c r="Q214" s="181">
        <f>ROUND(I214*H214,2)</f>
        <v>0</v>
      </c>
      <c r="R214" s="181">
        <f>ROUND(J214*H214,2)</f>
        <v>0</v>
      </c>
      <c r="S214" s="68"/>
      <c r="T214" s="182">
        <f>S214*H214</f>
        <v>0</v>
      </c>
      <c r="U214" s="182">
        <v>0</v>
      </c>
      <c r="V214" s="182">
        <f>U214*H214</f>
        <v>0</v>
      </c>
      <c r="W214" s="182">
        <v>0</v>
      </c>
      <c r="X214" s="182">
        <f>W214*H214</f>
        <v>0</v>
      </c>
      <c r="Y214" s="183" t="s">
        <v>1</v>
      </c>
      <c r="Z214" s="31"/>
      <c r="AA214" s="31"/>
      <c r="AB214" s="31"/>
      <c r="AC214" s="31"/>
      <c r="AD214" s="31"/>
      <c r="AE214" s="31"/>
      <c r="AR214" s="184" t="s">
        <v>331</v>
      </c>
      <c r="AT214" s="184" t="s">
        <v>201</v>
      </c>
      <c r="AU214" s="184" t="s">
        <v>83</v>
      </c>
      <c r="AY214" s="14" t="s">
        <v>205</v>
      </c>
      <c r="BE214" s="185">
        <f>IF(O214="základní",K214,0)</f>
        <v>0</v>
      </c>
      <c r="BF214" s="185">
        <f>IF(O214="snížená",K214,0)</f>
        <v>0</v>
      </c>
      <c r="BG214" s="185">
        <f>IF(O214="zákl. přenesená",K214,0)</f>
        <v>0</v>
      </c>
      <c r="BH214" s="185">
        <f>IF(O214="sníž. přenesená",K214,0)</f>
        <v>0</v>
      </c>
      <c r="BI214" s="185">
        <f>IF(O214="nulová",K214,0)</f>
        <v>0</v>
      </c>
      <c r="BJ214" s="14" t="s">
        <v>83</v>
      </c>
      <c r="BK214" s="185">
        <f>ROUND(P214*H214,2)</f>
        <v>0</v>
      </c>
      <c r="BL214" s="14" t="s">
        <v>331</v>
      </c>
      <c r="BM214" s="184" t="s">
        <v>1582</v>
      </c>
    </row>
    <row r="215" spans="1:65" s="2" customFormat="1" ht="11.25">
      <c r="A215" s="31"/>
      <c r="B215" s="32"/>
      <c r="C215" s="33"/>
      <c r="D215" s="186" t="s">
        <v>207</v>
      </c>
      <c r="E215" s="33"/>
      <c r="F215" s="187" t="s">
        <v>1581</v>
      </c>
      <c r="G215" s="33"/>
      <c r="H215" s="33"/>
      <c r="I215" s="188"/>
      <c r="J215" s="188"/>
      <c r="K215" s="33"/>
      <c r="L215" s="33"/>
      <c r="M215" s="36"/>
      <c r="N215" s="189"/>
      <c r="O215" s="190"/>
      <c r="P215" s="68"/>
      <c r="Q215" s="68"/>
      <c r="R215" s="68"/>
      <c r="S215" s="68"/>
      <c r="T215" s="68"/>
      <c r="U215" s="68"/>
      <c r="V215" s="68"/>
      <c r="W215" s="68"/>
      <c r="X215" s="68"/>
      <c r="Y215" s="69"/>
      <c r="Z215" s="31"/>
      <c r="AA215" s="31"/>
      <c r="AB215" s="31"/>
      <c r="AC215" s="31"/>
      <c r="AD215" s="31"/>
      <c r="AE215" s="31"/>
      <c r="AT215" s="14" t="s">
        <v>207</v>
      </c>
      <c r="AU215" s="14" t="s">
        <v>83</v>
      </c>
    </row>
    <row r="216" spans="1:65" s="2" customFormat="1" ht="14.45" customHeight="1">
      <c r="A216" s="31"/>
      <c r="B216" s="32"/>
      <c r="C216" s="207" t="s">
        <v>236</v>
      </c>
      <c r="D216" s="207" t="s">
        <v>423</v>
      </c>
      <c r="E216" s="208" t="s">
        <v>1583</v>
      </c>
      <c r="F216" s="209" t="s">
        <v>1584</v>
      </c>
      <c r="G216" s="210" t="s">
        <v>300</v>
      </c>
      <c r="H216" s="211">
        <v>30</v>
      </c>
      <c r="I216" s="212"/>
      <c r="J216" s="212"/>
      <c r="K216" s="213">
        <f>ROUND(P216*H216,2)</f>
        <v>0</v>
      </c>
      <c r="L216" s="209" t="s">
        <v>1</v>
      </c>
      <c r="M216" s="36"/>
      <c r="N216" s="214" t="s">
        <v>1</v>
      </c>
      <c r="O216" s="180" t="s">
        <v>39</v>
      </c>
      <c r="P216" s="181">
        <f>I216+J216</f>
        <v>0</v>
      </c>
      <c r="Q216" s="181">
        <f>ROUND(I216*H216,2)</f>
        <v>0</v>
      </c>
      <c r="R216" s="181">
        <f>ROUND(J216*H216,2)</f>
        <v>0</v>
      </c>
      <c r="S216" s="68"/>
      <c r="T216" s="182">
        <f>S216*H216</f>
        <v>0</v>
      </c>
      <c r="U216" s="182">
        <v>0</v>
      </c>
      <c r="V216" s="182">
        <f>U216*H216</f>
        <v>0</v>
      </c>
      <c r="W216" s="182">
        <v>0</v>
      </c>
      <c r="X216" s="182">
        <f>W216*H216</f>
        <v>0</v>
      </c>
      <c r="Y216" s="183" t="s">
        <v>1</v>
      </c>
      <c r="Z216" s="31"/>
      <c r="AA216" s="31"/>
      <c r="AB216" s="31"/>
      <c r="AC216" s="31"/>
      <c r="AD216" s="31"/>
      <c r="AE216" s="31"/>
      <c r="AR216" s="184" t="s">
        <v>666</v>
      </c>
      <c r="AT216" s="184" t="s">
        <v>423</v>
      </c>
      <c r="AU216" s="184" t="s">
        <v>83</v>
      </c>
      <c r="AY216" s="14" t="s">
        <v>205</v>
      </c>
      <c r="BE216" s="185">
        <f>IF(O216="základní",K216,0)</f>
        <v>0</v>
      </c>
      <c r="BF216" s="185">
        <f>IF(O216="snížená",K216,0)</f>
        <v>0</v>
      </c>
      <c r="BG216" s="185">
        <f>IF(O216="zákl. přenesená",K216,0)</f>
        <v>0</v>
      </c>
      <c r="BH216" s="185">
        <f>IF(O216="sníž. přenesená",K216,0)</f>
        <v>0</v>
      </c>
      <c r="BI216" s="185">
        <f>IF(O216="nulová",K216,0)</f>
        <v>0</v>
      </c>
      <c r="BJ216" s="14" t="s">
        <v>83</v>
      </c>
      <c r="BK216" s="185">
        <f>ROUND(P216*H216,2)</f>
        <v>0</v>
      </c>
      <c r="BL216" s="14" t="s">
        <v>666</v>
      </c>
      <c r="BM216" s="184" t="s">
        <v>1585</v>
      </c>
    </row>
    <row r="217" spans="1:65" s="2" customFormat="1" ht="11.25">
      <c r="A217" s="31"/>
      <c r="B217" s="32"/>
      <c r="C217" s="33"/>
      <c r="D217" s="186" t="s">
        <v>207</v>
      </c>
      <c r="E217" s="33"/>
      <c r="F217" s="187" t="s">
        <v>1584</v>
      </c>
      <c r="G217" s="33"/>
      <c r="H217" s="33"/>
      <c r="I217" s="188"/>
      <c r="J217" s="188"/>
      <c r="K217" s="33"/>
      <c r="L217" s="33"/>
      <c r="M217" s="36"/>
      <c r="N217" s="189"/>
      <c r="O217" s="190"/>
      <c r="P217" s="68"/>
      <c r="Q217" s="68"/>
      <c r="R217" s="68"/>
      <c r="S217" s="68"/>
      <c r="T217" s="68"/>
      <c r="U217" s="68"/>
      <c r="V217" s="68"/>
      <c r="W217" s="68"/>
      <c r="X217" s="68"/>
      <c r="Y217" s="69"/>
      <c r="Z217" s="31"/>
      <c r="AA217" s="31"/>
      <c r="AB217" s="31"/>
      <c r="AC217" s="31"/>
      <c r="AD217" s="31"/>
      <c r="AE217" s="31"/>
      <c r="AT217" s="14" t="s">
        <v>207</v>
      </c>
      <c r="AU217" s="14" t="s">
        <v>83</v>
      </c>
    </row>
    <row r="218" spans="1:65" s="2" customFormat="1" ht="14.45" customHeight="1">
      <c r="A218" s="31"/>
      <c r="B218" s="32"/>
      <c r="C218" s="170" t="s">
        <v>240</v>
      </c>
      <c r="D218" s="170" t="s">
        <v>201</v>
      </c>
      <c r="E218" s="171" t="s">
        <v>1586</v>
      </c>
      <c r="F218" s="172" t="s">
        <v>1587</v>
      </c>
      <c r="G218" s="173" t="s">
        <v>300</v>
      </c>
      <c r="H218" s="174">
        <v>30</v>
      </c>
      <c r="I218" s="175"/>
      <c r="J218" s="176"/>
      <c r="K218" s="177">
        <f>ROUND(P218*H218,2)</f>
        <v>0</v>
      </c>
      <c r="L218" s="172" t="s">
        <v>1</v>
      </c>
      <c r="M218" s="178"/>
      <c r="N218" s="179" t="s">
        <v>1</v>
      </c>
      <c r="O218" s="180" t="s">
        <v>39</v>
      </c>
      <c r="P218" s="181">
        <f>I218+J218</f>
        <v>0</v>
      </c>
      <c r="Q218" s="181">
        <f>ROUND(I218*H218,2)</f>
        <v>0</v>
      </c>
      <c r="R218" s="181">
        <f>ROUND(J218*H218,2)</f>
        <v>0</v>
      </c>
      <c r="S218" s="68"/>
      <c r="T218" s="182">
        <f>S218*H218</f>
        <v>0</v>
      </c>
      <c r="U218" s="182">
        <v>0</v>
      </c>
      <c r="V218" s="182">
        <f>U218*H218</f>
        <v>0</v>
      </c>
      <c r="W218" s="182">
        <v>0</v>
      </c>
      <c r="X218" s="182">
        <f>W218*H218</f>
        <v>0</v>
      </c>
      <c r="Y218" s="183" t="s">
        <v>1</v>
      </c>
      <c r="Z218" s="31"/>
      <c r="AA218" s="31"/>
      <c r="AB218" s="31"/>
      <c r="AC218" s="31"/>
      <c r="AD218" s="31"/>
      <c r="AE218" s="31"/>
      <c r="AR218" s="184" t="s">
        <v>331</v>
      </c>
      <c r="AT218" s="184" t="s">
        <v>201</v>
      </c>
      <c r="AU218" s="184" t="s">
        <v>83</v>
      </c>
      <c r="AY218" s="14" t="s">
        <v>205</v>
      </c>
      <c r="BE218" s="185">
        <f>IF(O218="základní",K218,0)</f>
        <v>0</v>
      </c>
      <c r="BF218" s="185">
        <f>IF(O218="snížená",K218,0)</f>
        <v>0</v>
      </c>
      <c r="BG218" s="185">
        <f>IF(O218="zákl. přenesená",K218,0)</f>
        <v>0</v>
      </c>
      <c r="BH218" s="185">
        <f>IF(O218="sníž. přenesená",K218,0)</f>
        <v>0</v>
      </c>
      <c r="BI218" s="185">
        <f>IF(O218="nulová",K218,0)</f>
        <v>0</v>
      </c>
      <c r="BJ218" s="14" t="s">
        <v>83</v>
      </c>
      <c r="BK218" s="185">
        <f>ROUND(P218*H218,2)</f>
        <v>0</v>
      </c>
      <c r="BL218" s="14" t="s">
        <v>331</v>
      </c>
      <c r="BM218" s="184" t="s">
        <v>1588</v>
      </c>
    </row>
    <row r="219" spans="1:65" s="2" customFormat="1" ht="11.25">
      <c r="A219" s="31"/>
      <c r="B219" s="32"/>
      <c r="C219" s="33"/>
      <c r="D219" s="186" t="s">
        <v>207</v>
      </c>
      <c r="E219" s="33"/>
      <c r="F219" s="187" t="s">
        <v>1587</v>
      </c>
      <c r="G219" s="33"/>
      <c r="H219" s="33"/>
      <c r="I219" s="188"/>
      <c r="J219" s="188"/>
      <c r="K219" s="33"/>
      <c r="L219" s="33"/>
      <c r="M219" s="36"/>
      <c r="N219" s="189"/>
      <c r="O219" s="190"/>
      <c r="P219" s="68"/>
      <c r="Q219" s="68"/>
      <c r="R219" s="68"/>
      <c r="S219" s="68"/>
      <c r="T219" s="68"/>
      <c r="U219" s="68"/>
      <c r="V219" s="68"/>
      <c r="W219" s="68"/>
      <c r="X219" s="68"/>
      <c r="Y219" s="69"/>
      <c r="Z219" s="31"/>
      <c r="AA219" s="31"/>
      <c r="AB219" s="31"/>
      <c r="AC219" s="31"/>
      <c r="AD219" s="31"/>
      <c r="AE219" s="31"/>
      <c r="AT219" s="14" t="s">
        <v>207</v>
      </c>
      <c r="AU219" s="14" t="s">
        <v>83</v>
      </c>
    </row>
    <row r="220" spans="1:65" s="2" customFormat="1" ht="14.45" customHeight="1">
      <c r="A220" s="31"/>
      <c r="B220" s="32"/>
      <c r="C220" s="170" t="s">
        <v>244</v>
      </c>
      <c r="D220" s="170" t="s">
        <v>201</v>
      </c>
      <c r="E220" s="171" t="s">
        <v>1589</v>
      </c>
      <c r="F220" s="172" t="s">
        <v>1590</v>
      </c>
      <c r="G220" s="173" t="s">
        <v>300</v>
      </c>
      <c r="H220" s="174">
        <v>4</v>
      </c>
      <c r="I220" s="175"/>
      <c r="J220" s="176"/>
      <c r="K220" s="177">
        <f>ROUND(P220*H220,2)</f>
        <v>0</v>
      </c>
      <c r="L220" s="172" t="s">
        <v>1</v>
      </c>
      <c r="M220" s="178"/>
      <c r="N220" s="179" t="s">
        <v>1</v>
      </c>
      <c r="O220" s="180" t="s">
        <v>39</v>
      </c>
      <c r="P220" s="181">
        <f>I220+J220</f>
        <v>0</v>
      </c>
      <c r="Q220" s="181">
        <f>ROUND(I220*H220,2)</f>
        <v>0</v>
      </c>
      <c r="R220" s="181">
        <f>ROUND(J220*H220,2)</f>
        <v>0</v>
      </c>
      <c r="S220" s="68"/>
      <c r="T220" s="182">
        <f>S220*H220</f>
        <v>0</v>
      </c>
      <c r="U220" s="182">
        <v>0</v>
      </c>
      <c r="V220" s="182">
        <f>U220*H220</f>
        <v>0</v>
      </c>
      <c r="W220" s="182">
        <v>0</v>
      </c>
      <c r="X220" s="182">
        <f>W220*H220</f>
        <v>0</v>
      </c>
      <c r="Y220" s="183" t="s">
        <v>1</v>
      </c>
      <c r="Z220" s="31"/>
      <c r="AA220" s="31"/>
      <c r="AB220" s="31"/>
      <c r="AC220" s="31"/>
      <c r="AD220" s="31"/>
      <c r="AE220" s="31"/>
      <c r="AR220" s="184" t="s">
        <v>331</v>
      </c>
      <c r="AT220" s="184" t="s">
        <v>201</v>
      </c>
      <c r="AU220" s="184" t="s">
        <v>83</v>
      </c>
      <c r="AY220" s="14" t="s">
        <v>205</v>
      </c>
      <c r="BE220" s="185">
        <f>IF(O220="základní",K220,0)</f>
        <v>0</v>
      </c>
      <c r="BF220" s="185">
        <f>IF(O220="snížená",K220,0)</f>
        <v>0</v>
      </c>
      <c r="BG220" s="185">
        <f>IF(O220="zákl. přenesená",K220,0)</f>
        <v>0</v>
      </c>
      <c r="BH220" s="185">
        <f>IF(O220="sníž. přenesená",K220,0)</f>
        <v>0</v>
      </c>
      <c r="BI220" s="185">
        <f>IF(O220="nulová",K220,0)</f>
        <v>0</v>
      </c>
      <c r="BJ220" s="14" t="s">
        <v>83</v>
      </c>
      <c r="BK220" s="185">
        <f>ROUND(P220*H220,2)</f>
        <v>0</v>
      </c>
      <c r="BL220" s="14" t="s">
        <v>331</v>
      </c>
      <c r="BM220" s="184" t="s">
        <v>1591</v>
      </c>
    </row>
    <row r="221" spans="1:65" s="2" customFormat="1" ht="11.25">
      <c r="A221" s="31"/>
      <c r="B221" s="32"/>
      <c r="C221" s="33"/>
      <c r="D221" s="186" t="s">
        <v>207</v>
      </c>
      <c r="E221" s="33"/>
      <c r="F221" s="187" t="s">
        <v>1590</v>
      </c>
      <c r="G221" s="33"/>
      <c r="H221" s="33"/>
      <c r="I221" s="188"/>
      <c r="J221" s="188"/>
      <c r="K221" s="33"/>
      <c r="L221" s="33"/>
      <c r="M221" s="36"/>
      <c r="N221" s="189"/>
      <c r="O221" s="190"/>
      <c r="P221" s="68"/>
      <c r="Q221" s="68"/>
      <c r="R221" s="68"/>
      <c r="S221" s="68"/>
      <c r="T221" s="68"/>
      <c r="U221" s="68"/>
      <c r="V221" s="68"/>
      <c r="W221" s="68"/>
      <c r="X221" s="68"/>
      <c r="Y221" s="69"/>
      <c r="Z221" s="31"/>
      <c r="AA221" s="31"/>
      <c r="AB221" s="31"/>
      <c r="AC221" s="31"/>
      <c r="AD221" s="31"/>
      <c r="AE221" s="31"/>
      <c r="AT221" s="14" t="s">
        <v>207</v>
      </c>
      <c r="AU221" s="14" t="s">
        <v>83</v>
      </c>
    </row>
    <row r="222" spans="1:65" s="2" customFormat="1" ht="14.45" customHeight="1">
      <c r="A222" s="31"/>
      <c r="B222" s="32"/>
      <c r="C222" s="207" t="s">
        <v>248</v>
      </c>
      <c r="D222" s="207" t="s">
        <v>423</v>
      </c>
      <c r="E222" s="208" t="s">
        <v>1592</v>
      </c>
      <c r="F222" s="209" t="s">
        <v>1593</v>
      </c>
      <c r="G222" s="210" t="s">
        <v>300</v>
      </c>
      <c r="H222" s="211">
        <v>4</v>
      </c>
      <c r="I222" s="212"/>
      <c r="J222" s="212"/>
      <c r="K222" s="213">
        <f>ROUND(P222*H222,2)</f>
        <v>0</v>
      </c>
      <c r="L222" s="209" t="s">
        <v>1</v>
      </c>
      <c r="M222" s="36"/>
      <c r="N222" s="214" t="s">
        <v>1</v>
      </c>
      <c r="O222" s="180" t="s">
        <v>39</v>
      </c>
      <c r="P222" s="181">
        <f>I222+J222</f>
        <v>0</v>
      </c>
      <c r="Q222" s="181">
        <f>ROUND(I222*H222,2)</f>
        <v>0</v>
      </c>
      <c r="R222" s="181">
        <f>ROUND(J222*H222,2)</f>
        <v>0</v>
      </c>
      <c r="S222" s="68"/>
      <c r="T222" s="182">
        <f>S222*H222</f>
        <v>0</v>
      </c>
      <c r="U222" s="182">
        <v>0</v>
      </c>
      <c r="V222" s="182">
        <f>U222*H222</f>
        <v>0</v>
      </c>
      <c r="W222" s="182">
        <v>0</v>
      </c>
      <c r="X222" s="182">
        <f>W222*H222</f>
        <v>0</v>
      </c>
      <c r="Y222" s="183" t="s">
        <v>1</v>
      </c>
      <c r="Z222" s="31"/>
      <c r="AA222" s="31"/>
      <c r="AB222" s="31"/>
      <c r="AC222" s="31"/>
      <c r="AD222" s="31"/>
      <c r="AE222" s="31"/>
      <c r="AR222" s="184" t="s">
        <v>427</v>
      </c>
      <c r="AT222" s="184" t="s">
        <v>423</v>
      </c>
      <c r="AU222" s="184" t="s">
        <v>83</v>
      </c>
      <c r="AY222" s="14" t="s">
        <v>205</v>
      </c>
      <c r="BE222" s="185">
        <f>IF(O222="základní",K222,0)</f>
        <v>0</v>
      </c>
      <c r="BF222" s="185">
        <f>IF(O222="snížená",K222,0)</f>
        <v>0</v>
      </c>
      <c r="BG222" s="185">
        <f>IF(O222="zákl. přenesená",K222,0)</f>
        <v>0</v>
      </c>
      <c r="BH222" s="185">
        <f>IF(O222="sníž. přenesená",K222,0)</f>
        <v>0</v>
      </c>
      <c r="BI222" s="185">
        <f>IF(O222="nulová",K222,0)</f>
        <v>0</v>
      </c>
      <c r="BJ222" s="14" t="s">
        <v>83</v>
      </c>
      <c r="BK222" s="185">
        <f>ROUND(P222*H222,2)</f>
        <v>0</v>
      </c>
      <c r="BL222" s="14" t="s">
        <v>427</v>
      </c>
      <c r="BM222" s="184" t="s">
        <v>1594</v>
      </c>
    </row>
    <row r="223" spans="1:65" s="2" customFormat="1" ht="19.5">
      <c r="A223" s="31"/>
      <c r="B223" s="32"/>
      <c r="C223" s="33"/>
      <c r="D223" s="186" t="s">
        <v>207</v>
      </c>
      <c r="E223" s="33"/>
      <c r="F223" s="187" t="s">
        <v>1595</v>
      </c>
      <c r="G223" s="33"/>
      <c r="H223" s="33"/>
      <c r="I223" s="188"/>
      <c r="J223" s="188"/>
      <c r="K223" s="33"/>
      <c r="L223" s="33"/>
      <c r="M223" s="36"/>
      <c r="N223" s="189"/>
      <c r="O223" s="190"/>
      <c r="P223" s="68"/>
      <c r="Q223" s="68"/>
      <c r="R223" s="68"/>
      <c r="S223" s="68"/>
      <c r="T223" s="68"/>
      <c r="U223" s="68"/>
      <c r="V223" s="68"/>
      <c r="W223" s="68"/>
      <c r="X223" s="68"/>
      <c r="Y223" s="69"/>
      <c r="Z223" s="31"/>
      <c r="AA223" s="31"/>
      <c r="AB223" s="31"/>
      <c r="AC223" s="31"/>
      <c r="AD223" s="31"/>
      <c r="AE223" s="31"/>
      <c r="AT223" s="14" t="s">
        <v>207</v>
      </c>
      <c r="AU223" s="14" t="s">
        <v>83</v>
      </c>
    </row>
    <row r="224" spans="1:65" s="2" customFormat="1" ht="14.45" customHeight="1">
      <c r="A224" s="31"/>
      <c r="B224" s="32"/>
      <c r="C224" s="207" t="s">
        <v>252</v>
      </c>
      <c r="D224" s="207" t="s">
        <v>423</v>
      </c>
      <c r="E224" s="208" t="s">
        <v>1596</v>
      </c>
      <c r="F224" s="209" t="s">
        <v>1597</v>
      </c>
      <c r="G224" s="210" t="s">
        <v>300</v>
      </c>
      <c r="H224" s="211">
        <v>80</v>
      </c>
      <c r="I224" s="212"/>
      <c r="J224" s="212"/>
      <c r="K224" s="213">
        <f>ROUND(P224*H224,2)</f>
        <v>0</v>
      </c>
      <c r="L224" s="209" t="s">
        <v>1</v>
      </c>
      <c r="M224" s="36"/>
      <c r="N224" s="214" t="s">
        <v>1</v>
      </c>
      <c r="O224" s="180" t="s">
        <v>39</v>
      </c>
      <c r="P224" s="181">
        <f>I224+J224</f>
        <v>0</v>
      </c>
      <c r="Q224" s="181">
        <f>ROUND(I224*H224,2)</f>
        <v>0</v>
      </c>
      <c r="R224" s="181">
        <f>ROUND(J224*H224,2)</f>
        <v>0</v>
      </c>
      <c r="S224" s="68"/>
      <c r="T224" s="182">
        <f>S224*H224</f>
        <v>0</v>
      </c>
      <c r="U224" s="182">
        <v>0</v>
      </c>
      <c r="V224" s="182">
        <f>U224*H224</f>
        <v>0</v>
      </c>
      <c r="W224" s="182">
        <v>0</v>
      </c>
      <c r="X224" s="182">
        <f>W224*H224</f>
        <v>0</v>
      </c>
      <c r="Y224" s="183" t="s">
        <v>1</v>
      </c>
      <c r="Z224" s="31"/>
      <c r="AA224" s="31"/>
      <c r="AB224" s="31"/>
      <c r="AC224" s="31"/>
      <c r="AD224" s="31"/>
      <c r="AE224" s="31"/>
      <c r="AR224" s="184" t="s">
        <v>214</v>
      </c>
      <c r="AT224" s="184" t="s">
        <v>423</v>
      </c>
      <c r="AU224" s="184" t="s">
        <v>83</v>
      </c>
      <c r="AY224" s="14" t="s">
        <v>205</v>
      </c>
      <c r="BE224" s="185">
        <f>IF(O224="základní",K224,0)</f>
        <v>0</v>
      </c>
      <c r="BF224" s="185">
        <f>IF(O224="snížená",K224,0)</f>
        <v>0</v>
      </c>
      <c r="BG224" s="185">
        <f>IF(O224="zákl. přenesená",K224,0)</f>
        <v>0</v>
      </c>
      <c r="BH224" s="185">
        <f>IF(O224="sníž. přenesená",K224,0)</f>
        <v>0</v>
      </c>
      <c r="BI224" s="185">
        <f>IF(O224="nulová",K224,0)</f>
        <v>0</v>
      </c>
      <c r="BJ224" s="14" t="s">
        <v>83</v>
      </c>
      <c r="BK224" s="185">
        <f>ROUND(P224*H224,2)</f>
        <v>0</v>
      </c>
      <c r="BL224" s="14" t="s">
        <v>214</v>
      </c>
      <c r="BM224" s="184" t="s">
        <v>1598</v>
      </c>
    </row>
    <row r="225" spans="1:65" s="2" customFormat="1" ht="19.5">
      <c r="A225" s="31"/>
      <c r="B225" s="32"/>
      <c r="C225" s="33"/>
      <c r="D225" s="186" t="s">
        <v>207</v>
      </c>
      <c r="E225" s="33"/>
      <c r="F225" s="187" t="s">
        <v>1599</v>
      </c>
      <c r="G225" s="33"/>
      <c r="H225" s="33"/>
      <c r="I225" s="188"/>
      <c r="J225" s="188"/>
      <c r="K225" s="33"/>
      <c r="L225" s="33"/>
      <c r="M225" s="36"/>
      <c r="N225" s="189"/>
      <c r="O225" s="190"/>
      <c r="P225" s="68"/>
      <c r="Q225" s="68"/>
      <c r="R225" s="68"/>
      <c r="S225" s="68"/>
      <c r="T225" s="68"/>
      <c r="U225" s="68"/>
      <c r="V225" s="68"/>
      <c r="W225" s="68"/>
      <c r="X225" s="68"/>
      <c r="Y225" s="69"/>
      <c r="Z225" s="31"/>
      <c r="AA225" s="31"/>
      <c r="AB225" s="31"/>
      <c r="AC225" s="31"/>
      <c r="AD225" s="31"/>
      <c r="AE225" s="31"/>
      <c r="AT225" s="14" t="s">
        <v>207</v>
      </c>
      <c r="AU225" s="14" t="s">
        <v>83</v>
      </c>
    </row>
    <row r="226" spans="1:65" s="2" customFormat="1" ht="14.45" customHeight="1">
      <c r="A226" s="31"/>
      <c r="B226" s="32"/>
      <c r="C226" s="170" t="s">
        <v>256</v>
      </c>
      <c r="D226" s="170" t="s">
        <v>201</v>
      </c>
      <c r="E226" s="171" t="s">
        <v>1600</v>
      </c>
      <c r="F226" s="172" t="s">
        <v>1601</v>
      </c>
      <c r="G226" s="173" t="s">
        <v>204</v>
      </c>
      <c r="H226" s="174">
        <v>30</v>
      </c>
      <c r="I226" s="175"/>
      <c r="J226" s="176"/>
      <c r="K226" s="177">
        <f>ROUND(P226*H226,2)</f>
        <v>0</v>
      </c>
      <c r="L226" s="172" t="s">
        <v>1</v>
      </c>
      <c r="M226" s="178"/>
      <c r="N226" s="179" t="s">
        <v>1</v>
      </c>
      <c r="O226" s="180" t="s">
        <v>39</v>
      </c>
      <c r="P226" s="181">
        <f>I226+J226</f>
        <v>0</v>
      </c>
      <c r="Q226" s="181">
        <f>ROUND(I226*H226,2)</f>
        <v>0</v>
      </c>
      <c r="R226" s="181">
        <f>ROUND(J226*H226,2)</f>
        <v>0</v>
      </c>
      <c r="S226" s="68"/>
      <c r="T226" s="182">
        <f>S226*H226</f>
        <v>0</v>
      </c>
      <c r="U226" s="182">
        <v>0</v>
      </c>
      <c r="V226" s="182">
        <f>U226*H226</f>
        <v>0</v>
      </c>
      <c r="W226" s="182">
        <v>0</v>
      </c>
      <c r="X226" s="182">
        <f>W226*H226</f>
        <v>0</v>
      </c>
      <c r="Y226" s="183" t="s">
        <v>1</v>
      </c>
      <c r="Z226" s="31"/>
      <c r="AA226" s="31"/>
      <c r="AB226" s="31"/>
      <c r="AC226" s="31"/>
      <c r="AD226" s="31"/>
      <c r="AE226" s="31"/>
      <c r="AR226" s="184" t="s">
        <v>331</v>
      </c>
      <c r="AT226" s="184" t="s">
        <v>201</v>
      </c>
      <c r="AU226" s="184" t="s">
        <v>83</v>
      </c>
      <c r="AY226" s="14" t="s">
        <v>205</v>
      </c>
      <c r="BE226" s="185">
        <f>IF(O226="základní",K226,0)</f>
        <v>0</v>
      </c>
      <c r="BF226" s="185">
        <f>IF(O226="snížená",K226,0)</f>
        <v>0</v>
      </c>
      <c r="BG226" s="185">
        <f>IF(O226="zákl. přenesená",K226,0)</f>
        <v>0</v>
      </c>
      <c r="BH226" s="185">
        <f>IF(O226="sníž. přenesená",K226,0)</f>
        <v>0</v>
      </c>
      <c r="BI226" s="185">
        <f>IF(O226="nulová",K226,0)</f>
        <v>0</v>
      </c>
      <c r="BJ226" s="14" t="s">
        <v>83</v>
      </c>
      <c r="BK226" s="185">
        <f>ROUND(P226*H226,2)</f>
        <v>0</v>
      </c>
      <c r="BL226" s="14" t="s">
        <v>331</v>
      </c>
      <c r="BM226" s="184" t="s">
        <v>1602</v>
      </c>
    </row>
    <row r="227" spans="1:65" s="2" customFormat="1" ht="11.25">
      <c r="A227" s="31"/>
      <c r="B227" s="32"/>
      <c r="C227" s="33"/>
      <c r="D227" s="186" t="s">
        <v>207</v>
      </c>
      <c r="E227" s="33"/>
      <c r="F227" s="187" t="s">
        <v>1601</v>
      </c>
      <c r="G227" s="33"/>
      <c r="H227" s="33"/>
      <c r="I227" s="188"/>
      <c r="J227" s="188"/>
      <c r="K227" s="33"/>
      <c r="L227" s="33"/>
      <c r="M227" s="36"/>
      <c r="N227" s="189"/>
      <c r="O227" s="190"/>
      <c r="P227" s="68"/>
      <c r="Q227" s="68"/>
      <c r="R227" s="68"/>
      <c r="S227" s="68"/>
      <c r="T227" s="68"/>
      <c r="U227" s="68"/>
      <c r="V227" s="68"/>
      <c r="W227" s="68"/>
      <c r="X227" s="68"/>
      <c r="Y227" s="69"/>
      <c r="Z227" s="31"/>
      <c r="AA227" s="31"/>
      <c r="AB227" s="31"/>
      <c r="AC227" s="31"/>
      <c r="AD227" s="31"/>
      <c r="AE227" s="31"/>
      <c r="AT227" s="14" t="s">
        <v>207</v>
      </c>
      <c r="AU227" s="14" t="s">
        <v>83</v>
      </c>
    </row>
    <row r="228" spans="1:65" s="2" customFormat="1" ht="14.45" customHeight="1">
      <c r="A228" s="31"/>
      <c r="B228" s="32"/>
      <c r="C228" s="207" t="s">
        <v>260</v>
      </c>
      <c r="D228" s="207" t="s">
        <v>423</v>
      </c>
      <c r="E228" s="208" t="s">
        <v>1603</v>
      </c>
      <c r="F228" s="209" t="s">
        <v>1604</v>
      </c>
      <c r="G228" s="210" t="s">
        <v>204</v>
      </c>
      <c r="H228" s="211">
        <v>30</v>
      </c>
      <c r="I228" s="212"/>
      <c r="J228" s="212"/>
      <c r="K228" s="213">
        <f>ROUND(P228*H228,2)</f>
        <v>0</v>
      </c>
      <c r="L228" s="209" t="s">
        <v>1</v>
      </c>
      <c r="M228" s="36"/>
      <c r="N228" s="214" t="s">
        <v>1</v>
      </c>
      <c r="O228" s="180" t="s">
        <v>39</v>
      </c>
      <c r="P228" s="181">
        <f>I228+J228</f>
        <v>0</v>
      </c>
      <c r="Q228" s="181">
        <f>ROUND(I228*H228,2)</f>
        <v>0</v>
      </c>
      <c r="R228" s="181">
        <f>ROUND(J228*H228,2)</f>
        <v>0</v>
      </c>
      <c r="S228" s="68"/>
      <c r="T228" s="182">
        <f>S228*H228</f>
        <v>0</v>
      </c>
      <c r="U228" s="182">
        <v>0</v>
      </c>
      <c r="V228" s="182">
        <f>U228*H228</f>
        <v>0</v>
      </c>
      <c r="W228" s="182">
        <v>0</v>
      </c>
      <c r="X228" s="182">
        <f>W228*H228</f>
        <v>0</v>
      </c>
      <c r="Y228" s="183" t="s">
        <v>1</v>
      </c>
      <c r="Z228" s="31"/>
      <c r="AA228" s="31"/>
      <c r="AB228" s="31"/>
      <c r="AC228" s="31"/>
      <c r="AD228" s="31"/>
      <c r="AE228" s="31"/>
      <c r="AR228" s="184" t="s">
        <v>83</v>
      </c>
      <c r="AT228" s="184" t="s">
        <v>423</v>
      </c>
      <c r="AU228" s="184" t="s">
        <v>83</v>
      </c>
      <c r="AY228" s="14" t="s">
        <v>205</v>
      </c>
      <c r="BE228" s="185">
        <f>IF(O228="základní",K228,0)</f>
        <v>0</v>
      </c>
      <c r="BF228" s="185">
        <f>IF(O228="snížená",K228,0)</f>
        <v>0</v>
      </c>
      <c r="BG228" s="185">
        <f>IF(O228="zákl. přenesená",K228,0)</f>
        <v>0</v>
      </c>
      <c r="BH228" s="185">
        <f>IF(O228="sníž. přenesená",K228,0)</f>
        <v>0</v>
      </c>
      <c r="BI228" s="185">
        <f>IF(O228="nulová",K228,0)</f>
        <v>0</v>
      </c>
      <c r="BJ228" s="14" t="s">
        <v>83</v>
      </c>
      <c r="BK228" s="185">
        <f>ROUND(P228*H228,2)</f>
        <v>0</v>
      </c>
      <c r="BL228" s="14" t="s">
        <v>83</v>
      </c>
      <c r="BM228" s="184" t="s">
        <v>1605</v>
      </c>
    </row>
    <row r="229" spans="1:65" s="2" customFormat="1" ht="11.25">
      <c r="A229" s="31"/>
      <c r="B229" s="32"/>
      <c r="C229" s="33"/>
      <c r="D229" s="186" t="s">
        <v>207</v>
      </c>
      <c r="E229" s="33"/>
      <c r="F229" s="187" t="s">
        <v>1606</v>
      </c>
      <c r="G229" s="33"/>
      <c r="H229" s="33"/>
      <c r="I229" s="188"/>
      <c r="J229" s="188"/>
      <c r="K229" s="33"/>
      <c r="L229" s="33"/>
      <c r="M229" s="36"/>
      <c r="N229" s="189"/>
      <c r="O229" s="190"/>
      <c r="P229" s="68"/>
      <c r="Q229" s="68"/>
      <c r="R229" s="68"/>
      <c r="S229" s="68"/>
      <c r="T229" s="68"/>
      <c r="U229" s="68"/>
      <c r="V229" s="68"/>
      <c r="W229" s="68"/>
      <c r="X229" s="68"/>
      <c r="Y229" s="69"/>
      <c r="Z229" s="31"/>
      <c r="AA229" s="31"/>
      <c r="AB229" s="31"/>
      <c r="AC229" s="31"/>
      <c r="AD229" s="31"/>
      <c r="AE229" s="31"/>
      <c r="AT229" s="14" t="s">
        <v>207</v>
      </c>
      <c r="AU229" s="14" t="s">
        <v>83</v>
      </c>
    </row>
    <row r="230" spans="1:65" s="2" customFormat="1" ht="14.45" customHeight="1">
      <c r="A230" s="31"/>
      <c r="B230" s="32"/>
      <c r="C230" s="170" t="s">
        <v>264</v>
      </c>
      <c r="D230" s="170" t="s">
        <v>201</v>
      </c>
      <c r="E230" s="171" t="s">
        <v>1607</v>
      </c>
      <c r="F230" s="172" t="s">
        <v>1608</v>
      </c>
      <c r="G230" s="173" t="s">
        <v>204</v>
      </c>
      <c r="H230" s="174">
        <v>156</v>
      </c>
      <c r="I230" s="175"/>
      <c r="J230" s="176"/>
      <c r="K230" s="177">
        <f>ROUND(P230*H230,2)</f>
        <v>0</v>
      </c>
      <c r="L230" s="172" t="s">
        <v>1</v>
      </c>
      <c r="M230" s="178"/>
      <c r="N230" s="179" t="s">
        <v>1</v>
      </c>
      <c r="O230" s="180" t="s">
        <v>39</v>
      </c>
      <c r="P230" s="181">
        <f>I230+J230</f>
        <v>0</v>
      </c>
      <c r="Q230" s="181">
        <f>ROUND(I230*H230,2)</f>
        <v>0</v>
      </c>
      <c r="R230" s="181">
        <f>ROUND(J230*H230,2)</f>
        <v>0</v>
      </c>
      <c r="S230" s="68"/>
      <c r="T230" s="182">
        <f>S230*H230</f>
        <v>0</v>
      </c>
      <c r="U230" s="182">
        <v>0</v>
      </c>
      <c r="V230" s="182">
        <f>U230*H230</f>
        <v>0</v>
      </c>
      <c r="W230" s="182">
        <v>0</v>
      </c>
      <c r="X230" s="182">
        <f>W230*H230</f>
        <v>0</v>
      </c>
      <c r="Y230" s="183" t="s">
        <v>1</v>
      </c>
      <c r="Z230" s="31"/>
      <c r="AA230" s="31"/>
      <c r="AB230" s="31"/>
      <c r="AC230" s="31"/>
      <c r="AD230" s="31"/>
      <c r="AE230" s="31"/>
      <c r="AR230" s="184" t="s">
        <v>427</v>
      </c>
      <c r="AT230" s="184" t="s">
        <v>201</v>
      </c>
      <c r="AU230" s="184" t="s">
        <v>83</v>
      </c>
      <c r="AY230" s="14" t="s">
        <v>205</v>
      </c>
      <c r="BE230" s="185">
        <f>IF(O230="základní",K230,0)</f>
        <v>0</v>
      </c>
      <c r="BF230" s="185">
        <f>IF(O230="snížená",K230,0)</f>
        <v>0</v>
      </c>
      <c r="BG230" s="185">
        <f>IF(O230="zákl. přenesená",K230,0)</f>
        <v>0</v>
      </c>
      <c r="BH230" s="185">
        <f>IF(O230="sníž. přenesená",K230,0)</f>
        <v>0</v>
      </c>
      <c r="BI230" s="185">
        <f>IF(O230="nulová",K230,0)</f>
        <v>0</v>
      </c>
      <c r="BJ230" s="14" t="s">
        <v>83</v>
      </c>
      <c r="BK230" s="185">
        <f>ROUND(P230*H230,2)</f>
        <v>0</v>
      </c>
      <c r="BL230" s="14" t="s">
        <v>427</v>
      </c>
      <c r="BM230" s="184" t="s">
        <v>1609</v>
      </c>
    </row>
    <row r="231" spans="1:65" s="2" customFormat="1" ht="11.25">
      <c r="A231" s="31"/>
      <c r="B231" s="32"/>
      <c r="C231" s="33"/>
      <c r="D231" s="186" t="s">
        <v>207</v>
      </c>
      <c r="E231" s="33"/>
      <c r="F231" s="187" t="s">
        <v>1608</v>
      </c>
      <c r="G231" s="33"/>
      <c r="H231" s="33"/>
      <c r="I231" s="188"/>
      <c r="J231" s="188"/>
      <c r="K231" s="33"/>
      <c r="L231" s="33"/>
      <c r="M231" s="36"/>
      <c r="N231" s="189"/>
      <c r="O231" s="190"/>
      <c r="P231" s="68"/>
      <c r="Q231" s="68"/>
      <c r="R231" s="68"/>
      <c r="S231" s="68"/>
      <c r="T231" s="68"/>
      <c r="U231" s="68"/>
      <c r="V231" s="68"/>
      <c r="W231" s="68"/>
      <c r="X231" s="68"/>
      <c r="Y231" s="69"/>
      <c r="Z231" s="31"/>
      <c r="AA231" s="31"/>
      <c r="AB231" s="31"/>
      <c r="AC231" s="31"/>
      <c r="AD231" s="31"/>
      <c r="AE231" s="31"/>
      <c r="AT231" s="14" t="s">
        <v>207</v>
      </c>
      <c r="AU231" s="14" t="s">
        <v>83</v>
      </c>
    </row>
    <row r="232" spans="1:65" s="2" customFormat="1" ht="14.45" customHeight="1">
      <c r="A232" s="31"/>
      <c r="B232" s="32"/>
      <c r="C232" s="207" t="s">
        <v>268</v>
      </c>
      <c r="D232" s="207" t="s">
        <v>423</v>
      </c>
      <c r="E232" s="208" t="s">
        <v>1610</v>
      </c>
      <c r="F232" s="209" t="s">
        <v>1611</v>
      </c>
      <c r="G232" s="210" t="s">
        <v>204</v>
      </c>
      <c r="H232" s="211">
        <v>156</v>
      </c>
      <c r="I232" s="212"/>
      <c r="J232" s="212"/>
      <c r="K232" s="213">
        <f>ROUND(P232*H232,2)</f>
        <v>0</v>
      </c>
      <c r="L232" s="209" t="s">
        <v>1</v>
      </c>
      <c r="M232" s="36"/>
      <c r="N232" s="214" t="s">
        <v>1</v>
      </c>
      <c r="O232" s="180" t="s">
        <v>39</v>
      </c>
      <c r="P232" s="181">
        <f>I232+J232</f>
        <v>0</v>
      </c>
      <c r="Q232" s="181">
        <f>ROUND(I232*H232,2)</f>
        <v>0</v>
      </c>
      <c r="R232" s="181">
        <f>ROUND(J232*H232,2)</f>
        <v>0</v>
      </c>
      <c r="S232" s="68"/>
      <c r="T232" s="182">
        <f>S232*H232</f>
        <v>0</v>
      </c>
      <c r="U232" s="182">
        <v>0</v>
      </c>
      <c r="V232" s="182">
        <f>U232*H232</f>
        <v>0</v>
      </c>
      <c r="W232" s="182">
        <v>0</v>
      </c>
      <c r="X232" s="182">
        <f>W232*H232</f>
        <v>0</v>
      </c>
      <c r="Y232" s="183" t="s">
        <v>1</v>
      </c>
      <c r="Z232" s="31"/>
      <c r="AA232" s="31"/>
      <c r="AB232" s="31"/>
      <c r="AC232" s="31"/>
      <c r="AD232" s="31"/>
      <c r="AE232" s="31"/>
      <c r="AR232" s="184" t="s">
        <v>427</v>
      </c>
      <c r="AT232" s="184" t="s">
        <v>423</v>
      </c>
      <c r="AU232" s="184" t="s">
        <v>83</v>
      </c>
      <c r="AY232" s="14" t="s">
        <v>205</v>
      </c>
      <c r="BE232" s="185">
        <f>IF(O232="základní",K232,0)</f>
        <v>0</v>
      </c>
      <c r="BF232" s="185">
        <f>IF(O232="snížená",K232,0)</f>
        <v>0</v>
      </c>
      <c r="BG232" s="185">
        <f>IF(O232="zákl. přenesená",K232,0)</f>
        <v>0</v>
      </c>
      <c r="BH232" s="185">
        <f>IF(O232="sníž. přenesená",K232,0)</f>
        <v>0</v>
      </c>
      <c r="BI232" s="185">
        <f>IF(O232="nulová",K232,0)</f>
        <v>0</v>
      </c>
      <c r="BJ232" s="14" t="s">
        <v>83</v>
      </c>
      <c r="BK232" s="185">
        <f>ROUND(P232*H232,2)</f>
        <v>0</v>
      </c>
      <c r="BL232" s="14" t="s">
        <v>427</v>
      </c>
      <c r="BM232" s="184" t="s">
        <v>1612</v>
      </c>
    </row>
    <row r="233" spans="1:65" s="2" customFormat="1" ht="29.25">
      <c r="A233" s="31"/>
      <c r="B233" s="32"/>
      <c r="C233" s="33"/>
      <c r="D233" s="186" t="s">
        <v>207</v>
      </c>
      <c r="E233" s="33"/>
      <c r="F233" s="187" t="s">
        <v>1613</v>
      </c>
      <c r="G233" s="33"/>
      <c r="H233" s="33"/>
      <c r="I233" s="188"/>
      <c r="J233" s="188"/>
      <c r="K233" s="33"/>
      <c r="L233" s="33"/>
      <c r="M233" s="36"/>
      <c r="N233" s="189"/>
      <c r="O233" s="190"/>
      <c r="P233" s="68"/>
      <c r="Q233" s="68"/>
      <c r="R233" s="68"/>
      <c r="S233" s="68"/>
      <c r="T233" s="68"/>
      <c r="U233" s="68"/>
      <c r="V233" s="68"/>
      <c r="W233" s="68"/>
      <c r="X233" s="68"/>
      <c r="Y233" s="69"/>
      <c r="Z233" s="31"/>
      <c r="AA233" s="31"/>
      <c r="AB233" s="31"/>
      <c r="AC233" s="31"/>
      <c r="AD233" s="31"/>
      <c r="AE233" s="31"/>
      <c r="AT233" s="14" t="s">
        <v>207</v>
      </c>
      <c r="AU233" s="14" t="s">
        <v>83</v>
      </c>
    </row>
    <row r="234" spans="1:65" s="2" customFormat="1" ht="14.45" customHeight="1">
      <c r="A234" s="31"/>
      <c r="B234" s="32"/>
      <c r="C234" s="170" t="s">
        <v>272</v>
      </c>
      <c r="D234" s="170" t="s">
        <v>201</v>
      </c>
      <c r="E234" s="171" t="s">
        <v>1614</v>
      </c>
      <c r="F234" s="172" t="s">
        <v>1615</v>
      </c>
      <c r="G234" s="173" t="s">
        <v>300</v>
      </c>
      <c r="H234" s="174">
        <v>2</v>
      </c>
      <c r="I234" s="175"/>
      <c r="J234" s="176"/>
      <c r="K234" s="177">
        <f>ROUND(P234*H234,2)</f>
        <v>0</v>
      </c>
      <c r="L234" s="172" t="s">
        <v>1</v>
      </c>
      <c r="M234" s="178"/>
      <c r="N234" s="179" t="s">
        <v>1</v>
      </c>
      <c r="O234" s="180" t="s">
        <v>39</v>
      </c>
      <c r="P234" s="181">
        <f>I234+J234</f>
        <v>0</v>
      </c>
      <c r="Q234" s="181">
        <f>ROUND(I234*H234,2)</f>
        <v>0</v>
      </c>
      <c r="R234" s="181">
        <f>ROUND(J234*H234,2)</f>
        <v>0</v>
      </c>
      <c r="S234" s="68"/>
      <c r="T234" s="182">
        <f>S234*H234</f>
        <v>0</v>
      </c>
      <c r="U234" s="182">
        <v>0</v>
      </c>
      <c r="V234" s="182">
        <f>U234*H234</f>
        <v>0</v>
      </c>
      <c r="W234" s="182">
        <v>0</v>
      </c>
      <c r="X234" s="182">
        <f>W234*H234</f>
        <v>0</v>
      </c>
      <c r="Y234" s="183" t="s">
        <v>1</v>
      </c>
      <c r="Z234" s="31"/>
      <c r="AA234" s="31"/>
      <c r="AB234" s="31"/>
      <c r="AC234" s="31"/>
      <c r="AD234" s="31"/>
      <c r="AE234" s="31"/>
      <c r="AR234" s="184" t="s">
        <v>331</v>
      </c>
      <c r="AT234" s="184" t="s">
        <v>201</v>
      </c>
      <c r="AU234" s="184" t="s">
        <v>83</v>
      </c>
      <c r="AY234" s="14" t="s">
        <v>205</v>
      </c>
      <c r="BE234" s="185">
        <f>IF(O234="základní",K234,0)</f>
        <v>0</v>
      </c>
      <c r="BF234" s="185">
        <f>IF(O234="snížená",K234,0)</f>
        <v>0</v>
      </c>
      <c r="BG234" s="185">
        <f>IF(O234="zákl. přenesená",K234,0)</f>
        <v>0</v>
      </c>
      <c r="BH234" s="185">
        <f>IF(O234="sníž. přenesená",K234,0)</f>
        <v>0</v>
      </c>
      <c r="BI234" s="185">
        <f>IF(O234="nulová",K234,0)</f>
        <v>0</v>
      </c>
      <c r="BJ234" s="14" t="s">
        <v>83</v>
      </c>
      <c r="BK234" s="185">
        <f>ROUND(P234*H234,2)</f>
        <v>0</v>
      </c>
      <c r="BL234" s="14" t="s">
        <v>331</v>
      </c>
      <c r="BM234" s="184" t="s">
        <v>1616</v>
      </c>
    </row>
    <row r="235" spans="1:65" s="2" customFormat="1" ht="11.25">
      <c r="A235" s="31"/>
      <c r="B235" s="32"/>
      <c r="C235" s="33"/>
      <c r="D235" s="186" t="s">
        <v>207</v>
      </c>
      <c r="E235" s="33"/>
      <c r="F235" s="187" t="s">
        <v>1617</v>
      </c>
      <c r="G235" s="33"/>
      <c r="H235" s="33"/>
      <c r="I235" s="188"/>
      <c r="J235" s="188"/>
      <c r="K235" s="33"/>
      <c r="L235" s="33"/>
      <c r="M235" s="36"/>
      <c r="N235" s="189"/>
      <c r="O235" s="190"/>
      <c r="P235" s="68"/>
      <c r="Q235" s="68"/>
      <c r="R235" s="68"/>
      <c r="S235" s="68"/>
      <c r="T235" s="68"/>
      <c r="U235" s="68"/>
      <c r="V235" s="68"/>
      <c r="W235" s="68"/>
      <c r="X235" s="68"/>
      <c r="Y235" s="69"/>
      <c r="Z235" s="31"/>
      <c r="AA235" s="31"/>
      <c r="AB235" s="31"/>
      <c r="AC235" s="31"/>
      <c r="AD235" s="31"/>
      <c r="AE235" s="31"/>
      <c r="AT235" s="14" t="s">
        <v>207</v>
      </c>
      <c r="AU235" s="14" t="s">
        <v>83</v>
      </c>
    </row>
    <row r="236" spans="1:65" s="2" customFormat="1" ht="14.45" customHeight="1">
      <c r="A236" s="31"/>
      <c r="B236" s="32"/>
      <c r="C236" s="207" t="s">
        <v>276</v>
      </c>
      <c r="D236" s="207" t="s">
        <v>423</v>
      </c>
      <c r="E236" s="208" t="s">
        <v>1618</v>
      </c>
      <c r="F236" s="209" t="s">
        <v>1619</v>
      </c>
      <c r="G236" s="210" t="s">
        <v>300</v>
      </c>
      <c r="H236" s="211">
        <v>2</v>
      </c>
      <c r="I236" s="212"/>
      <c r="J236" s="212"/>
      <c r="K236" s="213">
        <f>ROUND(P236*H236,2)</f>
        <v>0</v>
      </c>
      <c r="L236" s="209" t="s">
        <v>1</v>
      </c>
      <c r="M236" s="36"/>
      <c r="N236" s="214" t="s">
        <v>1</v>
      </c>
      <c r="O236" s="180" t="s">
        <v>39</v>
      </c>
      <c r="P236" s="181">
        <f>I236+J236</f>
        <v>0</v>
      </c>
      <c r="Q236" s="181">
        <f>ROUND(I236*H236,2)</f>
        <v>0</v>
      </c>
      <c r="R236" s="181">
        <f>ROUND(J236*H236,2)</f>
        <v>0</v>
      </c>
      <c r="S236" s="68"/>
      <c r="T236" s="182">
        <f>S236*H236</f>
        <v>0</v>
      </c>
      <c r="U236" s="182">
        <v>0</v>
      </c>
      <c r="V236" s="182">
        <f>U236*H236</f>
        <v>0</v>
      </c>
      <c r="W236" s="182">
        <v>0</v>
      </c>
      <c r="X236" s="182">
        <f>W236*H236</f>
        <v>0</v>
      </c>
      <c r="Y236" s="183" t="s">
        <v>1</v>
      </c>
      <c r="Z236" s="31"/>
      <c r="AA236" s="31"/>
      <c r="AB236" s="31"/>
      <c r="AC236" s="31"/>
      <c r="AD236" s="31"/>
      <c r="AE236" s="31"/>
      <c r="AR236" s="184" t="s">
        <v>83</v>
      </c>
      <c r="AT236" s="184" t="s">
        <v>423</v>
      </c>
      <c r="AU236" s="184" t="s">
        <v>83</v>
      </c>
      <c r="AY236" s="14" t="s">
        <v>205</v>
      </c>
      <c r="BE236" s="185">
        <f>IF(O236="základní",K236,0)</f>
        <v>0</v>
      </c>
      <c r="BF236" s="185">
        <f>IF(O236="snížená",K236,0)</f>
        <v>0</v>
      </c>
      <c r="BG236" s="185">
        <f>IF(O236="zákl. přenesená",K236,0)</f>
        <v>0</v>
      </c>
      <c r="BH236" s="185">
        <f>IF(O236="sníž. přenesená",K236,0)</f>
        <v>0</v>
      </c>
      <c r="BI236" s="185">
        <f>IF(O236="nulová",K236,0)</f>
        <v>0</v>
      </c>
      <c r="BJ236" s="14" t="s">
        <v>83</v>
      </c>
      <c r="BK236" s="185">
        <f>ROUND(P236*H236,2)</f>
        <v>0</v>
      </c>
      <c r="BL236" s="14" t="s">
        <v>83</v>
      </c>
      <c r="BM236" s="184" t="s">
        <v>1620</v>
      </c>
    </row>
    <row r="237" spans="1:65" s="2" customFormat="1" ht="29.25">
      <c r="A237" s="31"/>
      <c r="B237" s="32"/>
      <c r="C237" s="33"/>
      <c r="D237" s="186" t="s">
        <v>207</v>
      </c>
      <c r="E237" s="33"/>
      <c r="F237" s="187" t="s">
        <v>1621</v>
      </c>
      <c r="G237" s="33"/>
      <c r="H237" s="33"/>
      <c r="I237" s="188"/>
      <c r="J237" s="188"/>
      <c r="K237" s="33"/>
      <c r="L237" s="33"/>
      <c r="M237" s="36"/>
      <c r="N237" s="189"/>
      <c r="O237" s="190"/>
      <c r="P237" s="68"/>
      <c r="Q237" s="68"/>
      <c r="R237" s="68"/>
      <c r="S237" s="68"/>
      <c r="T237" s="68"/>
      <c r="U237" s="68"/>
      <c r="V237" s="68"/>
      <c r="W237" s="68"/>
      <c r="X237" s="68"/>
      <c r="Y237" s="69"/>
      <c r="Z237" s="31"/>
      <c r="AA237" s="31"/>
      <c r="AB237" s="31"/>
      <c r="AC237" s="31"/>
      <c r="AD237" s="31"/>
      <c r="AE237" s="31"/>
      <c r="AT237" s="14" t="s">
        <v>207</v>
      </c>
      <c r="AU237" s="14" t="s">
        <v>83</v>
      </c>
    </row>
    <row r="238" spans="1:65" s="2" customFormat="1" ht="14.45" customHeight="1">
      <c r="A238" s="31"/>
      <c r="B238" s="32"/>
      <c r="C238" s="207" t="s">
        <v>280</v>
      </c>
      <c r="D238" s="207" t="s">
        <v>423</v>
      </c>
      <c r="E238" s="208" t="s">
        <v>1622</v>
      </c>
      <c r="F238" s="209" t="s">
        <v>1623</v>
      </c>
      <c r="G238" s="210" t="s">
        <v>300</v>
      </c>
      <c r="H238" s="211">
        <v>1</v>
      </c>
      <c r="I238" s="212"/>
      <c r="J238" s="212"/>
      <c r="K238" s="213">
        <f>ROUND(P238*H238,2)</f>
        <v>0</v>
      </c>
      <c r="L238" s="209" t="s">
        <v>1</v>
      </c>
      <c r="M238" s="36"/>
      <c r="N238" s="214" t="s">
        <v>1</v>
      </c>
      <c r="O238" s="180" t="s">
        <v>39</v>
      </c>
      <c r="P238" s="181">
        <f>I238+J238</f>
        <v>0</v>
      </c>
      <c r="Q238" s="181">
        <f>ROUND(I238*H238,2)</f>
        <v>0</v>
      </c>
      <c r="R238" s="181">
        <f>ROUND(J238*H238,2)</f>
        <v>0</v>
      </c>
      <c r="S238" s="68"/>
      <c r="T238" s="182">
        <f>S238*H238</f>
        <v>0</v>
      </c>
      <c r="U238" s="182">
        <v>0</v>
      </c>
      <c r="V238" s="182">
        <f>U238*H238</f>
        <v>0</v>
      </c>
      <c r="W238" s="182">
        <v>0</v>
      </c>
      <c r="X238" s="182">
        <f>W238*H238</f>
        <v>0</v>
      </c>
      <c r="Y238" s="183" t="s">
        <v>1</v>
      </c>
      <c r="Z238" s="31"/>
      <c r="AA238" s="31"/>
      <c r="AB238" s="31"/>
      <c r="AC238" s="31"/>
      <c r="AD238" s="31"/>
      <c r="AE238" s="31"/>
      <c r="AR238" s="184" t="s">
        <v>427</v>
      </c>
      <c r="AT238" s="184" t="s">
        <v>423</v>
      </c>
      <c r="AU238" s="184" t="s">
        <v>83</v>
      </c>
      <c r="AY238" s="14" t="s">
        <v>205</v>
      </c>
      <c r="BE238" s="185">
        <f>IF(O238="základní",K238,0)</f>
        <v>0</v>
      </c>
      <c r="BF238" s="185">
        <f>IF(O238="snížená",K238,0)</f>
        <v>0</v>
      </c>
      <c r="BG238" s="185">
        <f>IF(O238="zákl. přenesená",K238,0)</f>
        <v>0</v>
      </c>
      <c r="BH238" s="185">
        <f>IF(O238="sníž. přenesená",K238,0)</f>
        <v>0</v>
      </c>
      <c r="BI238" s="185">
        <f>IF(O238="nulová",K238,0)</f>
        <v>0</v>
      </c>
      <c r="BJ238" s="14" t="s">
        <v>83</v>
      </c>
      <c r="BK238" s="185">
        <f>ROUND(P238*H238,2)</f>
        <v>0</v>
      </c>
      <c r="BL238" s="14" t="s">
        <v>427</v>
      </c>
      <c r="BM238" s="184" t="s">
        <v>1624</v>
      </c>
    </row>
    <row r="239" spans="1:65" s="2" customFormat="1" ht="11.25">
      <c r="A239" s="31"/>
      <c r="B239" s="32"/>
      <c r="C239" s="33"/>
      <c r="D239" s="186" t="s">
        <v>207</v>
      </c>
      <c r="E239" s="33"/>
      <c r="F239" s="187" t="s">
        <v>1625</v>
      </c>
      <c r="G239" s="33"/>
      <c r="H239" s="33"/>
      <c r="I239" s="188"/>
      <c r="J239" s="188"/>
      <c r="K239" s="33"/>
      <c r="L239" s="33"/>
      <c r="M239" s="36"/>
      <c r="N239" s="189"/>
      <c r="O239" s="190"/>
      <c r="P239" s="68"/>
      <c r="Q239" s="68"/>
      <c r="R239" s="68"/>
      <c r="S239" s="68"/>
      <c r="T239" s="68"/>
      <c r="U239" s="68"/>
      <c r="V239" s="68"/>
      <c r="W239" s="68"/>
      <c r="X239" s="68"/>
      <c r="Y239" s="69"/>
      <c r="Z239" s="31"/>
      <c r="AA239" s="31"/>
      <c r="AB239" s="31"/>
      <c r="AC239" s="31"/>
      <c r="AD239" s="31"/>
      <c r="AE239" s="31"/>
      <c r="AT239" s="14" t="s">
        <v>207</v>
      </c>
      <c r="AU239" s="14" t="s">
        <v>83</v>
      </c>
    </row>
    <row r="240" spans="1:65" s="2" customFormat="1" ht="14.45" customHeight="1">
      <c r="A240" s="31"/>
      <c r="B240" s="32"/>
      <c r="C240" s="207" t="s">
        <v>285</v>
      </c>
      <c r="D240" s="207" t="s">
        <v>423</v>
      </c>
      <c r="E240" s="208" t="s">
        <v>1626</v>
      </c>
      <c r="F240" s="209" t="s">
        <v>1627</v>
      </c>
      <c r="G240" s="210" t="s">
        <v>300</v>
      </c>
      <c r="H240" s="211">
        <v>10</v>
      </c>
      <c r="I240" s="212"/>
      <c r="J240" s="212"/>
      <c r="K240" s="213">
        <f>ROUND(P240*H240,2)</f>
        <v>0</v>
      </c>
      <c r="L240" s="209" t="s">
        <v>1</v>
      </c>
      <c r="M240" s="36"/>
      <c r="N240" s="214" t="s">
        <v>1</v>
      </c>
      <c r="O240" s="180" t="s">
        <v>39</v>
      </c>
      <c r="P240" s="181">
        <f>I240+J240</f>
        <v>0</v>
      </c>
      <c r="Q240" s="181">
        <f>ROUND(I240*H240,2)</f>
        <v>0</v>
      </c>
      <c r="R240" s="181">
        <f>ROUND(J240*H240,2)</f>
        <v>0</v>
      </c>
      <c r="S240" s="68"/>
      <c r="T240" s="182">
        <f>S240*H240</f>
        <v>0</v>
      </c>
      <c r="U240" s="182">
        <v>0</v>
      </c>
      <c r="V240" s="182">
        <f>U240*H240</f>
        <v>0</v>
      </c>
      <c r="W240" s="182">
        <v>0</v>
      </c>
      <c r="X240" s="182">
        <f>W240*H240</f>
        <v>0</v>
      </c>
      <c r="Y240" s="183" t="s">
        <v>1</v>
      </c>
      <c r="Z240" s="31"/>
      <c r="AA240" s="31"/>
      <c r="AB240" s="31"/>
      <c r="AC240" s="31"/>
      <c r="AD240" s="31"/>
      <c r="AE240" s="31"/>
      <c r="AR240" s="184" t="s">
        <v>427</v>
      </c>
      <c r="AT240" s="184" t="s">
        <v>423</v>
      </c>
      <c r="AU240" s="184" t="s">
        <v>83</v>
      </c>
      <c r="AY240" s="14" t="s">
        <v>205</v>
      </c>
      <c r="BE240" s="185">
        <f>IF(O240="základní",K240,0)</f>
        <v>0</v>
      </c>
      <c r="BF240" s="185">
        <f>IF(O240="snížená",K240,0)</f>
        <v>0</v>
      </c>
      <c r="BG240" s="185">
        <f>IF(O240="zákl. přenesená",K240,0)</f>
        <v>0</v>
      </c>
      <c r="BH240" s="185">
        <f>IF(O240="sníž. přenesená",K240,0)</f>
        <v>0</v>
      </c>
      <c r="BI240" s="185">
        <f>IF(O240="nulová",K240,0)</f>
        <v>0</v>
      </c>
      <c r="BJ240" s="14" t="s">
        <v>83</v>
      </c>
      <c r="BK240" s="185">
        <f>ROUND(P240*H240,2)</f>
        <v>0</v>
      </c>
      <c r="BL240" s="14" t="s">
        <v>427</v>
      </c>
      <c r="BM240" s="184" t="s">
        <v>1628</v>
      </c>
    </row>
    <row r="241" spans="1:65" s="2" customFormat="1" ht="11.25">
      <c r="A241" s="31"/>
      <c r="B241" s="32"/>
      <c r="C241" s="33"/>
      <c r="D241" s="186" t="s">
        <v>207</v>
      </c>
      <c r="E241" s="33"/>
      <c r="F241" s="187" t="s">
        <v>1629</v>
      </c>
      <c r="G241" s="33"/>
      <c r="H241" s="33"/>
      <c r="I241" s="188"/>
      <c r="J241" s="188"/>
      <c r="K241" s="33"/>
      <c r="L241" s="33"/>
      <c r="M241" s="36"/>
      <c r="N241" s="189"/>
      <c r="O241" s="190"/>
      <c r="P241" s="68"/>
      <c r="Q241" s="68"/>
      <c r="R241" s="68"/>
      <c r="S241" s="68"/>
      <c r="T241" s="68"/>
      <c r="U241" s="68"/>
      <c r="V241" s="68"/>
      <c r="W241" s="68"/>
      <c r="X241" s="68"/>
      <c r="Y241" s="69"/>
      <c r="Z241" s="31"/>
      <c r="AA241" s="31"/>
      <c r="AB241" s="31"/>
      <c r="AC241" s="31"/>
      <c r="AD241" s="31"/>
      <c r="AE241" s="31"/>
      <c r="AT241" s="14" t="s">
        <v>207</v>
      </c>
      <c r="AU241" s="14" t="s">
        <v>83</v>
      </c>
    </row>
    <row r="242" spans="1:65" s="2" customFormat="1" ht="14.45" customHeight="1">
      <c r="A242" s="31"/>
      <c r="B242" s="32"/>
      <c r="C242" s="207" t="s">
        <v>289</v>
      </c>
      <c r="D242" s="207" t="s">
        <v>423</v>
      </c>
      <c r="E242" s="208" t="s">
        <v>1630</v>
      </c>
      <c r="F242" s="209" t="s">
        <v>1631</v>
      </c>
      <c r="G242" s="210" t="s">
        <v>300</v>
      </c>
      <c r="H242" s="211">
        <v>1</v>
      </c>
      <c r="I242" s="212"/>
      <c r="J242" s="212"/>
      <c r="K242" s="213">
        <f>ROUND(P242*H242,2)</f>
        <v>0</v>
      </c>
      <c r="L242" s="209" t="s">
        <v>1</v>
      </c>
      <c r="M242" s="36"/>
      <c r="N242" s="214" t="s">
        <v>1</v>
      </c>
      <c r="O242" s="180" t="s">
        <v>39</v>
      </c>
      <c r="P242" s="181">
        <f>I242+J242</f>
        <v>0</v>
      </c>
      <c r="Q242" s="181">
        <f>ROUND(I242*H242,2)</f>
        <v>0</v>
      </c>
      <c r="R242" s="181">
        <f>ROUND(J242*H242,2)</f>
        <v>0</v>
      </c>
      <c r="S242" s="68"/>
      <c r="T242" s="182">
        <f>S242*H242</f>
        <v>0</v>
      </c>
      <c r="U242" s="182">
        <v>0</v>
      </c>
      <c r="V242" s="182">
        <f>U242*H242</f>
        <v>0</v>
      </c>
      <c r="W242" s="182">
        <v>0</v>
      </c>
      <c r="X242" s="182">
        <f>W242*H242</f>
        <v>0</v>
      </c>
      <c r="Y242" s="183" t="s">
        <v>1</v>
      </c>
      <c r="Z242" s="31"/>
      <c r="AA242" s="31"/>
      <c r="AB242" s="31"/>
      <c r="AC242" s="31"/>
      <c r="AD242" s="31"/>
      <c r="AE242" s="31"/>
      <c r="AR242" s="184" t="s">
        <v>1632</v>
      </c>
      <c r="AT242" s="184" t="s">
        <v>423</v>
      </c>
      <c r="AU242" s="184" t="s">
        <v>83</v>
      </c>
      <c r="AY242" s="14" t="s">
        <v>205</v>
      </c>
      <c r="BE242" s="185">
        <f>IF(O242="základní",K242,0)</f>
        <v>0</v>
      </c>
      <c r="BF242" s="185">
        <f>IF(O242="snížená",K242,0)</f>
        <v>0</v>
      </c>
      <c r="BG242" s="185">
        <f>IF(O242="zákl. přenesená",K242,0)</f>
        <v>0</v>
      </c>
      <c r="BH242" s="185">
        <f>IF(O242="sníž. přenesená",K242,0)</f>
        <v>0</v>
      </c>
      <c r="BI242" s="185">
        <f>IF(O242="nulová",K242,0)</f>
        <v>0</v>
      </c>
      <c r="BJ242" s="14" t="s">
        <v>83</v>
      </c>
      <c r="BK242" s="185">
        <f>ROUND(P242*H242,2)</f>
        <v>0</v>
      </c>
      <c r="BL242" s="14" t="s">
        <v>1632</v>
      </c>
      <c r="BM242" s="184" t="s">
        <v>1633</v>
      </c>
    </row>
    <row r="243" spans="1:65" s="2" customFormat="1" ht="11.25">
      <c r="A243" s="31"/>
      <c r="B243" s="32"/>
      <c r="C243" s="33"/>
      <c r="D243" s="186" t="s">
        <v>207</v>
      </c>
      <c r="E243" s="33"/>
      <c r="F243" s="187" t="s">
        <v>1634</v>
      </c>
      <c r="G243" s="33"/>
      <c r="H243" s="33"/>
      <c r="I243" s="188"/>
      <c r="J243" s="188"/>
      <c r="K243" s="33"/>
      <c r="L243" s="33"/>
      <c r="M243" s="36"/>
      <c r="N243" s="189"/>
      <c r="O243" s="190"/>
      <c r="P243" s="68"/>
      <c r="Q243" s="68"/>
      <c r="R243" s="68"/>
      <c r="S243" s="68"/>
      <c r="T243" s="68"/>
      <c r="U243" s="68"/>
      <c r="V243" s="68"/>
      <c r="W243" s="68"/>
      <c r="X243" s="68"/>
      <c r="Y243" s="69"/>
      <c r="Z243" s="31"/>
      <c r="AA243" s="31"/>
      <c r="AB243" s="31"/>
      <c r="AC243" s="31"/>
      <c r="AD243" s="31"/>
      <c r="AE243" s="31"/>
      <c r="AT243" s="14" t="s">
        <v>207</v>
      </c>
      <c r="AU243" s="14" t="s">
        <v>83</v>
      </c>
    </row>
    <row r="244" spans="1:65" s="11" customFormat="1" ht="25.9" customHeight="1">
      <c r="B244" s="192"/>
      <c r="C244" s="193"/>
      <c r="D244" s="194" t="s">
        <v>75</v>
      </c>
      <c r="E244" s="195" t="s">
        <v>1635</v>
      </c>
      <c r="F244" s="195" t="s">
        <v>1636</v>
      </c>
      <c r="G244" s="193"/>
      <c r="H244" s="193"/>
      <c r="I244" s="196"/>
      <c r="J244" s="196"/>
      <c r="K244" s="197">
        <f>BK244</f>
        <v>0</v>
      </c>
      <c r="L244" s="193"/>
      <c r="M244" s="198"/>
      <c r="N244" s="199"/>
      <c r="O244" s="200"/>
      <c r="P244" s="200"/>
      <c r="Q244" s="201">
        <f>SUM(Q245:Q270)</f>
        <v>0</v>
      </c>
      <c r="R244" s="201">
        <f>SUM(R245:R270)</f>
        <v>0</v>
      </c>
      <c r="S244" s="200"/>
      <c r="T244" s="202">
        <f>SUM(T245:T270)</f>
        <v>0</v>
      </c>
      <c r="U244" s="200"/>
      <c r="V244" s="202">
        <f>SUM(V245:V270)</f>
        <v>2.4499999999999999E-3</v>
      </c>
      <c r="W244" s="200"/>
      <c r="X244" s="202">
        <f>SUM(X245:X270)</f>
        <v>0</v>
      </c>
      <c r="Y244" s="203"/>
      <c r="AR244" s="204" t="s">
        <v>83</v>
      </c>
      <c r="AT244" s="205" t="s">
        <v>75</v>
      </c>
      <c r="AU244" s="205" t="s">
        <v>76</v>
      </c>
      <c r="AY244" s="204" t="s">
        <v>205</v>
      </c>
      <c r="BK244" s="206">
        <f>SUM(BK245:BK270)</f>
        <v>0</v>
      </c>
    </row>
    <row r="245" spans="1:65" s="2" customFormat="1" ht="14.45" customHeight="1">
      <c r="A245" s="31"/>
      <c r="B245" s="32"/>
      <c r="C245" s="170" t="s">
        <v>980</v>
      </c>
      <c r="D245" s="170" t="s">
        <v>201</v>
      </c>
      <c r="E245" s="171" t="s">
        <v>1637</v>
      </c>
      <c r="F245" s="172" t="s">
        <v>1638</v>
      </c>
      <c r="G245" s="173" t="s">
        <v>300</v>
      </c>
      <c r="H245" s="174">
        <v>1</v>
      </c>
      <c r="I245" s="175"/>
      <c r="J245" s="176"/>
      <c r="K245" s="177">
        <f>ROUND(P245*H245,2)</f>
        <v>0</v>
      </c>
      <c r="L245" s="172" t="s">
        <v>1</v>
      </c>
      <c r="M245" s="178"/>
      <c r="N245" s="179" t="s">
        <v>1</v>
      </c>
      <c r="O245" s="180" t="s">
        <v>39</v>
      </c>
      <c r="P245" s="181">
        <f>I245+J245</f>
        <v>0</v>
      </c>
      <c r="Q245" s="181">
        <f>ROUND(I245*H245,2)</f>
        <v>0</v>
      </c>
      <c r="R245" s="181">
        <f>ROUND(J245*H245,2)</f>
        <v>0</v>
      </c>
      <c r="S245" s="68"/>
      <c r="T245" s="182">
        <f>S245*H245</f>
        <v>0</v>
      </c>
      <c r="U245" s="182">
        <v>0</v>
      </c>
      <c r="V245" s="182">
        <f>U245*H245</f>
        <v>0</v>
      </c>
      <c r="W245" s="182">
        <v>0</v>
      </c>
      <c r="X245" s="182">
        <f>W245*H245</f>
        <v>0</v>
      </c>
      <c r="Y245" s="183" t="s">
        <v>1</v>
      </c>
      <c r="Z245" s="31"/>
      <c r="AA245" s="31"/>
      <c r="AB245" s="31"/>
      <c r="AC245" s="31"/>
      <c r="AD245" s="31"/>
      <c r="AE245" s="31"/>
      <c r="AR245" s="184" t="s">
        <v>671</v>
      </c>
      <c r="AT245" s="184" t="s">
        <v>201</v>
      </c>
      <c r="AU245" s="184" t="s">
        <v>83</v>
      </c>
      <c r="AY245" s="14" t="s">
        <v>205</v>
      </c>
      <c r="BE245" s="185">
        <f>IF(O245="základní",K245,0)</f>
        <v>0</v>
      </c>
      <c r="BF245" s="185">
        <f>IF(O245="snížená",K245,0)</f>
        <v>0</v>
      </c>
      <c r="BG245" s="185">
        <f>IF(O245="zákl. přenesená",K245,0)</f>
        <v>0</v>
      </c>
      <c r="BH245" s="185">
        <f>IF(O245="sníž. přenesená",K245,0)</f>
        <v>0</v>
      </c>
      <c r="BI245" s="185">
        <f>IF(O245="nulová",K245,0)</f>
        <v>0</v>
      </c>
      <c r="BJ245" s="14" t="s">
        <v>83</v>
      </c>
      <c r="BK245" s="185">
        <f>ROUND(P245*H245,2)</f>
        <v>0</v>
      </c>
      <c r="BL245" s="14" t="s">
        <v>666</v>
      </c>
      <c r="BM245" s="184" t="s">
        <v>1639</v>
      </c>
    </row>
    <row r="246" spans="1:65" s="2" customFormat="1" ht="11.25">
      <c r="A246" s="31"/>
      <c r="B246" s="32"/>
      <c r="C246" s="33"/>
      <c r="D246" s="186" t="s">
        <v>207</v>
      </c>
      <c r="E246" s="33"/>
      <c r="F246" s="187" t="s">
        <v>1640</v>
      </c>
      <c r="G246" s="33"/>
      <c r="H246" s="33"/>
      <c r="I246" s="188"/>
      <c r="J246" s="188"/>
      <c r="K246" s="33"/>
      <c r="L246" s="33"/>
      <c r="M246" s="36"/>
      <c r="N246" s="189"/>
      <c r="O246" s="190"/>
      <c r="P246" s="68"/>
      <c r="Q246" s="68"/>
      <c r="R246" s="68"/>
      <c r="S246" s="68"/>
      <c r="T246" s="68"/>
      <c r="U246" s="68"/>
      <c r="V246" s="68"/>
      <c r="W246" s="68"/>
      <c r="X246" s="68"/>
      <c r="Y246" s="69"/>
      <c r="Z246" s="31"/>
      <c r="AA246" s="31"/>
      <c r="AB246" s="31"/>
      <c r="AC246" s="31"/>
      <c r="AD246" s="31"/>
      <c r="AE246" s="31"/>
      <c r="AT246" s="14" t="s">
        <v>207</v>
      </c>
      <c r="AU246" s="14" t="s">
        <v>83</v>
      </c>
    </row>
    <row r="247" spans="1:65" s="2" customFormat="1" ht="14.45" customHeight="1">
      <c r="A247" s="31"/>
      <c r="B247" s="32"/>
      <c r="C247" s="207" t="s">
        <v>959</v>
      </c>
      <c r="D247" s="207" t="s">
        <v>423</v>
      </c>
      <c r="E247" s="208" t="s">
        <v>1641</v>
      </c>
      <c r="F247" s="209" t="s">
        <v>1642</v>
      </c>
      <c r="G247" s="210" t="s">
        <v>300</v>
      </c>
      <c r="H247" s="211">
        <v>1</v>
      </c>
      <c r="I247" s="212"/>
      <c r="J247" s="212"/>
      <c r="K247" s="213">
        <f>ROUND(P247*H247,2)</f>
        <v>0</v>
      </c>
      <c r="L247" s="209" t="s">
        <v>1</v>
      </c>
      <c r="M247" s="36"/>
      <c r="N247" s="214" t="s">
        <v>1</v>
      </c>
      <c r="O247" s="180" t="s">
        <v>39</v>
      </c>
      <c r="P247" s="181">
        <f>I247+J247</f>
        <v>0</v>
      </c>
      <c r="Q247" s="181">
        <f>ROUND(I247*H247,2)</f>
        <v>0</v>
      </c>
      <c r="R247" s="181">
        <f>ROUND(J247*H247,2)</f>
        <v>0</v>
      </c>
      <c r="S247" s="68"/>
      <c r="T247" s="182">
        <f>S247*H247</f>
        <v>0</v>
      </c>
      <c r="U247" s="182">
        <v>0</v>
      </c>
      <c r="V247" s="182">
        <f>U247*H247</f>
        <v>0</v>
      </c>
      <c r="W247" s="182">
        <v>0</v>
      </c>
      <c r="X247" s="182">
        <f>W247*H247</f>
        <v>0</v>
      </c>
      <c r="Y247" s="183" t="s">
        <v>1</v>
      </c>
      <c r="Z247" s="31"/>
      <c r="AA247" s="31"/>
      <c r="AB247" s="31"/>
      <c r="AC247" s="31"/>
      <c r="AD247" s="31"/>
      <c r="AE247" s="31"/>
      <c r="AR247" s="184" t="s">
        <v>83</v>
      </c>
      <c r="AT247" s="184" t="s">
        <v>423</v>
      </c>
      <c r="AU247" s="184" t="s">
        <v>83</v>
      </c>
      <c r="AY247" s="14" t="s">
        <v>205</v>
      </c>
      <c r="BE247" s="185">
        <f>IF(O247="základní",K247,0)</f>
        <v>0</v>
      </c>
      <c r="BF247" s="185">
        <f>IF(O247="snížená",K247,0)</f>
        <v>0</v>
      </c>
      <c r="BG247" s="185">
        <f>IF(O247="zákl. přenesená",K247,0)</f>
        <v>0</v>
      </c>
      <c r="BH247" s="185">
        <f>IF(O247="sníž. přenesená",K247,0)</f>
        <v>0</v>
      </c>
      <c r="BI247" s="185">
        <f>IF(O247="nulová",K247,0)</f>
        <v>0</v>
      </c>
      <c r="BJ247" s="14" t="s">
        <v>83</v>
      </c>
      <c r="BK247" s="185">
        <f>ROUND(P247*H247,2)</f>
        <v>0</v>
      </c>
      <c r="BL247" s="14" t="s">
        <v>83</v>
      </c>
      <c r="BM247" s="184" t="s">
        <v>1643</v>
      </c>
    </row>
    <row r="248" spans="1:65" s="2" customFormat="1" ht="11.25">
      <c r="A248" s="31"/>
      <c r="B248" s="32"/>
      <c r="C248" s="33"/>
      <c r="D248" s="186" t="s">
        <v>207</v>
      </c>
      <c r="E248" s="33"/>
      <c r="F248" s="187" t="s">
        <v>1642</v>
      </c>
      <c r="G248" s="33"/>
      <c r="H248" s="33"/>
      <c r="I248" s="188"/>
      <c r="J248" s="188"/>
      <c r="K248" s="33"/>
      <c r="L248" s="33"/>
      <c r="M248" s="36"/>
      <c r="N248" s="189"/>
      <c r="O248" s="190"/>
      <c r="P248" s="68"/>
      <c r="Q248" s="68"/>
      <c r="R248" s="68"/>
      <c r="S248" s="68"/>
      <c r="T248" s="68"/>
      <c r="U248" s="68"/>
      <c r="V248" s="68"/>
      <c r="W248" s="68"/>
      <c r="X248" s="68"/>
      <c r="Y248" s="69"/>
      <c r="Z248" s="31"/>
      <c r="AA248" s="31"/>
      <c r="AB248" s="31"/>
      <c r="AC248" s="31"/>
      <c r="AD248" s="31"/>
      <c r="AE248" s="31"/>
      <c r="AT248" s="14" t="s">
        <v>207</v>
      </c>
      <c r="AU248" s="14" t="s">
        <v>83</v>
      </c>
    </row>
    <row r="249" spans="1:65" s="2" customFormat="1" ht="24.2" customHeight="1">
      <c r="A249" s="31"/>
      <c r="B249" s="32"/>
      <c r="C249" s="170" t="s">
        <v>964</v>
      </c>
      <c r="D249" s="170" t="s">
        <v>201</v>
      </c>
      <c r="E249" s="171" t="s">
        <v>1644</v>
      </c>
      <c r="F249" s="172" t="s">
        <v>1645</v>
      </c>
      <c r="G249" s="173" t="s">
        <v>1646</v>
      </c>
      <c r="H249" s="174">
        <v>3</v>
      </c>
      <c r="I249" s="175"/>
      <c r="J249" s="176"/>
      <c r="K249" s="177">
        <f>ROUND(P249*H249,2)</f>
        <v>0</v>
      </c>
      <c r="L249" s="172" t="s">
        <v>1</v>
      </c>
      <c r="M249" s="178"/>
      <c r="N249" s="179" t="s">
        <v>1</v>
      </c>
      <c r="O249" s="180" t="s">
        <v>39</v>
      </c>
      <c r="P249" s="181">
        <f>I249+J249</f>
        <v>0</v>
      </c>
      <c r="Q249" s="181">
        <f>ROUND(I249*H249,2)</f>
        <v>0</v>
      </c>
      <c r="R249" s="181">
        <f>ROUND(J249*H249,2)</f>
        <v>0</v>
      </c>
      <c r="S249" s="68"/>
      <c r="T249" s="182">
        <f>S249*H249</f>
        <v>0</v>
      </c>
      <c r="U249" s="182">
        <v>0</v>
      </c>
      <c r="V249" s="182">
        <f>U249*H249</f>
        <v>0</v>
      </c>
      <c r="W249" s="182">
        <v>0</v>
      </c>
      <c r="X249" s="182">
        <f>W249*H249</f>
        <v>0</v>
      </c>
      <c r="Y249" s="183" t="s">
        <v>1</v>
      </c>
      <c r="Z249" s="31"/>
      <c r="AA249" s="31"/>
      <c r="AB249" s="31"/>
      <c r="AC249" s="31"/>
      <c r="AD249" s="31"/>
      <c r="AE249" s="31"/>
      <c r="AR249" s="184" t="s">
        <v>671</v>
      </c>
      <c r="AT249" s="184" t="s">
        <v>201</v>
      </c>
      <c r="AU249" s="184" t="s">
        <v>83</v>
      </c>
      <c r="AY249" s="14" t="s">
        <v>205</v>
      </c>
      <c r="BE249" s="185">
        <f>IF(O249="základní",K249,0)</f>
        <v>0</v>
      </c>
      <c r="BF249" s="185">
        <f>IF(O249="snížená",K249,0)</f>
        <v>0</v>
      </c>
      <c r="BG249" s="185">
        <f>IF(O249="zákl. přenesená",K249,0)</f>
        <v>0</v>
      </c>
      <c r="BH249" s="185">
        <f>IF(O249="sníž. přenesená",K249,0)</f>
        <v>0</v>
      </c>
      <c r="BI249" s="185">
        <f>IF(O249="nulová",K249,0)</f>
        <v>0</v>
      </c>
      <c r="BJ249" s="14" t="s">
        <v>83</v>
      </c>
      <c r="BK249" s="185">
        <f>ROUND(P249*H249,2)</f>
        <v>0</v>
      </c>
      <c r="BL249" s="14" t="s">
        <v>666</v>
      </c>
      <c r="BM249" s="184" t="s">
        <v>1647</v>
      </c>
    </row>
    <row r="250" spans="1:65" s="2" customFormat="1" ht="11.25">
      <c r="A250" s="31"/>
      <c r="B250" s="32"/>
      <c r="C250" s="33"/>
      <c r="D250" s="186" t="s">
        <v>207</v>
      </c>
      <c r="E250" s="33"/>
      <c r="F250" s="187" t="s">
        <v>1648</v>
      </c>
      <c r="G250" s="33"/>
      <c r="H250" s="33"/>
      <c r="I250" s="188"/>
      <c r="J250" s="188"/>
      <c r="K250" s="33"/>
      <c r="L250" s="33"/>
      <c r="M250" s="36"/>
      <c r="N250" s="189"/>
      <c r="O250" s="190"/>
      <c r="P250" s="68"/>
      <c r="Q250" s="68"/>
      <c r="R250" s="68"/>
      <c r="S250" s="68"/>
      <c r="T250" s="68"/>
      <c r="U250" s="68"/>
      <c r="V250" s="68"/>
      <c r="W250" s="68"/>
      <c r="X250" s="68"/>
      <c r="Y250" s="69"/>
      <c r="Z250" s="31"/>
      <c r="AA250" s="31"/>
      <c r="AB250" s="31"/>
      <c r="AC250" s="31"/>
      <c r="AD250" s="31"/>
      <c r="AE250" s="31"/>
      <c r="AT250" s="14" t="s">
        <v>207</v>
      </c>
      <c r="AU250" s="14" t="s">
        <v>83</v>
      </c>
    </row>
    <row r="251" spans="1:65" s="2" customFormat="1" ht="24.2" customHeight="1">
      <c r="A251" s="31"/>
      <c r="B251" s="32"/>
      <c r="C251" s="207" t="s">
        <v>973</v>
      </c>
      <c r="D251" s="207" t="s">
        <v>423</v>
      </c>
      <c r="E251" s="208" t="s">
        <v>1649</v>
      </c>
      <c r="F251" s="209" t="s">
        <v>1650</v>
      </c>
      <c r="G251" s="210" t="s">
        <v>300</v>
      </c>
      <c r="H251" s="211">
        <v>3</v>
      </c>
      <c r="I251" s="212"/>
      <c r="J251" s="212"/>
      <c r="K251" s="213">
        <f>ROUND(P251*H251,2)</f>
        <v>0</v>
      </c>
      <c r="L251" s="209" t="s">
        <v>1</v>
      </c>
      <c r="M251" s="36"/>
      <c r="N251" s="214" t="s">
        <v>1</v>
      </c>
      <c r="O251" s="180" t="s">
        <v>39</v>
      </c>
      <c r="P251" s="181">
        <f>I251+J251</f>
        <v>0</v>
      </c>
      <c r="Q251" s="181">
        <f>ROUND(I251*H251,2)</f>
        <v>0</v>
      </c>
      <c r="R251" s="181">
        <f>ROUND(J251*H251,2)</f>
        <v>0</v>
      </c>
      <c r="S251" s="68"/>
      <c r="T251" s="182">
        <f>S251*H251</f>
        <v>0</v>
      </c>
      <c r="U251" s="182">
        <v>0</v>
      </c>
      <c r="V251" s="182">
        <f>U251*H251</f>
        <v>0</v>
      </c>
      <c r="W251" s="182">
        <v>0</v>
      </c>
      <c r="X251" s="182">
        <f>W251*H251</f>
        <v>0</v>
      </c>
      <c r="Y251" s="183" t="s">
        <v>1</v>
      </c>
      <c r="Z251" s="31"/>
      <c r="AA251" s="31"/>
      <c r="AB251" s="31"/>
      <c r="AC251" s="31"/>
      <c r="AD251" s="31"/>
      <c r="AE251" s="31"/>
      <c r="AR251" s="184" t="s">
        <v>214</v>
      </c>
      <c r="AT251" s="184" t="s">
        <v>423</v>
      </c>
      <c r="AU251" s="184" t="s">
        <v>83</v>
      </c>
      <c r="AY251" s="14" t="s">
        <v>205</v>
      </c>
      <c r="BE251" s="185">
        <f>IF(O251="základní",K251,0)</f>
        <v>0</v>
      </c>
      <c r="BF251" s="185">
        <f>IF(O251="snížená",K251,0)</f>
        <v>0</v>
      </c>
      <c r="BG251" s="185">
        <f>IF(O251="zákl. přenesená",K251,0)</f>
        <v>0</v>
      </c>
      <c r="BH251" s="185">
        <f>IF(O251="sníž. přenesená",K251,0)</f>
        <v>0</v>
      </c>
      <c r="BI251" s="185">
        <f>IF(O251="nulová",K251,0)</f>
        <v>0</v>
      </c>
      <c r="BJ251" s="14" t="s">
        <v>83</v>
      </c>
      <c r="BK251" s="185">
        <f>ROUND(P251*H251,2)</f>
        <v>0</v>
      </c>
      <c r="BL251" s="14" t="s">
        <v>214</v>
      </c>
      <c r="BM251" s="184" t="s">
        <v>1651</v>
      </c>
    </row>
    <row r="252" spans="1:65" s="2" customFormat="1" ht="11.25">
      <c r="A252" s="31"/>
      <c r="B252" s="32"/>
      <c r="C252" s="33"/>
      <c r="D252" s="186" t="s">
        <v>207</v>
      </c>
      <c r="E252" s="33"/>
      <c r="F252" s="187" t="s">
        <v>1650</v>
      </c>
      <c r="G252" s="33"/>
      <c r="H252" s="33"/>
      <c r="I252" s="188"/>
      <c r="J252" s="188"/>
      <c r="K252" s="33"/>
      <c r="L252" s="33"/>
      <c r="M252" s="36"/>
      <c r="N252" s="189"/>
      <c r="O252" s="190"/>
      <c r="P252" s="68"/>
      <c r="Q252" s="68"/>
      <c r="R252" s="68"/>
      <c r="S252" s="68"/>
      <c r="T252" s="68"/>
      <c r="U252" s="68"/>
      <c r="V252" s="68"/>
      <c r="W252" s="68"/>
      <c r="X252" s="68"/>
      <c r="Y252" s="69"/>
      <c r="Z252" s="31"/>
      <c r="AA252" s="31"/>
      <c r="AB252" s="31"/>
      <c r="AC252" s="31"/>
      <c r="AD252" s="31"/>
      <c r="AE252" s="31"/>
      <c r="AT252" s="14" t="s">
        <v>207</v>
      </c>
      <c r="AU252" s="14" t="s">
        <v>83</v>
      </c>
    </row>
    <row r="253" spans="1:65" s="2" customFormat="1" ht="14.45" customHeight="1">
      <c r="A253" s="31"/>
      <c r="B253" s="32"/>
      <c r="C253" s="207" t="s">
        <v>954</v>
      </c>
      <c r="D253" s="207" t="s">
        <v>423</v>
      </c>
      <c r="E253" s="208" t="s">
        <v>1652</v>
      </c>
      <c r="F253" s="209" t="s">
        <v>1653</v>
      </c>
      <c r="G253" s="210" t="s">
        <v>300</v>
      </c>
      <c r="H253" s="211">
        <v>3</v>
      </c>
      <c r="I253" s="212"/>
      <c r="J253" s="212"/>
      <c r="K253" s="213">
        <f>ROUND(P253*H253,2)</f>
        <v>0</v>
      </c>
      <c r="L253" s="209" t="s">
        <v>1</v>
      </c>
      <c r="M253" s="36"/>
      <c r="N253" s="214" t="s">
        <v>1</v>
      </c>
      <c r="O253" s="180" t="s">
        <v>39</v>
      </c>
      <c r="P253" s="181">
        <f>I253+J253</f>
        <v>0</v>
      </c>
      <c r="Q253" s="181">
        <f>ROUND(I253*H253,2)</f>
        <v>0</v>
      </c>
      <c r="R253" s="181">
        <f>ROUND(J253*H253,2)</f>
        <v>0</v>
      </c>
      <c r="S253" s="68"/>
      <c r="T253" s="182">
        <f>S253*H253</f>
        <v>0</v>
      </c>
      <c r="U253" s="182">
        <v>0</v>
      </c>
      <c r="V253" s="182">
        <f>U253*H253</f>
        <v>0</v>
      </c>
      <c r="W253" s="182">
        <v>0</v>
      </c>
      <c r="X253" s="182">
        <f>W253*H253</f>
        <v>0</v>
      </c>
      <c r="Y253" s="183" t="s">
        <v>1</v>
      </c>
      <c r="Z253" s="31"/>
      <c r="AA253" s="31"/>
      <c r="AB253" s="31"/>
      <c r="AC253" s="31"/>
      <c r="AD253" s="31"/>
      <c r="AE253" s="31"/>
      <c r="AR253" s="184" t="s">
        <v>83</v>
      </c>
      <c r="AT253" s="184" t="s">
        <v>423</v>
      </c>
      <c r="AU253" s="184" t="s">
        <v>83</v>
      </c>
      <c r="AY253" s="14" t="s">
        <v>205</v>
      </c>
      <c r="BE253" s="185">
        <f>IF(O253="základní",K253,0)</f>
        <v>0</v>
      </c>
      <c r="BF253" s="185">
        <f>IF(O253="snížená",K253,0)</f>
        <v>0</v>
      </c>
      <c r="BG253" s="185">
        <f>IF(O253="zákl. přenesená",K253,0)</f>
        <v>0</v>
      </c>
      <c r="BH253" s="185">
        <f>IF(O253="sníž. přenesená",K253,0)</f>
        <v>0</v>
      </c>
      <c r="BI253" s="185">
        <f>IF(O253="nulová",K253,0)</f>
        <v>0</v>
      </c>
      <c r="BJ253" s="14" t="s">
        <v>83</v>
      </c>
      <c r="BK253" s="185">
        <f>ROUND(P253*H253,2)</f>
        <v>0</v>
      </c>
      <c r="BL253" s="14" t="s">
        <v>83</v>
      </c>
      <c r="BM253" s="184" t="s">
        <v>1654</v>
      </c>
    </row>
    <row r="254" spans="1:65" s="2" customFormat="1" ht="11.25">
      <c r="A254" s="31"/>
      <c r="B254" s="32"/>
      <c r="C254" s="33"/>
      <c r="D254" s="186" t="s">
        <v>207</v>
      </c>
      <c r="E254" s="33"/>
      <c r="F254" s="187" t="s">
        <v>1653</v>
      </c>
      <c r="G254" s="33"/>
      <c r="H254" s="33"/>
      <c r="I254" s="188"/>
      <c r="J254" s="188"/>
      <c r="K254" s="33"/>
      <c r="L254" s="33"/>
      <c r="M254" s="36"/>
      <c r="N254" s="189"/>
      <c r="O254" s="190"/>
      <c r="P254" s="68"/>
      <c r="Q254" s="68"/>
      <c r="R254" s="68"/>
      <c r="S254" s="68"/>
      <c r="T254" s="68"/>
      <c r="U254" s="68"/>
      <c r="V254" s="68"/>
      <c r="W254" s="68"/>
      <c r="X254" s="68"/>
      <c r="Y254" s="69"/>
      <c r="Z254" s="31"/>
      <c r="AA254" s="31"/>
      <c r="AB254" s="31"/>
      <c r="AC254" s="31"/>
      <c r="AD254" s="31"/>
      <c r="AE254" s="31"/>
      <c r="AT254" s="14" t="s">
        <v>207</v>
      </c>
      <c r="AU254" s="14" t="s">
        <v>83</v>
      </c>
    </row>
    <row r="255" spans="1:65" s="2" customFormat="1" ht="14.45" customHeight="1">
      <c r="A255" s="31"/>
      <c r="B255" s="32"/>
      <c r="C255" s="170" t="s">
        <v>968</v>
      </c>
      <c r="D255" s="170" t="s">
        <v>201</v>
      </c>
      <c r="E255" s="171" t="s">
        <v>1655</v>
      </c>
      <c r="F255" s="172" t="s">
        <v>1656</v>
      </c>
      <c r="G255" s="173" t="s">
        <v>204</v>
      </c>
      <c r="H255" s="174">
        <v>45</v>
      </c>
      <c r="I255" s="175"/>
      <c r="J255" s="176"/>
      <c r="K255" s="177">
        <f>ROUND(P255*H255,2)</f>
        <v>0</v>
      </c>
      <c r="L255" s="172" t="s">
        <v>1</v>
      </c>
      <c r="M255" s="178"/>
      <c r="N255" s="179" t="s">
        <v>1</v>
      </c>
      <c r="O255" s="180" t="s">
        <v>39</v>
      </c>
      <c r="P255" s="181">
        <f>I255+J255</f>
        <v>0</v>
      </c>
      <c r="Q255" s="181">
        <f>ROUND(I255*H255,2)</f>
        <v>0</v>
      </c>
      <c r="R255" s="181">
        <f>ROUND(J255*H255,2)</f>
        <v>0</v>
      </c>
      <c r="S255" s="68"/>
      <c r="T255" s="182">
        <f>S255*H255</f>
        <v>0</v>
      </c>
      <c r="U255" s="182">
        <v>0</v>
      </c>
      <c r="V255" s="182">
        <f>U255*H255</f>
        <v>0</v>
      </c>
      <c r="W255" s="182">
        <v>0</v>
      </c>
      <c r="X255" s="182">
        <f>W255*H255</f>
        <v>0</v>
      </c>
      <c r="Y255" s="183" t="s">
        <v>1</v>
      </c>
      <c r="Z255" s="31"/>
      <c r="AA255" s="31"/>
      <c r="AB255" s="31"/>
      <c r="AC255" s="31"/>
      <c r="AD255" s="31"/>
      <c r="AE255" s="31"/>
      <c r="AR255" s="184" t="s">
        <v>331</v>
      </c>
      <c r="AT255" s="184" t="s">
        <v>201</v>
      </c>
      <c r="AU255" s="184" t="s">
        <v>83</v>
      </c>
      <c r="AY255" s="14" t="s">
        <v>205</v>
      </c>
      <c r="BE255" s="185">
        <f>IF(O255="základní",K255,0)</f>
        <v>0</v>
      </c>
      <c r="BF255" s="185">
        <f>IF(O255="snížená",K255,0)</f>
        <v>0</v>
      </c>
      <c r="BG255" s="185">
        <f>IF(O255="zákl. přenesená",K255,0)</f>
        <v>0</v>
      </c>
      <c r="BH255" s="185">
        <f>IF(O255="sníž. přenesená",K255,0)</f>
        <v>0</v>
      </c>
      <c r="BI255" s="185">
        <f>IF(O255="nulová",K255,0)</f>
        <v>0</v>
      </c>
      <c r="BJ255" s="14" t="s">
        <v>83</v>
      </c>
      <c r="BK255" s="185">
        <f>ROUND(P255*H255,2)</f>
        <v>0</v>
      </c>
      <c r="BL255" s="14" t="s">
        <v>331</v>
      </c>
      <c r="BM255" s="184" t="s">
        <v>1657</v>
      </c>
    </row>
    <row r="256" spans="1:65" s="2" customFormat="1" ht="11.25">
      <c r="A256" s="31"/>
      <c r="B256" s="32"/>
      <c r="C256" s="33"/>
      <c r="D256" s="186" t="s">
        <v>207</v>
      </c>
      <c r="E256" s="33"/>
      <c r="F256" s="187" t="s">
        <v>1656</v>
      </c>
      <c r="G256" s="33"/>
      <c r="H256" s="33"/>
      <c r="I256" s="188"/>
      <c r="J256" s="188"/>
      <c r="K256" s="33"/>
      <c r="L256" s="33"/>
      <c r="M256" s="36"/>
      <c r="N256" s="189"/>
      <c r="O256" s="190"/>
      <c r="P256" s="68"/>
      <c r="Q256" s="68"/>
      <c r="R256" s="68"/>
      <c r="S256" s="68"/>
      <c r="T256" s="68"/>
      <c r="U256" s="68"/>
      <c r="V256" s="68"/>
      <c r="W256" s="68"/>
      <c r="X256" s="68"/>
      <c r="Y256" s="69"/>
      <c r="Z256" s="31"/>
      <c r="AA256" s="31"/>
      <c r="AB256" s="31"/>
      <c r="AC256" s="31"/>
      <c r="AD256" s="31"/>
      <c r="AE256" s="31"/>
      <c r="AT256" s="14" t="s">
        <v>207</v>
      </c>
      <c r="AU256" s="14" t="s">
        <v>83</v>
      </c>
    </row>
    <row r="257" spans="1:65" s="2" customFormat="1" ht="14.45" customHeight="1">
      <c r="A257" s="31"/>
      <c r="B257" s="32"/>
      <c r="C257" s="207" t="s">
        <v>887</v>
      </c>
      <c r="D257" s="207" t="s">
        <v>423</v>
      </c>
      <c r="E257" s="208" t="s">
        <v>1658</v>
      </c>
      <c r="F257" s="209" t="s">
        <v>1659</v>
      </c>
      <c r="G257" s="210" t="s">
        <v>204</v>
      </c>
      <c r="H257" s="211">
        <v>45</v>
      </c>
      <c r="I257" s="212"/>
      <c r="J257" s="212"/>
      <c r="K257" s="213">
        <f>ROUND(P257*H257,2)</f>
        <v>0</v>
      </c>
      <c r="L257" s="209" t="s">
        <v>1</v>
      </c>
      <c r="M257" s="36"/>
      <c r="N257" s="214" t="s">
        <v>1</v>
      </c>
      <c r="O257" s="180" t="s">
        <v>39</v>
      </c>
      <c r="P257" s="181">
        <f>I257+J257</f>
        <v>0</v>
      </c>
      <c r="Q257" s="181">
        <f>ROUND(I257*H257,2)</f>
        <v>0</v>
      </c>
      <c r="R257" s="181">
        <f>ROUND(J257*H257,2)</f>
        <v>0</v>
      </c>
      <c r="S257" s="68"/>
      <c r="T257" s="182">
        <f>S257*H257</f>
        <v>0</v>
      </c>
      <c r="U257" s="182">
        <v>0</v>
      </c>
      <c r="V257" s="182">
        <f>U257*H257</f>
        <v>0</v>
      </c>
      <c r="W257" s="182">
        <v>0</v>
      </c>
      <c r="X257" s="182">
        <f>W257*H257</f>
        <v>0</v>
      </c>
      <c r="Y257" s="183" t="s">
        <v>1</v>
      </c>
      <c r="Z257" s="31"/>
      <c r="AA257" s="31"/>
      <c r="AB257" s="31"/>
      <c r="AC257" s="31"/>
      <c r="AD257" s="31"/>
      <c r="AE257" s="31"/>
      <c r="AR257" s="184" t="s">
        <v>83</v>
      </c>
      <c r="AT257" s="184" t="s">
        <v>423</v>
      </c>
      <c r="AU257" s="184" t="s">
        <v>83</v>
      </c>
      <c r="AY257" s="14" t="s">
        <v>205</v>
      </c>
      <c r="BE257" s="185">
        <f>IF(O257="základní",K257,0)</f>
        <v>0</v>
      </c>
      <c r="BF257" s="185">
        <f>IF(O257="snížená",K257,0)</f>
        <v>0</v>
      </c>
      <c r="BG257" s="185">
        <f>IF(O257="zákl. přenesená",K257,0)</f>
        <v>0</v>
      </c>
      <c r="BH257" s="185">
        <f>IF(O257="sníž. přenesená",K257,0)</f>
        <v>0</v>
      </c>
      <c r="BI257" s="185">
        <f>IF(O257="nulová",K257,0)</f>
        <v>0</v>
      </c>
      <c r="BJ257" s="14" t="s">
        <v>83</v>
      </c>
      <c r="BK257" s="185">
        <f>ROUND(P257*H257,2)</f>
        <v>0</v>
      </c>
      <c r="BL257" s="14" t="s">
        <v>83</v>
      </c>
      <c r="BM257" s="184" t="s">
        <v>1660</v>
      </c>
    </row>
    <row r="258" spans="1:65" s="2" customFormat="1" ht="19.5">
      <c r="A258" s="31"/>
      <c r="B258" s="32"/>
      <c r="C258" s="33"/>
      <c r="D258" s="186" t="s">
        <v>207</v>
      </c>
      <c r="E258" s="33"/>
      <c r="F258" s="187" t="s">
        <v>1661</v>
      </c>
      <c r="G258" s="33"/>
      <c r="H258" s="33"/>
      <c r="I258" s="188"/>
      <c r="J258" s="188"/>
      <c r="K258" s="33"/>
      <c r="L258" s="33"/>
      <c r="M258" s="36"/>
      <c r="N258" s="189"/>
      <c r="O258" s="190"/>
      <c r="P258" s="68"/>
      <c r="Q258" s="68"/>
      <c r="R258" s="68"/>
      <c r="S258" s="68"/>
      <c r="T258" s="68"/>
      <c r="U258" s="68"/>
      <c r="V258" s="68"/>
      <c r="W258" s="68"/>
      <c r="X258" s="68"/>
      <c r="Y258" s="69"/>
      <c r="Z258" s="31"/>
      <c r="AA258" s="31"/>
      <c r="AB258" s="31"/>
      <c r="AC258" s="31"/>
      <c r="AD258" s="31"/>
      <c r="AE258" s="31"/>
      <c r="AT258" s="14" t="s">
        <v>207</v>
      </c>
      <c r="AU258" s="14" t="s">
        <v>83</v>
      </c>
    </row>
    <row r="259" spans="1:65" s="2" customFormat="1" ht="14.45" customHeight="1">
      <c r="A259" s="31"/>
      <c r="B259" s="32"/>
      <c r="C259" s="170" t="s">
        <v>666</v>
      </c>
      <c r="D259" s="170" t="s">
        <v>201</v>
      </c>
      <c r="E259" s="171" t="s">
        <v>1662</v>
      </c>
      <c r="F259" s="172" t="s">
        <v>1663</v>
      </c>
      <c r="G259" s="173" t="s">
        <v>300</v>
      </c>
      <c r="H259" s="174">
        <v>35</v>
      </c>
      <c r="I259" s="175"/>
      <c r="J259" s="176"/>
      <c r="K259" s="177">
        <f>ROUND(P259*H259,2)</f>
        <v>0</v>
      </c>
      <c r="L259" s="172" t="s">
        <v>1</v>
      </c>
      <c r="M259" s="178"/>
      <c r="N259" s="179" t="s">
        <v>1</v>
      </c>
      <c r="O259" s="180" t="s">
        <v>39</v>
      </c>
      <c r="P259" s="181">
        <f>I259+J259</f>
        <v>0</v>
      </c>
      <c r="Q259" s="181">
        <f>ROUND(I259*H259,2)</f>
        <v>0</v>
      </c>
      <c r="R259" s="181">
        <f>ROUND(J259*H259,2)</f>
        <v>0</v>
      </c>
      <c r="S259" s="68"/>
      <c r="T259" s="182">
        <f>S259*H259</f>
        <v>0</v>
      </c>
      <c r="U259" s="182">
        <v>6.9999999999999994E-5</v>
      </c>
      <c r="V259" s="182">
        <f>U259*H259</f>
        <v>2.4499999999999999E-3</v>
      </c>
      <c r="W259" s="182">
        <v>0</v>
      </c>
      <c r="X259" s="182">
        <f>W259*H259</f>
        <v>0</v>
      </c>
      <c r="Y259" s="183" t="s">
        <v>1</v>
      </c>
      <c r="Z259" s="31"/>
      <c r="AA259" s="31"/>
      <c r="AB259" s="31"/>
      <c r="AC259" s="31"/>
      <c r="AD259" s="31"/>
      <c r="AE259" s="31"/>
      <c r="AR259" s="184" t="s">
        <v>85</v>
      </c>
      <c r="AT259" s="184" t="s">
        <v>201</v>
      </c>
      <c r="AU259" s="184" t="s">
        <v>83</v>
      </c>
      <c r="AY259" s="14" t="s">
        <v>205</v>
      </c>
      <c r="BE259" s="185">
        <f>IF(O259="základní",K259,0)</f>
        <v>0</v>
      </c>
      <c r="BF259" s="185">
        <f>IF(O259="snížená",K259,0)</f>
        <v>0</v>
      </c>
      <c r="BG259" s="185">
        <f>IF(O259="zákl. přenesená",K259,0)</f>
        <v>0</v>
      </c>
      <c r="BH259" s="185">
        <f>IF(O259="sníž. přenesená",K259,0)</f>
        <v>0</v>
      </c>
      <c r="BI259" s="185">
        <f>IF(O259="nulová",K259,0)</f>
        <v>0</v>
      </c>
      <c r="BJ259" s="14" t="s">
        <v>83</v>
      </c>
      <c r="BK259" s="185">
        <f>ROUND(P259*H259,2)</f>
        <v>0</v>
      </c>
      <c r="BL259" s="14" t="s">
        <v>83</v>
      </c>
      <c r="BM259" s="184" t="s">
        <v>1664</v>
      </c>
    </row>
    <row r="260" spans="1:65" s="2" customFormat="1" ht="11.25">
      <c r="A260" s="31"/>
      <c r="B260" s="32"/>
      <c r="C260" s="33"/>
      <c r="D260" s="186" t="s">
        <v>207</v>
      </c>
      <c r="E260" s="33"/>
      <c r="F260" s="187" t="s">
        <v>1663</v>
      </c>
      <c r="G260" s="33"/>
      <c r="H260" s="33"/>
      <c r="I260" s="188"/>
      <c r="J260" s="188"/>
      <c r="K260" s="33"/>
      <c r="L260" s="33"/>
      <c r="M260" s="36"/>
      <c r="N260" s="189"/>
      <c r="O260" s="190"/>
      <c r="P260" s="68"/>
      <c r="Q260" s="68"/>
      <c r="R260" s="68"/>
      <c r="S260" s="68"/>
      <c r="T260" s="68"/>
      <c r="U260" s="68"/>
      <c r="V260" s="68"/>
      <c r="W260" s="68"/>
      <c r="X260" s="68"/>
      <c r="Y260" s="69"/>
      <c r="Z260" s="31"/>
      <c r="AA260" s="31"/>
      <c r="AB260" s="31"/>
      <c r="AC260" s="31"/>
      <c r="AD260" s="31"/>
      <c r="AE260" s="31"/>
      <c r="AT260" s="14" t="s">
        <v>207</v>
      </c>
      <c r="AU260" s="14" t="s">
        <v>83</v>
      </c>
    </row>
    <row r="261" spans="1:65" s="2" customFormat="1" ht="14.45" customHeight="1">
      <c r="A261" s="31"/>
      <c r="B261" s="32"/>
      <c r="C261" s="207" t="s">
        <v>900</v>
      </c>
      <c r="D261" s="207" t="s">
        <v>423</v>
      </c>
      <c r="E261" s="208" t="s">
        <v>1665</v>
      </c>
      <c r="F261" s="209" t="s">
        <v>1666</v>
      </c>
      <c r="G261" s="210" t="s">
        <v>300</v>
      </c>
      <c r="H261" s="211">
        <v>35</v>
      </c>
      <c r="I261" s="212"/>
      <c r="J261" s="212"/>
      <c r="K261" s="213">
        <f>ROUND(P261*H261,2)</f>
        <v>0</v>
      </c>
      <c r="L261" s="209" t="s">
        <v>1</v>
      </c>
      <c r="M261" s="36"/>
      <c r="N261" s="214" t="s">
        <v>1</v>
      </c>
      <c r="O261" s="180" t="s">
        <v>39</v>
      </c>
      <c r="P261" s="181">
        <f>I261+J261</f>
        <v>0</v>
      </c>
      <c r="Q261" s="181">
        <f>ROUND(I261*H261,2)</f>
        <v>0</v>
      </c>
      <c r="R261" s="181">
        <f>ROUND(J261*H261,2)</f>
        <v>0</v>
      </c>
      <c r="S261" s="68"/>
      <c r="T261" s="182">
        <f>S261*H261</f>
        <v>0</v>
      </c>
      <c r="U261" s="182">
        <v>0</v>
      </c>
      <c r="V261" s="182">
        <f>U261*H261</f>
        <v>0</v>
      </c>
      <c r="W261" s="182">
        <v>0</v>
      </c>
      <c r="X261" s="182">
        <f>W261*H261</f>
        <v>0</v>
      </c>
      <c r="Y261" s="183" t="s">
        <v>1</v>
      </c>
      <c r="Z261" s="31"/>
      <c r="AA261" s="31"/>
      <c r="AB261" s="31"/>
      <c r="AC261" s="31"/>
      <c r="AD261" s="31"/>
      <c r="AE261" s="31"/>
      <c r="AR261" s="184" t="s">
        <v>83</v>
      </c>
      <c r="AT261" s="184" t="s">
        <v>423</v>
      </c>
      <c r="AU261" s="184" t="s">
        <v>83</v>
      </c>
      <c r="AY261" s="14" t="s">
        <v>205</v>
      </c>
      <c r="BE261" s="185">
        <f>IF(O261="základní",K261,0)</f>
        <v>0</v>
      </c>
      <c r="BF261" s="185">
        <f>IF(O261="snížená",K261,0)</f>
        <v>0</v>
      </c>
      <c r="BG261" s="185">
        <f>IF(O261="zákl. přenesená",K261,0)</f>
        <v>0</v>
      </c>
      <c r="BH261" s="185">
        <f>IF(O261="sníž. přenesená",K261,0)</f>
        <v>0</v>
      </c>
      <c r="BI261" s="185">
        <f>IF(O261="nulová",K261,0)</f>
        <v>0</v>
      </c>
      <c r="BJ261" s="14" t="s">
        <v>83</v>
      </c>
      <c r="BK261" s="185">
        <f>ROUND(P261*H261,2)</f>
        <v>0</v>
      </c>
      <c r="BL261" s="14" t="s">
        <v>83</v>
      </c>
      <c r="BM261" s="184" t="s">
        <v>1667</v>
      </c>
    </row>
    <row r="262" spans="1:65" s="2" customFormat="1" ht="11.25">
      <c r="A262" s="31"/>
      <c r="B262" s="32"/>
      <c r="C262" s="33"/>
      <c r="D262" s="186" t="s">
        <v>207</v>
      </c>
      <c r="E262" s="33"/>
      <c r="F262" s="187" t="s">
        <v>1666</v>
      </c>
      <c r="G262" s="33"/>
      <c r="H262" s="33"/>
      <c r="I262" s="188"/>
      <c r="J262" s="188"/>
      <c r="K262" s="33"/>
      <c r="L262" s="33"/>
      <c r="M262" s="36"/>
      <c r="N262" s="189"/>
      <c r="O262" s="190"/>
      <c r="P262" s="68"/>
      <c r="Q262" s="68"/>
      <c r="R262" s="68"/>
      <c r="S262" s="68"/>
      <c r="T262" s="68"/>
      <c r="U262" s="68"/>
      <c r="V262" s="68"/>
      <c r="W262" s="68"/>
      <c r="X262" s="68"/>
      <c r="Y262" s="69"/>
      <c r="Z262" s="31"/>
      <c r="AA262" s="31"/>
      <c r="AB262" s="31"/>
      <c r="AC262" s="31"/>
      <c r="AD262" s="31"/>
      <c r="AE262" s="31"/>
      <c r="AT262" s="14" t="s">
        <v>207</v>
      </c>
      <c r="AU262" s="14" t="s">
        <v>83</v>
      </c>
    </row>
    <row r="263" spans="1:65" s="2" customFormat="1" ht="24.2" customHeight="1">
      <c r="A263" s="31"/>
      <c r="B263" s="32"/>
      <c r="C263" s="170" t="s">
        <v>904</v>
      </c>
      <c r="D263" s="170" t="s">
        <v>201</v>
      </c>
      <c r="E263" s="171" t="s">
        <v>1668</v>
      </c>
      <c r="F263" s="172" t="s">
        <v>1669</v>
      </c>
      <c r="G263" s="173" t="s">
        <v>300</v>
      </c>
      <c r="H263" s="174">
        <v>1</v>
      </c>
      <c r="I263" s="175"/>
      <c r="J263" s="176"/>
      <c r="K263" s="177">
        <f>ROUND(P263*H263,2)</f>
        <v>0</v>
      </c>
      <c r="L263" s="172" t="s">
        <v>1</v>
      </c>
      <c r="M263" s="178"/>
      <c r="N263" s="179" t="s">
        <v>1</v>
      </c>
      <c r="O263" s="180" t="s">
        <v>39</v>
      </c>
      <c r="P263" s="181">
        <f>I263+J263</f>
        <v>0</v>
      </c>
      <c r="Q263" s="181">
        <f>ROUND(I263*H263,2)</f>
        <v>0</v>
      </c>
      <c r="R263" s="181">
        <f>ROUND(J263*H263,2)</f>
        <v>0</v>
      </c>
      <c r="S263" s="68"/>
      <c r="T263" s="182">
        <f>S263*H263</f>
        <v>0</v>
      </c>
      <c r="U263" s="182">
        <v>0</v>
      </c>
      <c r="V263" s="182">
        <f>U263*H263</f>
        <v>0</v>
      </c>
      <c r="W263" s="182">
        <v>0</v>
      </c>
      <c r="X263" s="182">
        <f>W263*H263</f>
        <v>0</v>
      </c>
      <c r="Y263" s="183" t="s">
        <v>1</v>
      </c>
      <c r="Z263" s="31"/>
      <c r="AA263" s="31"/>
      <c r="AB263" s="31"/>
      <c r="AC263" s="31"/>
      <c r="AD263" s="31"/>
      <c r="AE263" s="31"/>
      <c r="AR263" s="184" t="s">
        <v>331</v>
      </c>
      <c r="AT263" s="184" t="s">
        <v>201</v>
      </c>
      <c r="AU263" s="184" t="s">
        <v>83</v>
      </c>
      <c r="AY263" s="14" t="s">
        <v>205</v>
      </c>
      <c r="BE263" s="185">
        <f>IF(O263="základní",K263,0)</f>
        <v>0</v>
      </c>
      <c r="BF263" s="185">
        <f>IF(O263="snížená",K263,0)</f>
        <v>0</v>
      </c>
      <c r="BG263" s="185">
        <f>IF(O263="zákl. přenesená",K263,0)</f>
        <v>0</v>
      </c>
      <c r="BH263" s="185">
        <f>IF(O263="sníž. přenesená",K263,0)</f>
        <v>0</v>
      </c>
      <c r="BI263" s="185">
        <f>IF(O263="nulová",K263,0)</f>
        <v>0</v>
      </c>
      <c r="BJ263" s="14" t="s">
        <v>83</v>
      </c>
      <c r="BK263" s="185">
        <f>ROUND(P263*H263,2)</f>
        <v>0</v>
      </c>
      <c r="BL263" s="14" t="s">
        <v>331</v>
      </c>
      <c r="BM263" s="184" t="s">
        <v>1670</v>
      </c>
    </row>
    <row r="264" spans="1:65" s="2" customFormat="1" ht="11.25">
      <c r="A264" s="31"/>
      <c r="B264" s="32"/>
      <c r="C264" s="33"/>
      <c r="D264" s="186" t="s">
        <v>207</v>
      </c>
      <c r="E264" s="33"/>
      <c r="F264" s="187" t="s">
        <v>1669</v>
      </c>
      <c r="G264" s="33"/>
      <c r="H264" s="33"/>
      <c r="I264" s="188"/>
      <c r="J264" s="188"/>
      <c r="K264" s="33"/>
      <c r="L264" s="33"/>
      <c r="M264" s="36"/>
      <c r="N264" s="189"/>
      <c r="O264" s="190"/>
      <c r="P264" s="68"/>
      <c r="Q264" s="68"/>
      <c r="R264" s="68"/>
      <c r="S264" s="68"/>
      <c r="T264" s="68"/>
      <c r="U264" s="68"/>
      <c r="V264" s="68"/>
      <c r="W264" s="68"/>
      <c r="X264" s="68"/>
      <c r="Y264" s="69"/>
      <c r="Z264" s="31"/>
      <c r="AA264" s="31"/>
      <c r="AB264" s="31"/>
      <c r="AC264" s="31"/>
      <c r="AD264" s="31"/>
      <c r="AE264" s="31"/>
      <c r="AT264" s="14" t="s">
        <v>207</v>
      </c>
      <c r="AU264" s="14" t="s">
        <v>83</v>
      </c>
    </row>
    <row r="265" spans="1:65" s="2" customFormat="1" ht="14.45" customHeight="1">
      <c r="A265" s="31"/>
      <c r="B265" s="32"/>
      <c r="C265" s="207" t="s">
        <v>293</v>
      </c>
      <c r="D265" s="207" t="s">
        <v>423</v>
      </c>
      <c r="E265" s="208" t="s">
        <v>1641</v>
      </c>
      <c r="F265" s="209" t="s">
        <v>1642</v>
      </c>
      <c r="G265" s="210" t="s">
        <v>300</v>
      </c>
      <c r="H265" s="211">
        <v>1</v>
      </c>
      <c r="I265" s="212"/>
      <c r="J265" s="212"/>
      <c r="K265" s="213">
        <f>ROUND(P265*H265,2)</f>
        <v>0</v>
      </c>
      <c r="L265" s="209" t="s">
        <v>1</v>
      </c>
      <c r="M265" s="36"/>
      <c r="N265" s="214" t="s">
        <v>1</v>
      </c>
      <c r="O265" s="180" t="s">
        <v>39</v>
      </c>
      <c r="P265" s="181">
        <f>I265+J265</f>
        <v>0</v>
      </c>
      <c r="Q265" s="181">
        <f>ROUND(I265*H265,2)</f>
        <v>0</v>
      </c>
      <c r="R265" s="181">
        <f>ROUND(J265*H265,2)</f>
        <v>0</v>
      </c>
      <c r="S265" s="68"/>
      <c r="T265" s="182">
        <f>S265*H265</f>
        <v>0</v>
      </c>
      <c r="U265" s="182">
        <v>0</v>
      </c>
      <c r="V265" s="182">
        <f>U265*H265</f>
        <v>0</v>
      </c>
      <c r="W265" s="182">
        <v>0</v>
      </c>
      <c r="X265" s="182">
        <f>W265*H265</f>
        <v>0</v>
      </c>
      <c r="Y265" s="183" t="s">
        <v>1</v>
      </c>
      <c r="Z265" s="31"/>
      <c r="AA265" s="31"/>
      <c r="AB265" s="31"/>
      <c r="AC265" s="31"/>
      <c r="AD265" s="31"/>
      <c r="AE265" s="31"/>
      <c r="AR265" s="184" t="s">
        <v>83</v>
      </c>
      <c r="AT265" s="184" t="s">
        <v>423</v>
      </c>
      <c r="AU265" s="184" t="s">
        <v>83</v>
      </c>
      <c r="AY265" s="14" t="s">
        <v>205</v>
      </c>
      <c r="BE265" s="185">
        <f>IF(O265="základní",K265,0)</f>
        <v>0</v>
      </c>
      <c r="BF265" s="185">
        <f>IF(O265="snížená",K265,0)</f>
        <v>0</v>
      </c>
      <c r="BG265" s="185">
        <f>IF(O265="zákl. přenesená",K265,0)</f>
        <v>0</v>
      </c>
      <c r="BH265" s="185">
        <f>IF(O265="sníž. přenesená",K265,0)</f>
        <v>0</v>
      </c>
      <c r="BI265" s="185">
        <f>IF(O265="nulová",K265,0)</f>
        <v>0</v>
      </c>
      <c r="BJ265" s="14" t="s">
        <v>83</v>
      </c>
      <c r="BK265" s="185">
        <f>ROUND(P265*H265,2)</f>
        <v>0</v>
      </c>
      <c r="BL265" s="14" t="s">
        <v>83</v>
      </c>
      <c r="BM265" s="184" t="s">
        <v>1671</v>
      </c>
    </row>
    <row r="266" spans="1:65" s="2" customFormat="1" ht="11.25">
      <c r="A266" s="31"/>
      <c r="B266" s="32"/>
      <c r="C266" s="33"/>
      <c r="D266" s="186" t="s">
        <v>207</v>
      </c>
      <c r="E266" s="33"/>
      <c r="F266" s="187" t="s">
        <v>1642</v>
      </c>
      <c r="G266" s="33"/>
      <c r="H266" s="33"/>
      <c r="I266" s="188"/>
      <c r="J266" s="188"/>
      <c r="K266" s="33"/>
      <c r="L266" s="33"/>
      <c r="M266" s="36"/>
      <c r="N266" s="189"/>
      <c r="O266" s="190"/>
      <c r="P266" s="68"/>
      <c r="Q266" s="68"/>
      <c r="R266" s="68"/>
      <c r="S266" s="68"/>
      <c r="T266" s="68"/>
      <c r="U266" s="68"/>
      <c r="V266" s="68"/>
      <c r="W266" s="68"/>
      <c r="X266" s="68"/>
      <c r="Y266" s="69"/>
      <c r="Z266" s="31"/>
      <c r="AA266" s="31"/>
      <c r="AB266" s="31"/>
      <c r="AC266" s="31"/>
      <c r="AD266" s="31"/>
      <c r="AE266" s="31"/>
      <c r="AT266" s="14" t="s">
        <v>207</v>
      </c>
      <c r="AU266" s="14" t="s">
        <v>83</v>
      </c>
    </row>
    <row r="267" spans="1:65" s="2" customFormat="1" ht="14.45" customHeight="1">
      <c r="A267" s="31"/>
      <c r="B267" s="32"/>
      <c r="C267" s="207" t="s">
        <v>312</v>
      </c>
      <c r="D267" s="207" t="s">
        <v>423</v>
      </c>
      <c r="E267" s="208" t="s">
        <v>1672</v>
      </c>
      <c r="F267" s="209" t="s">
        <v>1673</v>
      </c>
      <c r="G267" s="210" t="s">
        <v>300</v>
      </c>
      <c r="H267" s="211">
        <v>3</v>
      </c>
      <c r="I267" s="212"/>
      <c r="J267" s="212"/>
      <c r="K267" s="213">
        <f>ROUND(P267*H267,2)</f>
        <v>0</v>
      </c>
      <c r="L267" s="209" t="s">
        <v>1</v>
      </c>
      <c r="M267" s="36"/>
      <c r="N267" s="214" t="s">
        <v>1</v>
      </c>
      <c r="O267" s="180" t="s">
        <v>39</v>
      </c>
      <c r="P267" s="181">
        <f>I267+J267</f>
        <v>0</v>
      </c>
      <c r="Q267" s="181">
        <f>ROUND(I267*H267,2)</f>
        <v>0</v>
      </c>
      <c r="R267" s="181">
        <f>ROUND(J267*H267,2)</f>
        <v>0</v>
      </c>
      <c r="S267" s="68"/>
      <c r="T267" s="182">
        <f>S267*H267</f>
        <v>0</v>
      </c>
      <c r="U267" s="182">
        <v>0</v>
      </c>
      <c r="V267" s="182">
        <f>U267*H267</f>
        <v>0</v>
      </c>
      <c r="W267" s="182">
        <v>0</v>
      </c>
      <c r="X267" s="182">
        <f>W267*H267</f>
        <v>0</v>
      </c>
      <c r="Y267" s="183" t="s">
        <v>1</v>
      </c>
      <c r="Z267" s="31"/>
      <c r="AA267" s="31"/>
      <c r="AB267" s="31"/>
      <c r="AC267" s="31"/>
      <c r="AD267" s="31"/>
      <c r="AE267" s="31"/>
      <c r="AR267" s="184" t="s">
        <v>83</v>
      </c>
      <c r="AT267" s="184" t="s">
        <v>423</v>
      </c>
      <c r="AU267" s="184" t="s">
        <v>83</v>
      </c>
      <c r="AY267" s="14" t="s">
        <v>205</v>
      </c>
      <c r="BE267" s="185">
        <f>IF(O267="základní",K267,0)</f>
        <v>0</v>
      </c>
      <c r="BF267" s="185">
        <f>IF(O267="snížená",K267,0)</f>
        <v>0</v>
      </c>
      <c r="BG267" s="185">
        <f>IF(O267="zákl. přenesená",K267,0)</f>
        <v>0</v>
      </c>
      <c r="BH267" s="185">
        <f>IF(O267="sníž. přenesená",K267,0)</f>
        <v>0</v>
      </c>
      <c r="BI267" s="185">
        <f>IF(O267="nulová",K267,0)</f>
        <v>0</v>
      </c>
      <c r="BJ267" s="14" t="s">
        <v>83</v>
      </c>
      <c r="BK267" s="185">
        <f>ROUND(P267*H267,2)</f>
        <v>0</v>
      </c>
      <c r="BL267" s="14" t="s">
        <v>83</v>
      </c>
      <c r="BM267" s="184" t="s">
        <v>1674</v>
      </c>
    </row>
    <row r="268" spans="1:65" s="2" customFormat="1" ht="19.5">
      <c r="A268" s="31"/>
      <c r="B268" s="32"/>
      <c r="C268" s="33"/>
      <c r="D268" s="186" t="s">
        <v>207</v>
      </c>
      <c r="E268" s="33"/>
      <c r="F268" s="187" t="s">
        <v>1675</v>
      </c>
      <c r="G268" s="33"/>
      <c r="H268" s="33"/>
      <c r="I268" s="188"/>
      <c r="J268" s="188"/>
      <c r="K268" s="33"/>
      <c r="L268" s="33"/>
      <c r="M268" s="36"/>
      <c r="N268" s="189"/>
      <c r="O268" s="190"/>
      <c r="P268" s="68"/>
      <c r="Q268" s="68"/>
      <c r="R268" s="68"/>
      <c r="S268" s="68"/>
      <c r="T268" s="68"/>
      <c r="U268" s="68"/>
      <c r="V268" s="68"/>
      <c r="W268" s="68"/>
      <c r="X268" s="68"/>
      <c r="Y268" s="69"/>
      <c r="Z268" s="31"/>
      <c r="AA268" s="31"/>
      <c r="AB268" s="31"/>
      <c r="AC268" s="31"/>
      <c r="AD268" s="31"/>
      <c r="AE268" s="31"/>
      <c r="AT268" s="14" t="s">
        <v>207</v>
      </c>
      <c r="AU268" s="14" t="s">
        <v>83</v>
      </c>
    </row>
    <row r="269" spans="1:65" s="2" customFormat="1" ht="24.2" customHeight="1">
      <c r="A269" s="31"/>
      <c r="B269" s="32"/>
      <c r="C269" s="207" t="s">
        <v>316</v>
      </c>
      <c r="D269" s="207" t="s">
        <v>423</v>
      </c>
      <c r="E269" s="208" t="s">
        <v>1676</v>
      </c>
      <c r="F269" s="209" t="s">
        <v>1677</v>
      </c>
      <c r="G269" s="210" t="s">
        <v>300</v>
      </c>
      <c r="H269" s="211">
        <v>3</v>
      </c>
      <c r="I269" s="212"/>
      <c r="J269" s="212"/>
      <c r="K269" s="213">
        <f>ROUND(P269*H269,2)</f>
        <v>0</v>
      </c>
      <c r="L269" s="209" t="s">
        <v>1</v>
      </c>
      <c r="M269" s="36"/>
      <c r="N269" s="214" t="s">
        <v>1</v>
      </c>
      <c r="O269" s="180" t="s">
        <v>39</v>
      </c>
      <c r="P269" s="181">
        <f>I269+J269</f>
        <v>0</v>
      </c>
      <c r="Q269" s="181">
        <f>ROUND(I269*H269,2)</f>
        <v>0</v>
      </c>
      <c r="R269" s="181">
        <f>ROUND(J269*H269,2)</f>
        <v>0</v>
      </c>
      <c r="S269" s="68"/>
      <c r="T269" s="182">
        <f>S269*H269</f>
        <v>0</v>
      </c>
      <c r="U269" s="182">
        <v>0</v>
      </c>
      <c r="V269" s="182">
        <f>U269*H269</f>
        <v>0</v>
      </c>
      <c r="W269" s="182">
        <v>0</v>
      </c>
      <c r="X269" s="182">
        <f>W269*H269</f>
        <v>0</v>
      </c>
      <c r="Y269" s="183" t="s">
        <v>1</v>
      </c>
      <c r="Z269" s="31"/>
      <c r="AA269" s="31"/>
      <c r="AB269" s="31"/>
      <c r="AC269" s="31"/>
      <c r="AD269" s="31"/>
      <c r="AE269" s="31"/>
      <c r="AR269" s="184" t="s">
        <v>83</v>
      </c>
      <c r="AT269" s="184" t="s">
        <v>423</v>
      </c>
      <c r="AU269" s="184" t="s">
        <v>83</v>
      </c>
      <c r="AY269" s="14" t="s">
        <v>205</v>
      </c>
      <c r="BE269" s="185">
        <f>IF(O269="základní",K269,0)</f>
        <v>0</v>
      </c>
      <c r="BF269" s="185">
        <f>IF(O269="snížená",K269,0)</f>
        <v>0</v>
      </c>
      <c r="BG269" s="185">
        <f>IF(O269="zákl. přenesená",K269,0)</f>
        <v>0</v>
      </c>
      <c r="BH269" s="185">
        <f>IF(O269="sníž. přenesená",K269,0)</f>
        <v>0</v>
      </c>
      <c r="BI269" s="185">
        <f>IF(O269="nulová",K269,0)</f>
        <v>0</v>
      </c>
      <c r="BJ269" s="14" t="s">
        <v>83</v>
      </c>
      <c r="BK269" s="185">
        <f>ROUND(P269*H269,2)</f>
        <v>0</v>
      </c>
      <c r="BL269" s="14" t="s">
        <v>83</v>
      </c>
      <c r="BM269" s="184" t="s">
        <v>1678</v>
      </c>
    </row>
    <row r="270" spans="1:65" s="2" customFormat="1" ht="19.5">
      <c r="A270" s="31"/>
      <c r="B270" s="32"/>
      <c r="C270" s="33"/>
      <c r="D270" s="186" t="s">
        <v>207</v>
      </c>
      <c r="E270" s="33"/>
      <c r="F270" s="187" t="s">
        <v>1679</v>
      </c>
      <c r="G270" s="33"/>
      <c r="H270" s="33"/>
      <c r="I270" s="188"/>
      <c r="J270" s="188"/>
      <c r="K270" s="33"/>
      <c r="L270" s="33"/>
      <c r="M270" s="36"/>
      <c r="N270" s="189"/>
      <c r="O270" s="190"/>
      <c r="P270" s="68"/>
      <c r="Q270" s="68"/>
      <c r="R270" s="68"/>
      <c r="S270" s="68"/>
      <c r="T270" s="68"/>
      <c r="U270" s="68"/>
      <c r="V270" s="68"/>
      <c r="W270" s="68"/>
      <c r="X270" s="68"/>
      <c r="Y270" s="69"/>
      <c r="Z270" s="31"/>
      <c r="AA270" s="31"/>
      <c r="AB270" s="31"/>
      <c r="AC270" s="31"/>
      <c r="AD270" s="31"/>
      <c r="AE270" s="31"/>
      <c r="AT270" s="14" t="s">
        <v>207</v>
      </c>
      <c r="AU270" s="14" t="s">
        <v>83</v>
      </c>
    </row>
    <row r="271" spans="1:65" s="11" customFormat="1" ht="25.9" customHeight="1">
      <c r="B271" s="192"/>
      <c r="C271" s="193"/>
      <c r="D271" s="194" t="s">
        <v>75</v>
      </c>
      <c r="E271" s="195" t="s">
        <v>420</v>
      </c>
      <c r="F271" s="195" t="s">
        <v>421</v>
      </c>
      <c r="G271" s="193"/>
      <c r="H271" s="193"/>
      <c r="I271" s="196"/>
      <c r="J271" s="196"/>
      <c r="K271" s="197">
        <f>BK271</f>
        <v>0</v>
      </c>
      <c r="L271" s="193"/>
      <c r="M271" s="198"/>
      <c r="N271" s="199"/>
      <c r="O271" s="200"/>
      <c r="P271" s="200"/>
      <c r="Q271" s="201">
        <f>SUM(Q272:Q323)</f>
        <v>0</v>
      </c>
      <c r="R271" s="201">
        <f>SUM(R272:R323)</f>
        <v>0</v>
      </c>
      <c r="S271" s="200"/>
      <c r="T271" s="202">
        <f>SUM(T272:T323)</f>
        <v>0</v>
      </c>
      <c r="U271" s="200"/>
      <c r="V271" s="202">
        <f>SUM(V272:V323)</f>
        <v>3.2720000000000002</v>
      </c>
      <c r="W271" s="200"/>
      <c r="X271" s="202">
        <f>SUM(X272:X323)</f>
        <v>0</v>
      </c>
      <c r="Y271" s="203"/>
      <c r="AR271" s="204" t="s">
        <v>214</v>
      </c>
      <c r="AT271" s="205" t="s">
        <v>75</v>
      </c>
      <c r="AU271" s="205" t="s">
        <v>76</v>
      </c>
      <c r="AY271" s="204" t="s">
        <v>205</v>
      </c>
      <c r="BK271" s="206">
        <f>SUM(BK272:BK323)</f>
        <v>0</v>
      </c>
    </row>
    <row r="272" spans="1:65" s="2" customFormat="1" ht="14.45" customHeight="1">
      <c r="A272" s="31"/>
      <c r="B272" s="32"/>
      <c r="C272" s="207" t="s">
        <v>320</v>
      </c>
      <c r="D272" s="207" t="s">
        <v>423</v>
      </c>
      <c r="E272" s="208" t="s">
        <v>1680</v>
      </c>
      <c r="F272" s="209" t="s">
        <v>1681</v>
      </c>
      <c r="G272" s="210" t="s">
        <v>300</v>
      </c>
      <c r="H272" s="211">
        <v>2</v>
      </c>
      <c r="I272" s="212"/>
      <c r="J272" s="212"/>
      <c r="K272" s="213">
        <f>ROUND(P272*H272,2)</f>
        <v>0</v>
      </c>
      <c r="L272" s="209" t="s">
        <v>1</v>
      </c>
      <c r="M272" s="36"/>
      <c r="N272" s="214" t="s">
        <v>1</v>
      </c>
      <c r="O272" s="180" t="s">
        <v>39</v>
      </c>
      <c r="P272" s="181">
        <f>I272+J272</f>
        <v>0</v>
      </c>
      <c r="Q272" s="181">
        <f>ROUND(I272*H272,2)</f>
        <v>0</v>
      </c>
      <c r="R272" s="181">
        <f>ROUND(J272*H272,2)</f>
        <v>0</v>
      </c>
      <c r="S272" s="68"/>
      <c r="T272" s="182">
        <f>S272*H272</f>
        <v>0</v>
      </c>
      <c r="U272" s="182">
        <v>0</v>
      </c>
      <c r="V272" s="182">
        <f>U272*H272</f>
        <v>0</v>
      </c>
      <c r="W272" s="182">
        <v>0</v>
      </c>
      <c r="X272" s="182">
        <f>W272*H272</f>
        <v>0</v>
      </c>
      <c r="Y272" s="183" t="s">
        <v>1</v>
      </c>
      <c r="Z272" s="31"/>
      <c r="AA272" s="31"/>
      <c r="AB272" s="31"/>
      <c r="AC272" s="31"/>
      <c r="AD272" s="31"/>
      <c r="AE272" s="31"/>
      <c r="AR272" s="184" t="s">
        <v>83</v>
      </c>
      <c r="AT272" s="184" t="s">
        <v>423</v>
      </c>
      <c r="AU272" s="184" t="s">
        <v>83</v>
      </c>
      <c r="AY272" s="14" t="s">
        <v>205</v>
      </c>
      <c r="BE272" s="185">
        <f>IF(O272="základní",K272,0)</f>
        <v>0</v>
      </c>
      <c r="BF272" s="185">
        <f>IF(O272="snížená",K272,0)</f>
        <v>0</v>
      </c>
      <c r="BG272" s="185">
        <f>IF(O272="zákl. přenesená",K272,0)</f>
        <v>0</v>
      </c>
      <c r="BH272" s="185">
        <f>IF(O272="sníž. přenesená",K272,0)</f>
        <v>0</v>
      </c>
      <c r="BI272" s="185">
        <f>IF(O272="nulová",K272,0)</f>
        <v>0</v>
      </c>
      <c r="BJ272" s="14" t="s">
        <v>83</v>
      </c>
      <c r="BK272" s="185">
        <f>ROUND(P272*H272,2)</f>
        <v>0</v>
      </c>
      <c r="BL272" s="14" t="s">
        <v>83</v>
      </c>
      <c r="BM272" s="184" t="s">
        <v>1682</v>
      </c>
    </row>
    <row r="273" spans="1:65" s="2" customFormat="1" ht="19.5">
      <c r="A273" s="31"/>
      <c r="B273" s="32"/>
      <c r="C273" s="33"/>
      <c r="D273" s="186" t="s">
        <v>207</v>
      </c>
      <c r="E273" s="33"/>
      <c r="F273" s="187" t="s">
        <v>1683</v>
      </c>
      <c r="G273" s="33"/>
      <c r="H273" s="33"/>
      <c r="I273" s="188"/>
      <c r="J273" s="188"/>
      <c r="K273" s="33"/>
      <c r="L273" s="33"/>
      <c r="M273" s="36"/>
      <c r="N273" s="189"/>
      <c r="O273" s="190"/>
      <c r="P273" s="68"/>
      <c r="Q273" s="68"/>
      <c r="R273" s="68"/>
      <c r="S273" s="68"/>
      <c r="T273" s="68"/>
      <c r="U273" s="68"/>
      <c r="V273" s="68"/>
      <c r="W273" s="68"/>
      <c r="X273" s="68"/>
      <c r="Y273" s="69"/>
      <c r="Z273" s="31"/>
      <c r="AA273" s="31"/>
      <c r="AB273" s="31"/>
      <c r="AC273" s="31"/>
      <c r="AD273" s="31"/>
      <c r="AE273" s="31"/>
      <c r="AT273" s="14" t="s">
        <v>207</v>
      </c>
      <c r="AU273" s="14" t="s">
        <v>83</v>
      </c>
    </row>
    <row r="274" spans="1:65" s="2" customFormat="1" ht="14.45" customHeight="1">
      <c r="A274" s="31"/>
      <c r="B274" s="32"/>
      <c r="C274" s="207" t="s">
        <v>324</v>
      </c>
      <c r="D274" s="207" t="s">
        <v>423</v>
      </c>
      <c r="E274" s="208" t="s">
        <v>1684</v>
      </c>
      <c r="F274" s="209" t="s">
        <v>1685</v>
      </c>
      <c r="G274" s="210" t="s">
        <v>300</v>
      </c>
      <c r="H274" s="211">
        <v>1</v>
      </c>
      <c r="I274" s="212"/>
      <c r="J274" s="212"/>
      <c r="K274" s="213">
        <f>ROUND(P274*H274,2)</f>
        <v>0</v>
      </c>
      <c r="L274" s="209" t="s">
        <v>1</v>
      </c>
      <c r="M274" s="36"/>
      <c r="N274" s="214" t="s">
        <v>1</v>
      </c>
      <c r="O274" s="180" t="s">
        <v>39</v>
      </c>
      <c r="P274" s="181">
        <f>I274+J274</f>
        <v>0</v>
      </c>
      <c r="Q274" s="181">
        <f>ROUND(I274*H274,2)</f>
        <v>0</v>
      </c>
      <c r="R274" s="181">
        <f>ROUND(J274*H274,2)</f>
        <v>0</v>
      </c>
      <c r="S274" s="68"/>
      <c r="T274" s="182">
        <f>S274*H274</f>
        <v>0</v>
      </c>
      <c r="U274" s="182">
        <v>0</v>
      </c>
      <c r="V274" s="182">
        <f>U274*H274</f>
        <v>0</v>
      </c>
      <c r="W274" s="182">
        <v>0</v>
      </c>
      <c r="X274" s="182">
        <f>W274*H274</f>
        <v>0</v>
      </c>
      <c r="Y274" s="183" t="s">
        <v>1</v>
      </c>
      <c r="Z274" s="31"/>
      <c r="AA274" s="31"/>
      <c r="AB274" s="31"/>
      <c r="AC274" s="31"/>
      <c r="AD274" s="31"/>
      <c r="AE274" s="31"/>
      <c r="AR274" s="184" t="s">
        <v>83</v>
      </c>
      <c r="AT274" s="184" t="s">
        <v>423</v>
      </c>
      <c r="AU274" s="184" t="s">
        <v>83</v>
      </c>
      <c r="AY274" s="14" t="s">
        <v>205</v>
      </c>
      <c r="BE274" s="185">
        <f>IF(O274="základní",K274,0)</f>
        <v>0</v>
      </c>
      <c r="BF274" s="185">
        <f>IF(O274="snížená",K274,0)</f>
        <v>0</v>
      </c>
      <c r="BG274" s="185">
        <f>IF(O274="zákl. přenesená",K274,0)</f>
        <v>0</v>
      </c>
      <c r="BH274" s="185">
        <f>IF(O274="sníž. přenesená",K274,0)</f>
        <v>0</v>
      </c>
      <c r="BI274" s="185">
        <f>IF(O274="nulová",K274,0)</f>
        <v>0</v>
      </c>
      <c r="BJ274" s="14" t="s">
        <v>83</v>
      </c>
      <c r="BK274" s="185">
        <f>ROUND(P274*H274,2)</f>
        <v>0</v>
      </c>
      <c r="BL274" s="14" t="s">
        <v>83</v>
      </c>
      <c r="BM274" s="184" t="s">
        <v>1686</v>
      </c>
    </row>
    <row r="275" spans="1:65" s="2" customFormat="1" ht="19.5">
      <c r="A275" s="31"/>
      <c r="B275" s="32"/>
      <c r="C275" s="33"/>
      <c r="D275" s="186" t="s">
        <v>207</v>
      </c>
      <c r="E275" s="33"/>
      <c r="F275" s="187" t="s">
        <v>1687</v>
      </c>
      <c r="G275" s="33"/>
      <c r="H275" s="33"/>
      <c r="I275" s="188"/>
      <c r="J275" s="188"/>
      <c r="K275" s="33"/>
      <c r="L275" s="33"/>
      <c r="M275" s="36"/>
      <c r="N275" s="189"/>
      <c r="O275" s="190"/>
      <c r="P275" s="68"/>
      <c r="Q275" s="68"/>
      <c r="R275" s="68"/>
      <c r="S275" s="68"/>
      <c r="T275" s="68"/>
      <c r="U275" s="68"/>
      <c r="V275" s="68"/>
      <c r="W275" s="68"/>
      <c r="X275" s="68"/>
      <c r="Y275" s="69"/>
      <c r="Z275" s="31"/>
      <c r="AA275" s="31"/>
      <c r="AB275" s="31"/>
      <c r="AC275" s="31"/>
      <c r="AD275" s="31"/>
      <c r="AE275" s="31"/>
      <c r="AT275" s="14" t="s">
        <v>207</v>
      </c>
      <c r="AU275" s="14" t="s">
        <v>83</v>
      </c>
    </row>
    <row r="276" spans="1:65" s="2" customFormat="1" ht="24.2" customHeight="1">
      <c r="A276" s="31"/>
      <c r="B276" s="32"/>
      <c r="C276" s="207" t="s">
        <v>1688</v>
      </c>
      <c r="D276" s="207" t="s">
        <v>423</v>
      </c>
      <c r="E276" s="208" t="s">
        <v>1189</v>
      </c>
      <c r="F276" s="209" t="s">
        <v>1689</v>
      </c>
      <c r="G276" s="210" t="s">
        <v>300</v>
      </c>
      <c r="H276" s="211">
        <v>1</v>
      </c>
      <c r="I276" s="212"/>
      <c r="J276" s="212"/>
      <c r="K276" s="213">
        <f>ROUND(P276*H276,2)</f>
        <v>0</v>
      </c>
      <c r="L276" s="209" t="s">
        <v>1</v>
      </c>
      <c r="M276" s="36"/>
      <c r="N276" s="214" t="s">
        <v>1</v>
      </c>
      <c r="O276" s="180" t="s">
        <v>39</v>
      </c>
      <c r="P276" s="181">
        <f>I276+J276</f>
        <v>0</v>
      </c>
      <c r="Q276" s="181">
        <f>ROUND(I276*H276,2)</f>
        <v>0</v>
      </c>
      <c r="R276" s="181">
        <f>ROUND(J276*H276,2)</f>
        <v>0</v>
      </c>
      <c r="S276" s="68"/>
      <c r="T276" s="182">
        <f>S276*H276</f>
        <v>0</v>
      </c>
      <c r="U276" s="182">
        <v>0</v>
      </c>
      <c r="V276" s="182">
        <f>U276*H276</f>
        <v>0</v>
      </c>
      <c r="W276" s="182">
        <v>0</v>
      </c>
      <c r="X276" s="182">
        <f>W276*H276</f>
        <v>0</v>
      </c>
      <c r="Y276" s="183" t="s">
        <v>1</v>
      </c>
      <c r="Z276" s="31"/>
      <c r="AA276" s="31"/>
      <c r="AB276" s="31"/>
      <c r="AC276" s="31"/>
      <c r="AD276" s="31"/>
      <c r="AE276" s="31"/>
      <c r="AR276" s="184" t="s">
        <v>427</v>
      </c>
      <c r="AT276" s="184" t="s">
        <v>423</v>
      </c>
      <c r="AU276" s="184" t="s">
        <v>83</v>
      </c>
      <c r="AY276" s="14" t="s">
        <v>205</v>
      </c>
      <c r="BE276" s="185">
        <f>IF(O276="základní",K276,0)</f>
        <v>0</v>
      </c>
      <c r="BF276" s="185">
        <f>IF(O276="snížená",K276,0)</f>
        <v>0</v>
      </c>
      <c r="BG276" s="185">
        <f>IF(O276="zákl. přenesená",K276,0)</f>
        <v>0</v>
      </c>
      <c r="BH276" s="185">
        <f>IF(O276="sníž. přenesená",K276,0)</f>
        <v>0</v>
      </c>
      <c r="BI276" s="185">
        <f>IF(O276="nulová",K276,0)</f>
        <v>0</v>
      </c>
      <c r="BJ276" s="14" t="s">
        <v>83</v>
      </c>
      <c r="BK276" s="185">
        <f>ROUND(P276*H276,2)</f>
        <v>0</v>
      </c>
      <c r="BL276" s="14" t="s">
        <v>427</v>
      </c>
      <c r="BM276" s="184" t="s">
        <v>1690</v>
      </c>
    </row>
    <row r="277" spans="1:65" s="2" customFormat="1" ht="29.25">
      <c r="A277" s="31"/>
      <c r="B277" s="32"/>
      <c r="C277" s="33"/>
      <c r="D277" s="186" t="s">
        <v>207</v>
      </c>
      <c r="E277" s="33"/>
      <c r="F277" s="187" t="s">
        <v>1192</v>
      </c>
      <c r="G277" s="33"/>
      <c r="H277" s="33"/>
      <c r="I277" s="188"/>
      <c r="J277" s="188"/>
      <c r="K277" s="33"/>
      <c r="L277" s="33"/>
      <c r="M277" s="36"/>
      <c r="N277" s="189"/>
      <c r="O277" s="190"/>
      <c r="P277" s="68"/>
      <c r="Q277" s="68"/>
      <c r="R277" s="68"/>
      <c r="S277" s="68"/>
      <c r="T277" s="68"/>
      <c r="U277" s="68"/>
      <c r="V277" s="68"/>
      <c r="W277" s="68"/>
      <c r="X277" s="68"/>
      <c r="Y277" s="69"/>
      <c r="Z277" s="31"/>
      <c r="AA277" s="31"/>
      <c r="AB277" s="31"/>
      <c r="AC277" s="31"/>
      <c r="AD277" s="31"/>
      <c r="AE277" s="31"/>
      <c r="AT277" s="14" t="s">
        <v>207</v>
      </c>
      <c r="AU277" s="14" t="s">
        <v>83</v>
      </c>
    </row>
    <row r="278" spans="1:65" s="2" customFormat="1" ht="14.45" customHeight="1">
      <c r="A278" s="31"/>
      <c r="B278" s="32"/>
      <c r="C278" s="207" t="s">
        <v>1691</v>
      </c>
      <c r="D278" s="207" t="s">
        <v>423</v>
      </c>
      <c r="E278" s="208" t="s">
        <v>1692</v>
      </c>
      <c r="F278" s="209" t="s">
        <v>1693</v>
      </c>
      <c r="G278" s="210" t="s">
        <v>300</v>
      </c>
      <c r="H278" s="211">
        <v>9</v>
      </c>
      <c r="I278" s="212"/>
      <c r="J278" s="212"/>
      <c r="K278" s="213">
        <f>ROUND(P278*H278,2)</f>
        <v>0</v>
      </c>
      <c r="L278" s="209" t="s">
        <v>1</v>
      </c>
      <c r="M278" s="36"/>
      <c r="N278" s="214" t="s">
        <v>1</v>
      </c>
      <c r="O278" s="180" t="s">
        <v>39</v>
      </c>
      <c r="P278" s="181">
        <f>I278+J278</f>
        <v>0</v>
      </c>
      <c r="Q278" s="181">
        <f>ROUND(I278*H278,2)</f>
        <v>0</v>
      </c>
      <c r="R278" s="181">
        <f>ROUND(J278*H278,2)</f>
        <v>0</v>
      </c>
      <c r="S278" s="68"/>
      <c r="T278" s="182">
        <f>S278*H278</f>
        <v>0</v>
      </c>
      <c r="U278" s="182">
        <v>0</v>
      </c>
      <c r="V278" s="182">
        <f>U278*H278</f>
        <v>0</v>
      </c>
      <c r="W278" s="182">
        <v>0</v>
      </c>
      <c r="X278" s="182">
        <f>W278*H278</f>
        <v>0</v>
      </c>
      <c r="Y278" s="183" t="s">
        <v>1</v>
      </c>
      <c r="Z278" s="31"/>
      <c r="AA278" s="31"/>
      <c r="AB278" s="31"/>
      <c r="AC278" s="31"/>
      <c r="AD278" s="31"/>
      <c r="AE278" s="31"/>
      <c r="AR278" s="184" t="s">
        <v>427</v>
      </c>
      <c r="AT278" s="184" t="s">
        <v>423</v>
      </c>
      <c r="AU278" s="184" t="s">
        <v>83</v>
      </c>
      <c r="AY278" s="14" t="s">
        <v>205</v>
      </c>
      <c r="BE278" s="185">
        <f>IF(O278="základní",K278,0)</f>
        <v>0</v>
      </c>
      <c r="BF278" s="185">
        <f>IF(O278="snížená",K278,0)</f>
        <v>0</v>
      </c>
      <c r="BG278" s="185">
        <f>IF(O278="zákl. přenesená",K278,0)</f>
        <v>0</v>
      </c>
      <c r="BH278" s="185">
        <f>IF(O278="sníž. přenesená",K278,0)</f>
        <v>0</v>
      </c>
      <c r="BI278" s="185">
        <f>IF(O278="nulová",K278,0)</f>
        <v>0</v>
      </c>
      <c r="BJ278" s="14" t="s">
        <v>83</v>
      </c>
      <c r="BK278" s="185">
        <f>ROUND(P278*H278,2)</f>
        <v>0</v>
      </c>
      <c r="BL278" s="14" t="s">
        <v>427</v>
      </c>
      <c r="BM278" s="184" t="s">
        <v>1694</v>
      </c>
    </row>
    <row r="279" spans="1:65" s="2" customFormat="1" ht="11.25">
      <c r="A279" s="31"/>
      <c r="B279" s="32"/>
      <c r="C279" s="33"/>
      <c r="D279" s="186" t="s">
        <v>207</v>
      </c>
      <c r="E279" s="33"/>
      <c r="F279" s="187" t="s">
        <v>1693</v>
      </c>
      <c r="G279" s="33"/>
      <c r="H279" s="33"/>
      <c r="I279" s="188"/>
      <c r="J279" s="188"/>
      <c r="K279" s="33"/>
      <c r="L279" s="33"/>
      <c r="M279" s="36"/>
      <c r="N279" s="189"/>
      <c r="O279" s="190"/>
      <c r="P279" s="68"/>
      <c r="Q279" s="68"/>
      <c r="R279" s="68"/>
      <c r="S279" s="68"/>
      <c r="T279" s="68"/>
      <c r="U279" s="68"/>
      <c r="V279" s="68"/>
      <c r="W279" s="68"/>
      <c r="X279" s="68"/>
      <c r="Y279" s="69"/>
      <c r="Z279" s="31"/>
      <c r="AA279" s="31"/>
      <c r="AB279" s="31"/>
      <c r="AC279" s="31"/>
      <c r="AD279" s="31"/>
      <c r="AE279" s="31"/>
      <c r="AT279" s="14" t="s">
        <v>207</v>
      </c>
      <c r="AU279" s="14" t="s">
        <v>83</v>
      </c>
    </row>
    <row r="280" spans="1:65" s="2" customFormat="1" ht="14.45" customHeight="1">
      <c r="A280" s="31"/>
      <c r="B280" s="32"/>
      <c r="C280" s="207" t="s">
        <v>1695</v>
      </c>
      <c r="D280" s="207" t="s">
        <v>423</v>
      </c>
      <c r="E280" s="208" t="s">
        <v>1696</v>
      </c>
      <c r="F280" s="209" t="s">
        <v>1697</v>
      </c>
      <c r="G280" s="210" t="s">
        <v>300</v>
      </c>
      <c r="H280" s="211">
        <v>10</v>
      </c>
      <c r="I280" s="212"/>
      <c r="J280" s="212"/>
      <c r="K280" s="213">
        <f>ROUND(P280*H280,2)</f>
        <v>0</v>
      </c>
      <c r="L280" s="209" t="s">
        <v>1</v>
      </c>
      <c r="M280" s="36"/>
      <c r="N280" s="214" t="s">
        <v>1</v>
      </c>
      <c r="O280" s="180" t="s">
        <v>39</v>
      </c>
      <c r="P280" s="181">
        <f>I280+J280</f>
        <v>0</v>
      </c>
      <c r="Q280" s="181">
        <f>ROUND(I280*H280,2)</f>
        <v>0</v>
      </c>
      <c r="R280" s="181">
        <f>ROUND(J280*H280,2)</f>
        <v>0</v>
      </c>
      <c r="S280" s="68"/>
      <c r="T280" s="182">
        <f>S280*H280</f>
        <v>0</v>
      </c>
      <c r="U280" s="182">
        <v>0</v>
      </c>
      <c r="V280" s="182">
        <f>U280*H280</f>
        <v>0</v>
      </c>
      <c r="W280" s="182">
        <v>0</v>
      </c>
      <c r="X280" s="182">
        <f>W280*H280</f>
        <v>0</v>
      </c>
      <c r="Y280" s="183" t="s">
        <v>1</v>
      </c>
      <c r="Z280" s="31"/>
      <c r="AA280" s="31"/>
      <c r="AB280" s="31"/>
      <c r="AC280" s="31"/>
      <c r="AD280" s="31"/>
      <c r="AE280" s="31"/>
      <c r="AR280" s="184" t="s">
        <v>83</v>
      </c>
      <c r="AT280" s="184" t="s">
        <v>423</v>
      </c>
      <c r="AU280" s="184" t="s">
        <v>83</v>
      </c>
      <c r="AY280" s="14" t="s">
        <v>205</v>
      </c>
      <c r="BE280" s="185">
        <f>IF(O280="základní",K280,0)</f>
        <v>0</v>
      </c>
      <c r="BF280" s="185">
        <f>IF(O280="snížená",K280,0)</f>
        <v>0</v>
      </c>
      <c r="BG280" s="185">
        <f>IF(O280="zákl. přenesená",K280,0)</f>
        <v>0</v>
      </c>
      <c r="BH280" s="185">
        <f>IF(O280="sníž. přenesená",K280,0)</f>
        <v>0</v>
      </c>
      <c r="BI280" s="185">
        <f>IF(O280="nulová",K280,0)</f>
        <v>0</v>
      </c>
      <c r="BJ280" s="14" t="s">
        <v>83</v>
      </c>
      <c r="BK280" s="185">
        <f>ROUND(P280*H280,2)</f>
        <v>0</v>
      </c>
      <c r="BL280" s="14" t="s">
        <v>83</v>
      </c>
      <c r="BM280" s="184" t="s">
        <v>1698</v>
      </c>
    </row>
    <row r="281" spans="1:65" s="2" customFormat="1" ht="11.25">
      <c r="A281" s="31"/>
      <c r="B281" s="32"/>
      <c r="C281" s="33"/>
      <c r="D281" s="186" t="s">
        <v>207</v>
      </c>
      <c r="E281" s="33"/>
      <c r="F281" s="187" t="s">
        <v>1699</v>
      </c>
      <c r="G281" s="33"/>
      <c r="H281" s="33"/>
      <c r="I281" s="188"/>
      <c r="J281" s="188"/>
      <c r="K281" s="33"/>
      <c r="L281" s="33"/>
      <c r="M281" s="36"/>
      <c r="N281" s="189"/>
      <c r="O281" s="190"/>
      <c r="P281" s="68"/>
      <c r="Q281" s="68"/>
      <c r="R281" s="68"/>
      <c r="S281" s="68"/>
      <c r="T281" s="68"/>
      <c r="U281" s="68"/>
      <c r="V281" s="68"/>
      <c r="W281" s="68"/>
      <c r="X281" s="68"/>
      <c r="Y281" s="69"/>
      <c r="Z281" s="31"/>
      <c r="AA281" s="31"/>
      <c r="AB281" s="31"/>
      <c r="AC281" s="31"/>
      <c r="AD281" s="31"/>
      <c r="AE281" s="31"/>
      <c r="AT281" s="14" t="s">
        <v>207</v>
      </c>
      <c r="AU281" s="14" t="s">
        <v>83</v>
      </c>
    </row>
    <row r="282" spans="1:65" s="2" customFormat="1" ht="14.45" customHeight="1">
      <c r="A282" s="31"/>
      <c r="B282" s="32"/>
      <c r="C282" s="207" t="s">
        <v>1700</v>
      </c>
      <c r="D282" s="207" t="s">
        <v>423</v>
      </c>
      <c r="E282" s="208" t="s">
        <v>1701</v>
      </c>
      <c r="F282" s="209" t="s">
        <v>1702</v>
      </c>
      <c r="G282" s="210" t="s">
        <v>300</v>
      </c>
      <c r="H282" s="211">
        <v>1</v>
      </c>
      <c r="I282" s="212"/>
      <c r="J282" s="212"/>
      <c r="K282" s="213">
        <f>ROUND(P282*H282,2)</f>
        <v>0</v>
      </c>
      <c r="L282" s="209" t="s">
        <v>1</v>
      </c>
      <c r="M282" s="36"/>
      <c r="N282" s="214" t="s">
        <v>1</v>
      </c>
      <c r="O282" s="180" t="s">
        <v>39</v>
      </c>
      <c r="P282" s="181">
        <f>I282+J282</f>
        <v>0</v>
      </c>
      <c r="Q282" s="181">
        <f>ROUND(I282*H282,2)</f>
        <v>0</v>
      </c>
      <c r="R282" s="181">
        <f>ROUND(J282*H282,2)</f>
        <v>0</v>
      </c>
      <c r="S282" s="68"/>
      <c r="T282" s="182">
        <f>S282*H282</f>
        <v>0</v>
      </c>
      <c r="U282" s="182">
        <v>0</v>
      </c>
      <c r="V282" s="182">
        <f>U282*H282</f>
        <v>0</v>
      </c>
      <c r="W282" s="182">
        <v>0</v>
      </c>
      <c r="X282" s="182">
        <f>W282*H282</f>
        <v>0</v>
      </c>
      <c r="Y282" s="183" t="s">
        <v>1</v>
      </c>
      <c r="Z282" s="31"/>
      <c r="AA282" s="31"/>
      <c r="AB282" s="31"/>
      <c r="AC282" s="31"/>
      <c r="AD282" s="31"/>
      <c r="AE282" s="31"/>
      <c r="AR282" s="184" t="s">
        <v>83</v>
      </c>
      <c r="AT282" s="184" t="s">
        <v>423</v>
      </c>
      <c r="AU282" s="184" t="s">
        <v>83</v>
      </c>
      <c r="AY282" s="14" t="s">
        <v>205</v>
      </c>
      <c r="BE282" s="185">
        <f>IF(O282="základní",K282,0)</f>
        <v>0</v>
      </c>
      <c r="BF282" s="185">
        <f>IF(O282="snížená",K282,0)</f>
        <v>0</v>
      </c>
      <c r="BG282" s="185">
        <f>IF(O282="zákl. přenesená",K282,0)</f>
        <v>0</v>
      </c>
      <c r="BH282" s="185">
        <f>IF(O282="sníž. přenesená",K282,0)</f>
        <v>0</v>
      </c>
      <c r="BI282" s="185">
        <f>IF(O282="nulová",K282,0)</f>
        <v>0</v>
      </c>
      <c r="BJ282" s="14" t="s">
        <v>83</v>
      </c>
      <c r="BK282" s="185">
        <f>ROUND(P282*H282,2)</f>
        <v>0</v>
      </c>
      <c r="BL282" s="14" t="s">
        <v>83</v>
      </c>
      <c r="BM282" s="184" t="s">
        <v>1703</v>
      </c>
    </row>
    <row r="283" spans="1:65" s="2" customFormat="1" ht="19.5">
      <c r="A283" s="31"/>
      <c r="B283" s="32"/>
      <c r="C283" s="33"/>
      <c r="D283" s="186" t="s">
        <v>207</v>
      </c>
      <c r="E283" s="33"/>
      <c r="F283" s="187" t="s">
        <v>1704</v>
      </c>
      <c r="G283" s="33"/>
      <c r="H283" s="33"/>
      <c r="I283" s="188"/>
      <c r="J283" s="188"/>
      <c r="K283" s="33"/>
      <c r="L283" s="33"/>
      <c r="M283" s="36"/>
      <c r="N283" s="189"/>
      <c r="O283" s="190"/>
      <c r="P283" s="68"/>
      <c r="Q283" s="68"/>
      <c r="R283" s="68"/>
      <c r="S283" s="68"/>
      <c r="T283" s="68"/>
      <c r="U283" s="68"/>
      <c r="V283" s="68"/>
      <c r="W283" s="68"/>
      <c r="X283" s="68"/>
      <c r="Y283" s="69"/>
      <c r="Z283" s="31"/>
      <c r="AA283" s="31"/>
      <c r="AB283" s="31"/>
      <c r="AC283" s="31"/>
      <c r="AD283" s="31"/>
      <c r="AE283" s="31"/>
      <c r="AT283" s="14" t="s">
        <v>207</v>
      </c>
      <c r="AU283" s="14" t="s">
        <v>83</v>
      </c>
    </row>
    <row r="284" spans="1:65" s="2" customFormat="1" ht="14.45" customHeight="1">
      <c r="A284" s="31"/>
      <c r="B284" s="32"/>
      <c r="C284" s="207" t="s">
        <v>353</v>
      </c>
      <c r="D284" s="207" t="s">
        <v>423</v>
      </c>
      <c r="E284" s="208" t="s">
        <v>1705</v>
      </c>
      <c r="F284" s="209" t="s">
        <v>1706</v>
      </c>
      <c r="G284" s="210" t="s">
        <v>300</v>
      </c>
      <c r="H284" s="211">
        <v>1</v>
      </c>
      <c r="I284" s="212"/>
      <c r="J284" s="212"/>
      <c r="K284" s="213">
        <f>ROUND(P284*H284,2)</f>
        <v>0</v>
      </c>
      <c r="L284" s="209" t="s">
        <v>1</v>
      </c>
      <c r="M284" s="36"/>
      <c r="N284" s="214" t="s">
        <v>1</v>
      </c>
      <c r="O284" s="180" t="s">
        <v>39</v>
      </c>
      <c r="P284" s="181">
        <f>I284+J284</f>
        <v>0</v>
      </c>
      <c r="Q284" s="181">
        <f>ROUND(I284*H284,2)</f>
        <v>0</v>
      </c>
      <c r="R284" s="181">
        <f>ROUND(J284*H284,2)</f>
        <v>0</v>
      </c>
      <c r="S284" s="68"/>
      <c r="T284" s="182">
        <f>S284*H284</f>
        <v>0</v>
      </c>
      <c r="U284" s="182">
        <v>0</v>
      </c>
      <c r="V284" s="182">
        <f>U284*H284</f>
        <v>0</v>
      </c>
      <c r="W284" s="182">
        <v>0</v>
      </c>
      <c r="X284" s="182">
        <f>W284*H284</f>
        <v>0</v>
      </c>
      <c r="Y284" s="183" t="s">
        <v>1</v>
      </c>
      <c r="Z284" s="31"/>
      <c r="AA284" s="31"/>
      <c r="AB284" s="31"/>
      <c r="AC284" s="31"/>
      <c r="AD284" s="31"/>
      <c r="AE284" s="31"/>
      <c r="AR284" s="184" t="s">
        <v>427</v>
      </c>
      <c r="AT284" s="184" t="s">
        <v>423</v>
      </c>
      <c r="AU284" s="184" t="s">
        <v>83</v>
      </c>
      <c r="AY284" s="14" t="s">
        <v>205</v>
      </c>
      <c r="BE284" s="185">
        <f>IF(O284="základní",K284,0)</f>
        <v>0</v>
      </c>
      <c r="BF284" s="185">
        <f>IF(O284="snížená",K284,0)</f>
        <v>0</v>
      </c>
      <c r="BG284" s="185">
        <f>IF(O284="zákl. přenesená",K284,0)</f>
        <v>0</v>
      </c>
      <c r="BH284" s="185">
        <f>IF(O284="sníž. přenesená",K284,0)</f>
        <v>0</v>
      </c>
      <c r="BI284" s="185">
        <f>IF(O284="nulová",K284,0)</f>
        <v>0</v>
      </c>
      <c r="BJ284" s="14" t="s">
        <v>83</v>
      </c>
      <c r="BK284" s="185">
        <f>ROUND(P284*H284,2)</f>
        <v>0</v>
      </c>
      <c r="BL284" s="14" t="s">
        <v>427</v>
      </c>
      <c r="BM284" s="184" t="s">
        <v>1707</v>
      </c>
    </row>
    <row r="285" spans="1:65" s="2" customFormat="1" ht="19.5">
      <c r="A285" s="31"/>
      <c r="B285" s="32"/>
      <c r="C285" s="33"/>
      <c r="D285" s="186" t="s">
        <v>207</v>
      </c>
      <c r="E285" s="33"/>
      <c r="F285" s="187" t="s">
        <v>1708</v>
      </c>
      <c r="G285" s="33"/>
      <c r="H285" s="33"/>
      <c r="I285" s="188"/>
      <c r="J285" s="188"/>
      <c r="K285" s="33"/>
      <c r="L285" s="33"/>
      <c r="M285" s="36"/>
      <c r="N285" s="189"/>
      <c r="O285" s="190"/>
      <c r="P285" s="68"/>
      <c r="Q285" s="68"/>
      <c r="R285" s="68"/>
      <c r="S285" s="68"/>
      <c r="T285" s="68"/>
      <c r="U285" s="68"/>
      <c r="V285" s="68"/>
      <c r="W285" s="68"/>
      <c r="X285" s="68"/>
      <c r="Y285" s="69"/>
      <c r="Z285" s="31"/>
      <c r="AA285" s="31"/>
      <c r="AB285" s="31"/>
      <c r="AC285" s="31"/>
      <c r="AD285" s="31"/>
      <c r="AE285" s="31"/>
      <c r="AT285" s="14" t="s">
        <v>207</v>
      </c>
      <c r="AU285" s="14" t="s">
        <v>83</v>
      </c>
    </row>
    <row r="286" spans="1:65" s="2" customFormat="1" ht="14.45" customHeight="1">
      <c r="A286" s="31"/>
      <c r="B286" s="32"/>
      <c r="C286" s="207" t="s">
        <v>357</v>
      </c>
      <c r="D286" s="207" t="s">
        <v>423</v>
      </c>
      <c r="E286" s="208" t="s">
        <v>1083</v>
      </c>
      <c r="F286" s="209" t="s">
        <v>1709</v>
      </c>
      <c r="G286" s="210" t="s">
        <v>1085</v>
      </c>
      <c r="H286" s="211">
        <v>36</v>
      </c>
      <c r="I286" s="212"/>
      <c r="J286" s="212"/>
      <c r="K286" s="213">
        <f>ROUND(P286*H286,2)</f>
        <v>0</v>
      </c>
      <c r="L286" s="209" t="s">
        <v>1</v>
      </c>
      <c r="M286" s="36"/>
      <c r="N286" s="214" t="s">
        <v>1</v>
      </c>
      <c r="O286" s="180" t="s">
        <v>39</v>
      </c>
      <c r="P286" s="181">
        <f>I286+J286</f>
        <v>0</v>
      </c>
      <c r="Q286" s="181">
        <f>ROUND(I286*H286,2)</f>
        <v>0</v>
      </c>
      <c r="R286" s="181">
        <f>ROUND(J286*H286,2)</f>
        <v>0</v>
      </c>
      <c r="S286" s="68"/>
      <c r="T286" s="182">
        <f>S286*H286</f>
        <v>0</v>
      </c>
      <c r="U286" s="182">
        <v>0</v>
      </c>
      <c r="V286" s="182">
        <f>U286*H286</f>
        <v>0</v>
      </c>
      <c r="W286" s="182">
        <v>0</v>
      </c>
      <c r="X286" s="182">
        <f>W286*H286</f>
        <v>0</v>
      </c>
      <c r="Y286" s="183" t="s">
        <v>1</v>
      </c>
      <c r="Z286" s="31"/>
      <c r="AA286" s="31"/>
      <c r="AB286" s="31"/>
      <c r="AC286" s="31"/>
      <c r="AD286" s="31"/>
      <c r="AE286" s="31"/>
      <c r="AR286" s="184" t="s">
        <v>427</v>
      </c>
      <c r="AT286" s="184" t="s">
        <v>423</v>
      </c>
      <c r="AU286" s="184" t="s">
        <v>83</v>
      </c>
      <c r="AY286" s="14" t="s">
        <v>205</v>
      </c>
      <c r="BE286" s="185">
        <f>IF(O286="základní",K286,0)</f>
        <v>0</v>
      </c>
      <c r="BF286" s="185">
        <f>IF(O286="snížená",K286,0)</f>
        <v>0</v>
      </c>
      <c r="BG286" s="185">
        <f>IF(O286="zákl. přenesená",K286,0)</f>
        <v>0</v>
      </c>
      <c r="BH286" s="185">
        <f>IF(O286="sníž. přenesená",K286,0)</f>
        <v>0</v>
      </c>
      <c r="BI286" s="185">
        <f>IF(O286="nulová",K286,0)</f>
        <v>0</v>
      </c>
      <c r="BJ286" s="14" t="s">
        <v>83</v>
      </c>
      <c r="BK286" s="185">
        <f>ROUND(P286*H286,2)</f>
        <v>0</v>
      </c>
      <c r="BL286" s="14" t="s">
        <v>427</v>
      </c>
      <c r="BM286" s="184" t="s">
        <v>1710</v>
      </c>
    </row>
    <row r="287" spans="1:65" s="2" customFormat="1" ht="19.5">
      <c r="A287" s="31"/>
      <c r="B287" s="32"/>
      <c r="C287" s="33"/>
      <c r="D287" s="186" t="s">
        <v>207</v>
      </c>
      <c r="E287" s="33"/>
      <c r="F287" s="187" t="s">
        <v>1084</v>
      </c>
      <c r="G287" s="33"/>
      <c r="H287" s="33"/>
      <c r="I287" s="188"/>
      <c r="J287" s="188"/>
      <c r="K287" s="33"/>
      <c r="L287" s="33"/>
      <c r="M287" s="36"/>
      <c r="N287" s="189"/>
      <c r="O287" s="190"/>
      <c r="P287" s="68"/>
      <c r="Q287" s="68"/>
      <c r="R287" s="68"/>
      <c r="S287" s="68"/>
      <c r="T287" s="68"/>
      <c r="U287" s="68"/>
      <c r="V287" s="68"/>
      <c r="W287" s="68"/>
      <c r="X287" s="68"/>
      <c r="Y287" s="69"/>
      <c r="Z287" s="31"/>
      <c r="AA287" s="31"/>
      <c r="AB287" s="31"/>
      <c r="AC287" s="31"/>
      <c r="AD287" s="31"/>
      <c r="AE287" s="31"/>
      <c r="AT287" s="14" t="s">
        <v>207</v>
      </c>
      <c r="AU287" s="14" t="s">
        <v>83</v>
      </c>
    </row>
    <row r="288" spans="1:65" s="2" customFormat="1" ht="14.45" customHeight="1">
      <c r="A288" s="31"/>
      <c r="B288" s="32"/>
      <c r="C288" s="207" t="s">
        <v>361</v>
      </c>
      <c r="D288" s="207" t="s">
        <v>423</v>
      </c>
      <c r="E288" s="208" t="s">
        <v>1194</v>
      </c>
      <c r="F288" s="209" t="s">
        <v>1711</v>
      </c>
      <c r="G288" s="210" t="s">
        <v>1085</v>
      </c>
      <c r="H288" s="211">
        <v>48</v>
      </c>
      <c r="I288" s="212"/>
      <c r="J288" s="212"/>
      <c r="K288" s="213">
        <f>ROUND(P288*H288,2)</f>
        <v>0</v>
      </c>
      <c r="L288" s="209" t="s">
        <v>1</v>
      </c>
      <c r="M288" s="36"/>
      <c r="N288" s="214" t="s">
        <v>1</v>
      </c>
      <c r="O288" s="180" t="s">
        <v>39</v>
      </c>
      <c r="P288" s="181">
        <f>I288+J288</f>
        <v>0</v>
      </c>
      <c r="Q288" s="181">
        <f>ROUND(I288*H288,2)</f>
        <v>0</v>
      </c>
      <c r="R288" s="181">
        <f>ROUND(J288*H288,2)</f>
        <v>0</v>
      </c>
      <c r="S288" s="68"/>
      <c r="T288" s="182">
        <f>S288*H288</f>
        <v>0</v>
      </c>
      <c r="U288" s="182">
        <v>0</v>
      </c>
      <c r="V288" s="182">
        <f>U288*H288</f>
        <v>0</v>
      </c>
      <c r="W288" s="182">
        <v>0</v>
      </c>
      <c r="X288" s="182">
        <f>W288*H288</f>
        <v>0</v>
      </c>
      <c r="Y288" s="183" t="s">
        <v>1</v>
      </c>
      <c r="Z288" s="31"/>
      <c r="AA288" s="31"/>
      <c r="AB288" s="31"/>
      <c r="AC288" s="31"/>
      <c r="AD288" s="31"/>
      <c r="AE288" s="31"/>
      <c r="AR288" s="184" t="s">
        <v>427</v>
      </c>
      <c r="AT288" s="184" t="s">
        <v>423</v>
      </c>
      <c r="AU288" s="184" t="s">
        <v>83</v>
      </c>
      <c r="AY288" s="14" t="s">
        <v>205</v>
      </c>
      <c r="BE288" s="185">
        <f>IF(O288="základní",K288,0)</f>
        <v>0</v>
      </c>
      <c r="BF288" s="185">
        <f>IF(O288="snížená",K288,0)</f>
        <v>0</v>
      </c>
      <c r="BG288" s="185">
        <f>IF(O288="zákl. přenesená",K288,0)</f>
        <v>0</v>
      </c>
      <c r="BH288" s="185">
        <f>IF(O288="sníž. přenesená",K288,0)</f>
        <v>0</v>
      </c>
      <c r="BI288" s="185">
        <f>IF(O288="nulová",K288,0)</f>
        <v>0</v>
      </c>
      <c r="BJ288" s="14" t="s">
        <v>83</v>
      </c>
      <c r="BK288" s="185">
        <f>ROUND(P288*H288,2)</f>
        <v>0</v>
      </c>
      <c r="BL288" s="14" t="s">
        <v>427</v>
      </c>
      <c r="BM288" s="184" t="s">
        <v>1712</v>
      </c>
    </row>
    <row r="289" spans="1:65" s="2" customFormat="1" ht="11.25">
      <c r="A289" s="31"/>
      <c r="B289" s="32"/>
      <c r="C289" s="33"/>
      <c r="D289" s="186" t="s">
        <v>207</v>
      </c>
      <c r="E289" s="33"/>
      <c r="F289" s="187" t="s">
        <v>1195</v>
      </c>
      <c r="G289" s="33"/>
      <c r="H289" s="33"/>
      <c r="I289" s="188"/>
      <c r="J289" s="188"/>
      <c r="K289" s="33"/>
      <c r="L289" s="33"/>
      <c r="M289" s="36"/>
      <c r="N289" s="189"/>
      <c r="O289" s="190"/>
      <c r="P289" s="68"/>
      <c r="Q289" s="68"/>
      <c r="R289" s="68"/>
      <c r="S289" s="68"/>
      <c r="T289" s="68"/>
      <c r="U289" s="68"/>
      <c r="V289" s="68"/>
      <c r="W289" s="68"/>
      <c r="X289" s="68"/>
      <c r="Y289" s="69"/>
      <c r="Z289" s="31"/>
      <c r="AA289" s="31"/>
      <c r="AB289" s="31"/>
      <c r="AC289" s="31"/>
      <c r="AD289" s="31"/>
      <c r="AE289" s="31"/>
      <c r="AT289" s="14" t="s">
        <v>207</v>
      </c>
      <c r="AU289" s="14" t="s">
        <v>83</v>
      </c>
    </row>
    <row r="290" spans="1:65" s="2" customFormat="1" ht="14.45" customHeight="1">
      <c r="A290" s="31"/>
      <c r="B290" s="32"/>
      <c r="C290" s="207" t="s">
        <v>365</v>
      </c>
      <c r="D290" s="207" t="s">
        <v>423</v>
      </c>
      <c r="E290" s="208" t="s">
        <v>1087</v>
      </c>
      <c r="F290" s="209" t="s">
        <v>1713</v>
      </c>
      <c r="G290" s="210" t="s">
        <v>1085</v>
      </c>
      <c r="H290" s="211">
        <v>32</v>
      </c>
      <c r="I290" s="212"/>
      <c r="J290" s="212"/>
      <c r="K290" s="213">
        <f>ROUND(P290*H290,2)</f>
        <v>0</v>
      </c>
      <c r="L290" s="209" t="s">
        <v>1</v>
      </c>
      <c r="M290" s="36"/>
      <c r="N290" s="214" t="s">
        <v>1</v>
      </c>
      <c r="O290" s="180" t="s">
        <v>39</v>
      </c>
      <c r="P290" s="181">
        <f>I290+J290</f>
        <v>0</v>
      </c>
      <c r="Q290" s="181">
        <f>ROUND(I290*H290,2)</f>
        <v>0</v>
      </c>
      <c r="R290" s="181">
        <f>ROUND(J290*H290,2)</f>
        <v>0</v>
      </c>
      <c r="S290" s="68"/>
      <c r="T290" s="182">
        <f>S290*H290</f>
        <v>0</v>
      </c>
      <c r="U290" s="182">
        <v>0</v>
      </c>
      <c r="V290" s="182">
        <f>U290*H290</f>
        <v>0</v>
      </c>
      <c r="W290" s="182">
        <v>0</v>
      </c>
      <c r="X290" s="182">
        <f>W290*H290</f>
        <v>0</v>
      </c>
      <c r="Y290" s="183" t="s">
        <v>1</v>
      </c>
      <c r="Z290" s="31"/>
      <c r="AA290" s="31"/>
      <c r="AB290" s="31"/>
      <c r="AC290" s="31"/>
      <c r="AD290" s="31"/>
      <c r="AE290" s="31"/>
      <c r="AR290" s="184" t="s">
        <v>427</v>
      </c>
      <c r="AT290" s="184" t="s">
        <v>423</v>
      </c>
      <c r="AU290" s="184" t="s">
        <v>83</v>
      </c>
      <c r="AY290" s="14" t="s">
        <v>205</v>
      </c>
      <c r="BE290" s="185">
        <f>IF(O290="základní",K290,0)</f>
        <v>0</v>
      </c>
      <c r="BF290" s="185">
        <f>IF(O290="snížená",K290,0)</f>
        <v>0</v>
      </c>
      <c r="BG290" s="185">
        <f>IF(O290="zákl. přenesená",K290,0)</f>
        <v>0</v>
      </c>
      <c r="BH290" s="185">
        <f>IF(O290="sníž. přenesená",K290,0)</f>
        <v>0</v>
      </c>
      <c r="BI290" s="185">
        <f>IF(O290="nulová",K290,0)</f>
        <v>0</v>
      </c>
      <c r="BJ290" s="14" t="s">
        <v>83</v>
      </c>
      <c r="BK290" s="185">
        <f>ROUND(P290*H290,2)</f>
        <v>0</v>
      </c>
      <c r="BL290" s="14" t="s">
        <v>427</v>
      </c>
      <c r="BM290" s="184" t="s">
        <v>1714</v>
      </c>
    </row>
    <row r="291" spans="1:65" s="2" customFormat="1" ht="11.25">
      <c r="A291" s="31"/>
      <c r="B291" s="32"/>
      <c r="C291" s="33"/>
      <c r="D291" s="186" t="s">
        <v>207</v>
      </c>
      <c r="E291" s="33"/>
      <c r="F291" s="187" t="s">
        <v>1088</v>
      </c>
      <c r="G291" s="33"/>
      <c r="H291" s="33"/>
      <c r="I291" s="188"/>
      <c r="J291" s="188"/>
      <c r="K291" s="33"/>
      <c r="L291" s="33"/>
      <c r="M291" s="36"/>
      <c r="N291" s="189"/>
      <c r="O291" s="190"/>
      <c r="P291" s="68"/>
      <c r="Q291" s="68"/>
      <c r="R291" s="68"/>
      <c r="S291" s="68"/>
      <c r="T291" s="68"/>
      <c r="U291" s="68"/>
      <c r="V291" s="68"/>
      <c r="W291" s="68"/>
      <c r="X291" s="68"/>
      <c r="Y291" s="69"/>
      <c r="Z291" s="31"/>
      <c r="AA291" s="31"/>
      <c r="AB291" s="31"/>
      <c r="AC291" s="31"/>
      <c r="AD291" s="31"/>
      <c r="AE291" s="31"/>
      <c r="AT291" s="14" t="s">
        <v>207</v>
      </c>
      <c r="AU291" s="14" t="s">
        <v>83</v>
      </c>
    </row>
    <row r="292" spans="1:65" s="2" customFormat="1" ht="14.45" customHeight="1">
      <c r="A292" s="31"/>
      <c r="B292" s="32"/>
      <c r="C292" s="207" t="s">
        <v>369</v>
      </c>
      <c r="D292" s="207" t="s">
        <v>423</v>
      </c>
      <c r="E292" s="208" t="s">
        <v>1090</v>
      </c>
      <c r="F292" s="209" t="s">
        <v>1715</v>
      </c>
      <c r="G292" s="210" t="s">
        <v>1</v>
      </c>
      <c r="H292" s="211">
        <v>40</v>
      </c>
      <c r="I292" s="212"/>
      <c r="J292" s="212"/>
      <c r="K292" s="213">
        <f>ROUND(P292*H292,2)</f>
        <v>0</v>
      </c>
      <c r="L292" s="209" t="s">
        <v>1</v>
      </c>
      <c r="M292" s="36"/>
      <c r="N292" s="214" t="s">
        <v>1</v>
      </c>
      <c r="O292" s="180" t="s">
        <v>39</v>
      </c>
      <c r="P292" s="181">
        <f>I292+J292</f>
        <v>0</v>
      </c>
      <c r="Q292" s="181">
        <f>ROUND(I292*H292,2)</f>
        <v>0</v>
      </c>
      <c r="R292" s="181">
        <f>ROUND(J292*H292,2)</f>
        <v>0</v>
      </c>
      <c r="S292" s="68"/>
      <c r="T292" s="182">
        <f>S292*H292</f>
        <v>0</v>
      </c>
      <c r="U292" s="182">
        <v>0</v>
      </c>
      <c r="V292" s="182">
        <f>U292*H292</f>
        <v>0</v>
      </c>
      <c r="W292" s="182">
        <v>0</v>
      </c>
      <c r="X292" s="182">
        <f>W292*H292</f>
        <v>0</v>
      </c>
      <c r="Y292" s="183" t="s">
        <v>1</v>
      </c>
      <c r="Z292" s="31"/>
      <c r="AA292" s="31"/>
      <c r="AB292" s="31"/>
      <c r="AC292" s="31"/>
      <c r="AD292" s="31"/>
      <c r="AE292" s="31"/>
      <c r="AR292" s="184" t="s">
        <v>427</v>
      </c>
      <c r="AT292" s="184" t="s">
        <v>423</v>
      </c>
      <c r="AU292" s="184" t="s">
        <v>83</v>
      </c>
      <c r="AY292" s="14" t="s">
        <v>205</v>
      </c>
      <c r="BE292" s="185">
        <f>IF(O292="základní",K292,0)</f>
        <v>0</v>
      </c>
      <c r="BF292" s="185">
        <f>IF(O292="snížená",K292,0)</f>
        <v>0</v>
      </c>
      <c r="BG292" s="185">
        <f>IF(O292="zákl. přenesená",K292,0)</f>
        <v>0</v>
      </c>
      <c r="BH292" s="185">
        <f>IF(O292="sníž. přenesená",K292,0)</f>
        <v>0</v>
      </c>
      <c r="BI292" s="185">
        <f>IF(O292="nulová",K292,0)</f>
        <v>0</v>
      </c>
      <c r="BJ292" s="14" t="s">
        <v>83</v>
      </c>
      <c r="BK292" s="185">
        <f>ROUND(P292*H292,2)</f>
        <v>0</v>
      </c>
      <c r="BL292" s="14" t="s">
        <v>427</v>
      </c>
      <c r="BM292" s="184" t="s">
        <v>1716</v>
      </c>
    </row>
    <row r="293" spans="1:65" s="2" customFormat="1" ht="19.5">
      <c r="A293" s="31"/>
      <c r="B293" s="32"/>
      <c r="C293" s="33"/>
      <c r="D293" s="186" t="s">
        <v>207</v>
      </c>
      <c r="E293" s="33"/>
      <c r="F293" s="187" t="s">
        <v>1091</v>
      </c>
      <c r="G293" s="33"/>
      <c r="H293" s="33"/>
      <c r="I293" s="188"/>
      <c r="J293" s="188"/>
      <c r="K293" s="33"/>
      <c r="L293" s="33"/>
      <c r="M293" s="36"/>
      <c r="N293" s="189"/>
      <c r="O293" s="190"/>
      <c r="P293" s="68"/>
      <c r="Q293" s="68"/>
      <c r="R293" s="68"/>
      <c r="S293" s="68"/>
      <c r="T293" s="68"/>
      <c r="U293" s="68"/>
      <c r="V293" s="68"/>
      <c r="W293" s="68"/>
      <c r="X293" s="68"/>
      <c r="Y293" s="69"/>
      <c r="Z293" s="31"/>
      <c r="AA293" s="31"/>
      <c r="AB293" s="31"/>
      <c r="AC293" s="31"/>
      <c r="AD293" s="31"/>
      <c r="AE293" s="31"/>
      <c r="AT293" s="14" t="s">
        <v>207</v>
      </c>
      <c r="AU293" s="14" t="s">
        <v>83</v>
      </c>
    </row>
    <row r="294" spans="1:65" s="2" customFormat="1" ht="14.45" customHeight="1">
      <c r="A294" s="31"/>
      <c r="B294" s="32"/>
      <c r="C294" s="170" t="s">
        <v>374</v>
      </c>
      <c r="D294" s="170" t="s">
        <v>201</v>
      </c>
      <c r="E294" s="171" t="s">
        <v>1717</v>
      </c>
      <c r="F294" s="172" t="s">
        <v>1718</v>
      </c>
      <c r="G294" s="173" t="s">
        <v>761</v>
      </c>
      <c r="H294" s="174">
        <v>8</v>
      </c>
      <c r="I294" s="175"/>
      <c r="J294" s="176"/>
      <c r="K294" s="177">
        <f>ROUND(P294*H294,2)</f>
        <v>0</v>
      </c>
      <c r="L294" s="172" t="s">
        <v>1</v>
      </c>
      <c r="M294" s="178"/>
      <c r="N294" s="179" t="s">
        <v>1</v>
      </c>
      <c r="O294" s="180" t="s">
        <v>39</v>
      </c>
      <c r="P294" s="181">
        <f>I294+J294</f>
        <v>0</v>
      </c>
      <c r="Q294" s="181">
        <f>ROUND(I294*H294,2)</f>
        <v>0</v>
      </c>
      <c r="R294" s="181">
        <f>ROUND(J294*H294,2)</f>
        <v>0</v>
      </c>
      <c r="S294" s="68"/>
      <c r="T294" s="182">
        <f>S294*H294</f>
        <v>0</v>
      </c>
      <c r="U294" s="182">
        <v>0</v>
      </c>
      <c r="V294" s="182">
        <f>U294*H294</f>
        <v>0</v>
      </c>
      <c r="W294" s="182">
        <v>0</v>
      </c>
      <c r="X294" s="182">
        <f>W294*H294</f>
        <v>0</v>
      </c>
      <c r="Y294" s="183" t="s">
        <v>1</v>
      </c>
      <c r="Z294" s="31"/>
      <c r="AA294" s="31"/>
      <c r="AB294" s="31"/>
      <c r="AC294" s="31"/>
      <c r="AD294" s="31"/>
      <c r="AE294" s="31"/>
      <c r="AR294" s="184" t="s">
        <v>85</v>
      </c>
      <c r="AT294" s="184" t="s">
        <v>201</v>
      </c>
      <c r="AU294" s="184" t="s">
        <v>83</v>
      </c>
      <c r="AY294" s="14" t="s">
        <v>205</v>
      </c>
      <c r="BE294" s="185">
        <f>IF(O294="základní",K294,0)</f>
        <v>0</v>
      </c>
      <c r="BF294" s="185">
        <f>IF(O294="snížená",K294,0)</f>
        <v>0</v>
      </c>
      <c r="BG294" s="185">
        <f>IF(O294="zákl. přenesená",K294,0)</f>
        <v>0</v>
      </c>
      <c r="BH294" s="185">
        <f>IF(O294="sníž. přenesená",K294,0)</f>
        <v>0</v>
      </c>
      <c r="BI294" s="185">
        <f>IF(O294="nulová",K294,0)</f>
        <v>0</v>
      </c>
      <c r="BJ294" s="14" t="s">
        <v>83</v>
      </c>
      <c r="BK294" s="185">
        <f>ROUND(P294*H294,2)</f>
        <v>0</v>
      </c>
      <c r="BL294" s="14" t="s">
        <v>83</v>
      </c>
      <c r="BM294" s="184" t="s">
        <v>1719</v>
      </c>
    </row>
    <row r="295" spans="1:65" s="2" customFormat="1" ht="11.25">
      <c r="A295" s="31"/>
      <c r="B295" s="32"/>
      <c r="C295" s="33"/>
      <c r="D295" s="186" t="s">
        <v>207</v>
      </c>
      <c r="E295" s="33"/>
      <c r="F295" s="187" t="s">
        <v>1718</v>
      </c>
      <c r="G295" s="33"/>
      <c r="H295" s="33"/>
      <c r="I295" s="188"/>
      <c r="J295" s="188"/>
      <c r="K295" s="33"/>
      <c r="L295" s="33"/>
      <c r="M295" s="36"/>
      <c r="N295" s="189"/>
      <c r="O295" s="190"/>
      <c r="P295" s="68"/>
      <c r="Q295" s="68"/>
      <c r="R295" s="68"/>
      <c r="S295" s="68"/>
      <c r="T295" s="68"/>
      <c r="U295" s="68"/>
      <c r="V295" s="68"/>
      <c r="W295" s="68"/>
      <c r="X295" s="68"/>
      <c r="Y295" s="69"/>
      <c r="Z295" s="31"/>
      <c r="AA295" s="31"/>
      <c r="AB295" s="31"/>
      <c r="AC295" s="31"/>
      <c r="AD295" s="31"/>
      <c r="AE295" s="31"/>
      <c r="AT295" s="14" t="s">
        <v>207</v>
      </c>
      <c r="AU295" s="14" t="s">
        <v>83</v>
      </c>
    </row>
    <row r="296" spans="1:65" s="2" customFormat="1" ht="14.45" customHeight="1">
      <c r="A296" s="31"/>
      <c r="B296" s="32"/>
      <c r="C296" s="207" t="s">
        <v>378</v>
      </c>
      <c r="D296" s="207" t="s">
        <v>423</v>
      </c>
      <c r="E296" s="208" t="s">
        <v>1720</v>
      </c>
      <c r="F296" s="209" t="s">
        <v>1721</v>
      </c>
      <c r="G296" s="210" t="s">
        <v>761</v>
      </c>
      <c r="H296" s="211">
        <v>8</v>
      </c>
      <c r="I296" s="212"/>
      <c r="J296" s="212"/>
      <c r="K296" s="213">
        <f>ROUND(P296*H296,2)</f>
        <v>0</v>
      </c>
      <c r="L296" s="209" t="s">
        <v>1</v>
      </c>
      <c r="M296" s="36"/>
      <c r="N296" s="214" t="s">
        <v>1</v>
      </c>
      <c r="O296" s="180" t="s">
        <v>39</v>
      </c>
      <c r="P296" s="181">
        <f>I296+J296</f>
        <v>0</v>
      </c>
      <c r="Q296" s="181">
        <f>ROUND(I296*H296,2)</f>
        <v>0</v>
      </c>
      <c r="R296" s="181">
        <f>ROUND(J296*H296,2)</f>
        <v>0</v>
      </c>
      <c r="S296" s="68"/>
      <c r="T296" s="182">
        <f>S296*H296</f>
        <v>0</v>
      </c>
      <c r="U296" s="182">
        <v>0</v>
      </c>
      <c r="V296" s="182">
        <f>U296*H296</f>
        <v>0</v>
      </c>
      <c r="W296" s="182">
        <v>0</v>
      </c>
      <c r="X296" s="182">
        <f>W296*H296</f>
        <v>0</v>
      </c>
      <c r="Y296" s="183" t="s">
        <v>1</v>
      </c>
      <c r="Z296" s="31"/>
      <c r="AA296" s="31"/>
      <c r="AB296" s="31"/>
      <c r="AC296" s="31"/>
      <c r="AD296" s="31"/>
      <c r="AE296" s="31"/>
      <c r="AR296" s="184" t="s">
        <v>83</v>
      </c>
      <c r="AT296" s="184" t="s">
        <v>423</v>
      </c>
      <c r="AU296" s="184" t="s">
        <v>83</v>
      </c>
      <c r="AY296" s="14" t="s">
        <v>205</v>
      </c>
      <c r="BE296" s="185">
        <f>IF(O296="základní",K296,0)</f>
        <v>0</v>
      </c>
      <c r="BF296" s="185">
        <f>IF(O296="snížená",K296,0)</f>
        <v>0</v>
      </c>
      <c r="BG296" s="185">
        <f>IF(O296="zákl. přenesená",K296,0)</f>
        <v>0</v>
      </c>
      <c r="BH296" s="185">
        <f>IF(O296="sníž. přenesená",K296,0)</f>
        <v>0</v>
      </c>
      <c r="BI296" s="185">
        <f>IF(O296="nulová",K296,0)</f>
        <v>0</v>
      </c>
      <c r="BJ296" s="14" t="s">
        <v>83</v>
      </c>
      <c r="BK296" s="185">
        <f>ROUND(P296*H296,2)</f>
        <v>0</v>
      </c>
      <c r="BL296" s="14" t="s">
        <v>83</v>
      </c>
      <c r="BM296" s="184" t="s">
        <v>1722</v>
      </c>
    </row>
    <row r="297" spans="1:65" s="2" customFormat="1" ht="19.5">
      <c r="A297" s="31"/>
      <c r="B297" s="32"/>
      <c r="C297" s="33"/>
      <c r="D297" s="186" t="s">
        <v>207</v>
      </c>
      <c r="E297" s="33"/>
      <c r="F297" s="187" t="s">
        <v>1723</v>
      </c>
      <c r="G297" s="33"/>
      <c r="H297" s="33"/>
      <c r="I297" s="188"/>
      <c r="J297" s="188"/>
      <c r="K297" s="33"/>
      <c r="L297" s="33"/>
      <c r="M297" s="36"/>
      <c r="N297" s="189"/>
      <c r="O297" s="190"/>
      <c r="P297" s="68"/>
      <c r="Q297" s="68"/>
      <c r="R297" s="68"/>
      <c r="S297" s="68"/>
      <c r="T297" s="68"/>
      <c r="U297" s="68"/>
      <c r="V297" s="68"/>
      <c r="W297" s="68"/>
      <c r="X297" s="68"/>
      <c r="Y297" s="69"/>
      <c r="Z297" s="31"/>
      <c r="AA297" s="31"/>
      <c r="AB297" s="31"/>
      <c r="AC297" s="31"/>
      <c r="AD297" s="31"/>
      <c r="AE297" s="31"/>
      <c r="AT297" s="14" t="s">
        <v>207</v>
      </c>
      <c r="AU297" s="14" t="s">
        <v>83</v>
      </c>
    </row>
    <row r="298" spans="1:65" s="2" customFormat="1" ht="24.2" customHeight="1">
      <c r="A298" s="31"/>
      <c r="B298" s="32"/>
      <c r="C298" s="207" t="s">
        <v>382</v>
      </c>
      <c r="D298" s="207" t="s">
        <v>423</v>
      </c>
      <c r="E298" s="208" t="s">
        <v>1724</v>
      </c>
      <c r="F298" s="209" t="s">
        <v>1725</v>
      </c>
      <c r="G298" s="210" t="s">
        <v>300</v>
      </c>
      <c r="H298" s="211">
        <v>12</v>
      </c>
      <c r="I298" s="212"/>
      <c r="J298" s="212"/>
      <c r="K298" s="213">
        <f>ROUND(P298*H298,2)</f>
        <v>0</v>
      </c>
      <c r="L298" s="209" t="s">
        <v>1</v>
      </c>
      <c r="M298" s="36"/>
      <c r="N298" s="214" t="s">
        <v>1</v>
      </c>
      <c r="O298" s="180" t="s">
        <v>39</v>
      </c>
      <c r="P298" s="181">
        <f>I298+J298</f>
        <v>0</v>
      </c>
      <c r="Q298" s="181">
        <f>ROUND(I298*H298,2)</f>
        <v>0</v>
      </c>
      <c r="R298" s="181">
        <f>ROUND(J298*H298,2)</f>
        <v>0</v>
      </c>
      <c r="S298" s="68"/>
      <c r="T298" s="182">
        <f>S298*H298</f>
        <v>0</v>
      </c>
      <c r="U298" s="182">
        <v>0</v>
      </c>
      <c r="V298" s="182">
        <f>U298*H298</f>
        <v>0</v>
      </c>
      <c r="W298" s="182">
        <v>0</v>
      </c>
      <c r="X298" s="182">
        <f>W298*H298</f>
        <v>0</v>
      </c>
      <c r="Y298" s="183" t="s">
        <v>1</v>
      </c>
      <c r="Z298" s="31"/>
      <c r="AA298" s="31"/>
      <c r="AB298" s="31"/>
      <c r="AC298" s="31"/>
      <c r="AD298" s="31"/>
      <c r="AE298" s="31"/>
      <c r="AR298" s="184" t="s">
        <v>83</v>
      </c>
      <c r="AT298" s="184" t="s">
        <v>423</v>
      </c>
      <c r="AU298" s="184" t="s">
        <v>83</v>
      </c>
      <c r="AY298" s="14" t="s">
        <v>205</v>
      </c>
      <c r="BE298" s="185">
        <f>IF(O298="základní",K298,0)</f>
        <v>0</v>
      </c>
      <c r="BF298" s="185">
        <f>IF(O298="snížená",K298,0)</f>
        <v>0</v>
      </c>
      <c r="BG298" s="185">
        <f>IF(O298="zákl. přenesená",K298,0)</f>
        <v>0</v>
      </c>
      <c r="BH298" s="185">
        <f>IF(O298="sníž. přenesená",K298,0)</f>
        <v>0</v>
      </c>
      <c r="BI298" s="185">
        <f>IF(O298="nulová",K298,0)</f>
        <v>0</v>
      </c>
      <c r="BJ298" s="14" t="s">
        <v>83</v>
      </c>
      <c r="BK298" s="185">
        <f>ROUND(P298*H298,2)</f>
        <v>0</v>
      </c>
      <c r="BL298" s="14" t="s">
        <v>83</v>
      </c>
      <c r="BM298" s="184" t="s">
        <v>1726</v>
      </c>
    </row>
    <row r="299" spans="1:65" s="2" customFormat="1" ht="19.5">
      <c r="A299" s="31"/>
      <c r="B299" s="32"/>
      <c r="C299" s="33"/>
      <c r="D299" s="186" t="s">
        <v>207</v>
      </c>
      <c r="E299" s="33"/>
      <c r="F299" s="187" t="s">
        <v>1727</v>
      </c>
      <c r="G299" s="33"/>
      <c r="H299" s="33"/>
      <c r="I299" s="188"/>
      <c r="J299" s="188"/>
      <c r="K299" s="33"/>
      <c r="L299" s="33"/>
      <c r="M299" s="36"/>
      <c r="N299" s="189"/>
      <c r="O299" s="190"/>
      <c r="P299" s="68"/>
      <c r="Q299" s="68"/>
      <c r="R299" s="68"/>
      <c r="S299" s="68"/>
      <c r="T299" s="68"/>
      <c r="U299" s="68"/>
      <c r="V299" s="68"/>
      <c r="W299" s="68"/>
      <c r="X299" s="68"/>
      <c r="Y299" s="69"/>
      <c r="Z299" s="31"/>
      <c r="AA299" s="31"/>
      <c r="AB299" s="31"/>
      <c r="AC299" s="31"/>
      <c r="AD299" s="31"/>
      <c r="AE299" s="31"/>
      <c r="AT299" s="14" t="s">
        <v>207</v>
      </c>
      <c r="AU299" s="14" t="s">
        <v>83</v>
      </c>
    </row>
    <row r="300" spans="1:65" s="2" customFormat="1" ht="24.2" customHeight="1">
      <c r="A300" s="31"/>
      <c r="B300" s="32"/>
      <c r="C300" s="170" t="s">
        <v>386</v>
      </c>
      <c r="D300" s="170" t="s">
        <v>201</v>
      </c>
      <c r="E300" s="171" t="s">
        <v>1728</v>
      </c>
      <c r="F300" s="172" t="s">
        <v>1729</v>
      </c>
      <c r="G300" s="173" t="s">
        <v>300</v>
      </c>
      <c r="H300" s="174">
        <v>12</v>
      </c>
      <c r="I300" s="175"/>
      <c r="J300" s="176"/>
      <c r="K300" s="177">
        <f>ROUND(P300*H300,2)</f>
        <v>0</v>
      </c>
      <c r="L300" s="172" t="s">
        <v>1</v>
      </c>
      <c r="M300" s="178"/>
      <c r="N300" s="179" t="s">
        <v>1</v>
      </c>
      <c r="O300" s="180" t="s">
        <v>39</v>
      </c>
      <c r="P300" s="181">
        <f>I300+J300</f>
        <v>0</v>
      </c>
      <c r="Q300" s="181">
        <f>ROUND(I300*H300,2)</f>
        <v>0</v>
      </c>
      <c r="R300" s="181">
        <f>ROUND(J300*H300,2)</f>
        <v>0</v>
      </c>
      <c r="S300" s="68"/>
      <c r="T300" s="182">
        <f>S300*H300</f>
        <v>0</v>
      </c>
      <c r="U300" s="182">
        <v>0</v>
      </c>
      <c r="V300" s="182">
        <f>U300*H300</f>
        <v>0</v>
      </c>
      <c r="W300" s="182">
        <v>0</v>
      </c>
      <c r="X300" s="182">
        <f>W300*H300</f>
        <v>0</v>
      </c>
      <c r="Y300" s="183" t="s">
        <v>1</v>
      </c>
      <c r="Z300" s="31"/>
      <c r="AA300" s="31"/>
      <c r="AB300" s="31"/>
      <c r="AC300" s="31"/>
      <c r="AD300" s="31"/>
      <c r="AE300" s="31"/>
      <c r="AR300" s="184" t="s">
        <v>85</v>
      </c>
      <c r="AT300" s="184" t="s">
        <v>201</v>
      </c>
      <c r="AU300" s="184" t="s">
        <v>83</v>
      </c>
      <c r="AY300" s="14" t="s">
        <v>205</v>
      </c>
      <c r="BE300" s="185">
        <f>IF(O300="základní",K300,0)</f>
        <v>0</v>
      </c>
      <c r="BF300" s="185">
        <f>IF(O300="snížená",K300,0)</f>
        <v>0</v>
      </c>
      <c r="BG300" s="185">
        <f>IF(O300="zákl. přenesená",K300,0)</f>
        <v>0</v>
      </c>
      <c r="BH300" s="185">
        <f>IF(O300="sníž. přenesená",K300,0)</f>
        <v>0</v>
      </c>
      <c r="BI300" s="185">
        <f>IF(O300="nulová",K300,0)</f>
        <v>0</v>
      </c>
      <c r="BJ300" s="14" t="s">
        <v>83</v>
      </c>
      <c r="BK300" s="185">
        <f>ROUND(P300*H300,2)</f>
        <v>0</v>
      </c>
      <c r="BL300" s="14" t="s">
        <v>83</v>
      </c>
      <c r="BM300" s="184" t="s">
        <v>1730</v>
      </c>
    </row>
    <row r="301" spans="1:65" s="2" customFormat="1" ht="11.25">
      <c r="A301" s="31"/>
      <c r="B301" s="32"/>
      <c r="C301" s="33"/>
      <c r="D301" s="186" t="s">
        <v>207</v>
      </c>
      <c r="E301" s="33"/>
      <c r="F301" s="187" t="s">
        <v>1729</v>
      </c>
      <c r="G301" s="33"/>
      <c r="H301" s="33"/>
      <c r="I301" s="188"/>
      <c r="J301" s="188"/>
      <c r="K301" s="33"/>
      <c r="L301" s="33"/>
      <c r="M301" s="36"/>
      <c r="N301" s="189"/>
      <c r="O301" s="190"/>
      <c r="P301" s="68"/>
      <c r="Q301" s="68"/>
      <c r="R301" s="68"/>
      <c r="S301" s="68"/>
      <c r="T301" s="68"/>
      <c r="U301" s="68"/>
      <c r="V301" s="68"/>
      <c r="W301" s="68"/>
      <c r="X301" s="68"/>
      <c r="Y301" s="69"/>
      <c r="Z301" s="31"/>
      <c r="AA301" s="31"/>
      <c r="AB301" s="31"/>
      <c r="AC301" s="31"/>
      <c r="AD301" s="31"/>
      <c r="AE301" s="31"/>
      <c r="AT301" s="14" t="s">
        <v>207</v>
      </c>
      <c r="AU301" s="14" t="s">
        <v>83</v>
      </c>
    </row>
    <row r="302" spans="1:65" s="2" customFormat="1" ht="14.45" customHeight="1">
      <c r="A302" s="31"/>
      <c r="B302" s="32"/>
      <c r="C302" s="207" t="s">
        <v>390</v>
      </c>
      <c r="D302" s="207" t="s">
        <v>423</v>
      </c>
      <c r="E302" s="208" t="s">
        <v>1731</v>
      </c>
      <c r="F302" s="209" t="s">
        <v>1732</v>
      </c>
      <c r="G302" s="210" t="s">
        <v>300</v>
      </c>
      <c r="H302" s="211">
        <v>17</v>
      </c>
      <c r="I302" s="212"/>
      <c r="J302" s="212"/>
      <c r="K302" s="213">
        <f>ROUND(P302*H302,2)</f>
        <v>0</v>
      </c>
      <c r="L302" s="209" t="s">
        <v>1</v>
      </c>
      <c r="M302" s="36"/>
      <c r="N302" s="214" t="s">
        <v>1</v>
      </c>
      <c r="O302" s="180" t="s">
        <v>39</v>
      </c>
      <c r="P302" s="181">
        <f>I302+J302</f>
        <v>0</v>
      </c>
      <c r="Q302" s="181">
        <f>ROUND(I302*H302,2)</f>
        <v>0</v>
      </c>
      <c r="R302" s="181">
        <f>ROUND(J302*H302,2)</f>
        <v>0</v>
      </c>
      <c r="S302" s="68"/>
      <c r="T302" s="182">
        <f>S302*H302</f>
        <v>0</v>
      </c>
      <c r="U302" s="182">
        <v>0</v>
      </c>
      <c r="V302" s="182">
        <f>U302*H302</f>
        <v>0</v>
      </c>
      <c r="W302" s="182">
        <v>0</v>
      </c>
      <c r="X302" s="182">
        <f>W302*H302</f>
        <v>0</v>
      </c>
      <c r="Y302" s="183" t="s">
        <v>1</v>
      </c>
      <c r="Z302" s="31"/>
      <c r="AA302" s="31"/>
      <c r="AB302" s="31"/>
      <c r="AC302" s="31"/>
      <c r="AD302" s="31"/>
      <c r="AE302" s="31"/>
      <c r="AR302" s="184" t="s">
        <v>83</v>
      </c>
      <c r="AT302" s="184" t="s">
        <v>423</v>
      </c>
      <c r="AU302" s="184" t="s">
        <v>83</v>
      </c>
      <c r="AY302" s="14" t="s">
        <v>205</v>
      </c>
      <c r="BE302" s="185">
        <f>IF(O302="základní",K302,0)</f>
        <v>0</v>
      </c>
      <c r="BF302" s="185">
        <f>IF(O302="snížená",K302,0)</f>
        <v>0</v>
      </c>
      <c r="BG302" s="185">
        <f>IF(O302="zákl. přenesená",K302,0)</f>
        <v>0</v>
      </c>
      <c r="BH302" s="185">
        <f>IF(O302="sníž. přenesená",K302,0)</f>
        <v>0</v>
      </c>
      <c r="BI302" s="185">
        <f>IF(O302="nulová",K302,0)</f>
        <v>0</v>
      </c>
      <c r="BJ302" s="14" t="s">
        <v>83</v>
      </c>
      <c r="BK302" s="185">
        <f>ROUND(P302*H302,2)</f>
        <v>0</v>
      </c>
      <c r="BL302" s="14" t="s">
        <v>83</v>
      </c>
      <c r="BM302" s="184" t="s">
        <v>1733</v>
      </c>
    </row>
    <row r="303" spans="1:65" s="2" customFormat="1" ht="11.25">
      <c r="A303" s="31"/>
      <c r="B303" s="32"/>
      <c r="C303" s="33"/>
      <c r="D303" s="186" t="s">
        <v>207</v>
      </c>
      <c r="E303" s="33"/>
      <c r="F303" s="187" t="s">
        <v>1734</v>
      </c>
      <c r="G303" s="33"/>
      <c r="H303" s="33"/>
      <c r="I303" s="188"/>
      <c r="J303" s="188"/>
      <c r="K303" s="33"/>
      <c r="L303" s="33"/>
      <c r="M303" s="36"/>
      <c r="N303" s="189"/>
      <c r="O303" s="190"/>
      <c r="P303" s="68"/>
      <c r="Q303" s="68"/>
      <c r="R303" s="68"/>
      <c r="S303" s="68"/>
      <c r="T303" s="68"/>
      <c r="U303" s="68"/>
      <c r="V303" s="68"/>
      <c r="W303" s="68"/>
      <c r="X303" s="68"/>
      <c r="Y303" s="69"/>
      <c r="Z303" s="31"/>
      <c r="AA303" s="31"/>
      <c r="AB303" s="31"/>
      <c r="AC303" s="31"/>
      <c r="AD303" s="31"/>
      <c r="AE303" s="31"/>
      <c r="AT303" s="14" t="s">
        <v>207</v>
      </c>
      <c r="AU303" s="14" t="s">
        <v>83</v>
      </c>
    </row>
    <row r="304" spans="1:65" s="2" customFormat="1" ht="14.45" customHeight="1">
      <c r="A304" s="31"/>
      <c r="B304" s="32"/>
      <c r="C304" s="207" t="s">
        <v>394</v>
      </c>
      <c r="D304" s="207" t="s">
        <v>423</v>
      </c>
      <c r="E304" s="208" t="s">
        <v>1735</v>
      </c>
      <c r="F304" s="209" t="s">
        <v>1736</v>
      </c>
      <c r="G304" s="210" t="s">
        <v>300</v>
      </c>
      <c r="H304" s="211">
        <v>10</v>
      </c>
      <c r="I304" s="212"/>
      <c r="J304" s="212"/>
      <c r="K304" s="213">
        <f>ROUND(P304*H304,2)</f>
        <v>0</v>
      </c>
      <c r="L304" s="209" t="s">
        <v>1</v>
      </c>
      <c r="M304" s="36"/>
      <c r="N304" s="214" t="s">
        <v>1</v>
      </c>
      <c r="O304" s="180" t="s">
        <v>39</v>
      </c>
      <c r="P304" s="181">
        <f>I304+J304</f>
        <v>0</v>
      </c>
      <c r="Q304" s="181">
        <f>ROUND(I304*H304,2)</f>
        <v>0</v>
      </c>
      <c r="R304" s="181">
        <f>ROUND(J304*H304,2)</f>
        <v>0</v>
      </c>
      <c r="S304" s="68"/>
      <c r="T304" s="182">
        <f>S304*H304</f>
        <v>0</v>
      </c>
      <c r="U304" s="182">
        <v>0</v>
      </c>
      <c r="V304" s="182">
        <f>U304*H304</f>
        <v>0</v>
      </c>
      <c r="W304" s="182">
        <v>0</v>
      </c>
      <c r="X304" s="182">
        <f>W304*H304</f>
        <v>0</v>
      </c>
      <c r="Y304" s="183" t="s">
        <v>1</v>
      </c>
      <c r="Z304" s="31"/>
      <c r="AA304" s="31"/>
      <c r="AB304" s="31"/>
      <c r="AC304" s="31"/>
      <c r="AD304" s="31"/>
      <c r="AE304" s="31"/>
      <c r="AR304" s="184" t="s">
        <v>83</v>
      </c>
      <c r="AT304" s="184" t="s">
        <v>423</v>
      </c>
      <c r="AU304" s="184" t="s">
        <v>83</v>
      </c>
      <c r="AY304" s="14" t="s">
        <v>205</v>
      </c>
      <c r="BE304" s="185">
        <f>IF(O304="základní",K304,0)</f>
        <v>0</v>
      </c>
      <c r="BF304" s="185">
        <f>IF(O304="snížená",K304,0)</f>
        <v>0</v>
      </c>
      <c r="BG304" s="185">
        <f>IF(O304="zákl. přenesená",K304,0)</f>
        <v>0</v>
      </c>
      <c r="BH304" s="185">
        <f>IF(O304="sníž. přenesená",K304,0)</f>
        <v>0</v>
      </c>
      <c r="BI304" s="185">
        <f>IF(O304="nulová",K304,0)</f>
        <v>0</v>
      </c>
      <c r="BJ304" s="14" t="s">
        <v>83</v>
      </c>
      <c r="BK304" s="185">
        <f>ROUND(P304*H304,2)</f>
        <v>0</v>
      </c>
      <c r="BL304" s="14" t="s">
        <v>83</v>
      </c>
      <c r="BM304" s="184" t="s">
        <v>1737</v>
      </c>
    </row>
    <row r="305" spans="1:65" s="2" customFormat="1" ht="11.25">
      <c r="A305" s="31"/>
      <c r="B305" s="32"/>
      <c r="C305" s="33"/>
      <c r="D305" s="186" t="s">
        <v>207</v>
      </c>
      <c r="E305" s="33"/>
      <c r="F305" s="187" t="s">
        <v>1738</v>
      </c>
      <c r="G305" s="33"/>
      <c r="H305" s="33"/>
      <c r="I305" s="188"/>
      <c r="J305" s="188"/>
      <c r="K305" s="33"/>
      <c r="L305" s="33"/>
      <c r="M305" s="36"/>
      <c r="N305" s="189"/>
      <c r="O305" s="190"/>
      <c r="P305" s="68"/>
      <c r="Q305" s="68"/>
      <c r="R305" s="68"/>
      <c r="S305" s="68"/>
      <c r="T305" s="68"/>
      <c r="U305" s="68"/>
      <c r="V305" s="68"/>
      <c r="W305" s="68"/>
      <c r="X305" s="68"/>
      <c r="Y305" s="69"/>
      <c r="Z305" s="31"/>
      <c r="AA305" s="31"/>
      <c r="AB305" s="31"/>
      <c r="AC305" s="31"/>
      <c r="AD305" s="31"/>
      <c r="AE305" s="31"/>
      <c r="AT305" s="14" t="s">
        <v>207</v>
      </c>
      <c r="AU305" s="14" t="s">
        <v>83</v>
      </c>
    </row>
    <row r="306" spans="1:65" s="2" customFormat="1" ht="14.45" customHeight="1">
      <c r="A306" s="31"/>
      <c r="B306" s="32"/>
      <c r="C306" s="207" t="s">
        <v>398</v>
      </c>
      <c r="D306" s="207" t="s">
        <v>423</v>
      </c>
      <c r="E306" s="208" t="s">
        <v>1739</v>
      </c>
      <c r="F306" s="209" t="s">
        <v>1740</v>
      </c>
      <c r="G306" s="210" t="s">
        <v>300</v>
      </c>
      <c r="H306" s="211">
        <v>12</v>
      </c>
      <c r="I306" s="212"/>
      <c r="J306" s="212"/>
      <c r="K306" s="213">
        <f>ROUND(P306*H306,2)</f>
        <v>0</v>
      </c>
      <c r="L306" s="209" t="s">
        <v>1</v>
      </c>
      <c r="M306" s="36"/>
      <c r="N306" s="214" t="s">
        <v>1</v>
      </c>
      <c r="O306" s="180" t="s">
        <v>39</v>
      </c>
      <c r="P306" s="181">
        <f>I306+J306</f>
        <v>0</v>
      </c>
      <c r="Q306" s="181">
        <f>ROUND(I306*H306,2)</f>
        <v>0</v>
      </c>
      <c r="R306" s="181">
        <f>ROUND(J306*H306,2)</f>
        <v>0</v>
      </c>
      <c r="S306" s="68"/>
      <c r="T306" s="182">
        <f>S306*H306</f>
        <v>0</v>
      </c>
      <c r="U306" s="182">
        <v>0</v>
      </c>
      <c r="V306" s="182">
        <f>U306*H306</f>
        <v>0</v>
      </c>
      <c r="W306" s="182">
        <v>0</v>
      </c>
      <c r="X306" s="182">
        <f>W306*H306</f>
        <v>0</v>
      </c>
      <c r="Y306" s="183" t="s">
        <v>1</v>
      </c>
      <c r="Z306" s="31"/>
      <c r="AA306" s="31"/>
      <c r="AB306" s="31"/>
      <c r="AC306" s="31"/>
      <c r="AD306" s="31"/>
      <c r="AE306" s="31"/>
      <c r="AR306" s="184" t="s">
        <v>83</v>
      </c>
      <c r="AT306" s="184" t="s">
        <v>423</v>
      </c>
      <c r="AU306" s="184" t="s">
        <v>83</v>
      </c>
      <c r="AY306" s="14" t="s">
        <v>205</v>
      </c>
      <c r="BE306" s="185">
        <f>IF(O306="základní",K306,0)</f>
        <v>0</v>
      </c>
      <c r="BF306" s="185">
        <f>IF(O306="snížená",K306,0)</f>
        <v>0</v>
      </c>
      <c r="BG306" s="185">
        <f>IF(O306="zákl. přenesená",K306,0)</f>
        <v>0</v>
      </c>
      <c r="BH306" s="185">
        <f>IF(O306="sníž. přenesená",K306,0)</f>
        <v>0</v>
      </c>
      <c r="BI306" s="185">
        <f>IF(O306="nulová",K306,0)</f>
        <v>0</v>
      </c>
      <c r="BJ306" s="14" t="s">
        <v>83</v>
      </c>
      <c r="BK306" s="185">
        <f>ROUND(P306*H306,2)</f>
        <v>0</v>
      </c>
      <c r="BL306" s="14" t="s">
        <v>83</v>
      </c>
      <c r="BM306" s="184" t="s">
        <v>1741</v>
      </c>
    </row>
    <row r="307" spans="1:65" s="2" customFormat="1" ht="19.5">
      <c r="A307" s="31"/>
      <c r="B307" s="32"/>
      <c r="C307" s="33"/>
      <c r="D307" s="186" t="s">
        <v>207</v>
      </c>
      <c r="E307" s="33"/>
      <c r="F307" s="187" t="s">
        <v>1742</v>
      </c>
      <c r="G307" s="33"/>
      <c r="H307" s="33"/>
      <c r="I307" s="188"/>
      <c r="J307" s="188"/>
      <c r="K307" s="33"/>
      <c r="L307" s="33"/>
      <c r="M307" s="36"/>
      <c r="N307" s="189"/>
      <c r="O307" s="190"/>
      <c r="P307" s="68"/>
      <c r="Q307" s="68"/>
      <c r="R307" s="68"/>
      <c r="S307" s="68"/>
      <c r="T307" s="68"/>
      <c r="U307" s="68"/>
      <c r="V307" s="68"/>
      <c r="W307" s="68"/>
      <c r="X307" s="68"/>
      <c r="Y307" s="69"/>
      <c r="Z307" s="31"/>
      <c r="AA307" s="31"/>
      <c r="AB307" s="31"/>
      <c r="AC307" s="31"/>
      <c r="AD307" s="31"/>
      <c r="AE307" s="31"/>
      <c r="AT307" s="14" t="s">
        <v>207</v>
      </c>
      <c r="AU307" s="14" t="s">
        <v>83</v>
      </c>
    </row>
    <row r="308" spans="1:65" s="2" customFormat="1" ht="14.45" customHeight="1">
      <c r="A308" s="31"/>
      <c r="B308" s="32"/>
      <c r="C308" s="170" t="s">
        <v>402</v>
      </c>
      <c r="D308" s="170" t="s">
        <v>201</v>
      </c>
      <c r="E308" s="171" t="s">
        <v>1743</v>
      </c>
      <c r="F308" s="172" t="s">
        <v>1744</v>
      </c>
      <c r="G308" s="173" t="s">
        <v>300</v>
      </c>
      <c r="H308" s="174">
        <v>57</v>
      </c>
      <c r="I308" s="175"/>
      <c r="J308" s="176"/>
      <c r="K308" s="177">
        <f>ROUND(P308*H308,2)</f>
        <v>0</v>
      </c>
      <c r="L308" s="172" t="s">
        <v>1</v>
      </c>
      <c r="M308" s="178"/>
      <c r="N308" s="179" t="s">
        <v>1</v>
      </c>
      <c r="O308" s="180" t="s">
        <v>39</v>
      </c>
      <c r="P308" s="181">
        <f>I308+J308</f>
        <v>0</v>
      </c>
      <c r="Q308" s="181">
        <f>ROUND(I308*H308,2)</f>
        <v>0</v>
      </c>
      <c r="R308" s="181">
        <f>ROUND(J308*H308,2)</f>
        <v>0</v>
      </c>
      <c r="S308" s="68"/>
      <c r="T308" s="182">
        <f>S308*H308</f>
        <v>0</v>
      </c>
      <c r="U308" s="182">
        <v>0</v>
      </c>
      <c r="V308" s="182">
        <f>U308*H308</f>
        <v>0</v>
      </c>
      <c r="W308" s="182">
        <v>0</v>
      </c>
      <c r="X308" s="182">
        <f>W308*H308</f>
        <v>0</v>
      </c>
      <c r="Y308" s="183" t="s">
        <v>1</v>
      </c>
      <c r="Z308" s="31"/>
      <c r="AA308" s="31"/>
      <c r="AB308" s="31"/>
      <c r="AC308" s="31"/>
      <c r="AD308" s="31"/>
      <c r="AE308" s="31"/>
      <c r="AR308" s="184" t="s">
        <v>85</v>
      </c>
      <c r="AT308" s="184" t="s">
        <v>201</v>
      </c>
      <c r="AU308" s="184" t="s">
        <v>83</v>
      </c>
      <c r="AY308" s="14" t="s">
        <v>205</v>
      </c>
      <c r="BE308" s="185">
        <f>IF(O308="základní",K308,0)</f>
        <v>0</v>
      </c>
      <c r="BF308" s="185">
        <f>IF(O308="snížená",K308,0)</f>
        <v>0</v>
      </c>
      <c r="BG308" s="185">
        <f>IF(O308="zákl. přenesená",K308,0)</f>
        <v>0</v>
      </c>
      <c r="BH308" s="185">
        <f>IF(O308="sníž. přenesená",K308,0)</f>
        <v>0</v>
      </c>
      <c r="BI308" s="185">
        <f>IF(O308="nulová",K308,0)</f>
        <v>0</v>
      </c>
      <c r="BJ308" s="14" t="s">
        <v>83</v>
      </c>
      <c r="BK308" s="185">
        <f>ROUND(P308*H308,2)</f>
        <v>0</v>
      </c>
      <c r="BL308" s="14" t="s">
        <v>83</v>
      </c>
      <c r="BM308" s="184" t="s">
        <v>1745</v>
      </c>
    </row>
    <row r="309" spans="1:65" s="2" customFormat="1" ht="11.25">
      <c r="A309" s="31"/>
      <c r="B309" s="32"/>
      <c r="C309" s="33"/>
      <c r="D309" s="186" t="s">
        <v>207</v>
      </c>
      <c r="E309" s="33"/>
      <c r="F309" s="187" t="s">
        <v>1744</v>
      </c>
      <c r="G309" s="33"/>
      <c r="H309" s="33"/>
      <c r="I309" s="188"/>
      <c r="J309" s="188"/>
      <c r="K309" s="33"/>
      <c r="L309" s="33"/>
      <c r="M309" s="36"/>
      <c r="N309" s="189"/>
      <c r="O309" s="190"/>
      <c r="P309" s="68"/>
      <c r="Q309" s="68"/>
      <c r="R309" s="68"/>
      <c r="S309" s="68"/>
      <c r="T309" s="68"/>
      <c r="U309" s="68"/>
      <c r="V309" s="68"/>
      <c r="W309" s="68"/>
      <c r="X309" s="68"/>
      <c r="Y309" s="69"/>
      <c r="Z309" s="31"/>
      <c r="AA309" s="31"/>
      <c r="AB309" s="31"/>
      <c r="AC309" s="31"/>
      <c r="AD309" s="31"/>
      <c r="AE309" s="31"/>
      <c r="AT309" s="14" t="s">
        <v>207</v>
      </c>
      <c r="AU309" s="14" t="s">
        <v>83</v>
      </c>
    </row>
    <row r="310" spans="1:65" s="2" customFormat="1" ht="24.2" customHeight="1">
      <c r="A310" s="31"/>
      <c r="B310" s="32"/>
      <c r="C310" s="207" t="s">
        <v>467</v>
      </c>
      <c r="D310" s="207" t="s">
        <v>423</v>
      </c>
      <c r="E310" s="208" t="s">
        <v>1746</v>
      </c>
      <c r="F310" s="209" t="s">
        <v>1747</v>
      </c>
      <c r="G310" s="210" t="s">
        <v>300</v>
      </c>
      <c r="H310" s="211">
        <v>1</v>
      </c>
      <c r="I310" s="212"/>
      <c r="J310" s="212"/>
      <c r="K310" s="213">
        <f>ROUND(P310*H310,2)</f>
        <v>0</v>
      </c>
      <c r="L310" s="209" t="s">
        <v>1</v>
      </c>
      <c r="M310" s="36"/>
      <c r="N310" s="214" t="s">
        <v>1</v>
      </c>
      <c r="O310" s="180" t="s">
        <v>39</v>
      </c>
      <c r="P310" s="181">
        <f>I310+J310</f>
        <v>0</v>
      </c>
      <c r="Q310" s="181">
        <f>ROUND(I310*H310,2)</f>
        <v>0</v>
      </c>
      <c r="R310" s="181">
        <f>ROUND(J310*H310,2)</f>
        <v>0</v>
      </c>
      <c r="S310" s="68"/>
      <c r="T310" s="182">
        <f>S310*H310</f>
        <v>0</v>
      </c>
      <c r="U310" s="182">
        <v>0</v>
      </c>
      <c r="V310" s="182">
        <f>U310*H310</f>
        <v>0</v>
      </c>
      <c r="W310" s="182">
        <v>0</v>
      </c>
      <c r="X310" s="182">
        <f>W310*H310</f>
        <v>0</v>
      </c>
      <c r="Y310" s="183" t="s">
        <v>1</v>
      </c>
      <c r="Z310" s="31"/>
      <c r="AA310" s="31"/>
      <c r="AB310" s="31"/>
      <c r="AC310" s="31"/>
      <c r="AD310" s="31"/>
      <c r="AE310" s="31"/>
      <c r="AR310" s="184" t="s">
        <v>83</v>
      </c>
      <c r="AT310" s="184" t="s">
        <v>423</v>
      </c>
      <c r="AU310" s="184" t="s">
        <v>83</v>
      </c>
      <c r="AY310" s="14" t="s">
        <v>205</v>
      </c>
      <c r="BE310" s="185">
        <f>IF(O310="základní",K310,0)</f>
        <v>0</v>
      </c>
      <c r="BF310" s="185">
        <f>IF(O310="snížená",K310,0)</f>
        <v>0</v>
      </c>
      <c r="BG310" s="185">
        <f>IF(O310="zákl. přenesená",K310,0)</f>
        <v>0</v>
      </c>
      <c r="BH310" s="185">
        <f>IF(O310="sníž. přenesená",K310,0)</f>
        <v>0</v>
      </c>
      <c r="BI310" s="185">
        <f>IF(O310="nulová",K310,0)</f>
        <v>0</v>
      </c>
      <c r="BJ310" s="14" t="s">
        <v>83</v>
      </c>
      <c r="BK310" s="185">
        <f>ROUND(P310*H310,2)</f>
        <v>0</v>
      </c>
      <c r="BL310" s="14" t="s">
        <v>83</v>
      </c>
      <c r="BM310" s="184" t="s">
        <v>1748</v>
      </c>
    </row>
    <row r="311" spans="1:65" s="2" customFormat="1" ht="39">
      <c r="A311" s="31"/>
      <c r="B311" s="32"/>
      <c r="C311" s="33"/>
      <c r="D311" s="186" t="s">
        <v>207</v>
      </c>
      <c r="E311" s="33"/>
      <c r="F311" s="187" t="s">
        <v>1749</v>
      </c>
      <c r="G311" s="33"/>
      <c r="H311" s="33"/>
      <c r="I311" s="188"/>
      <c r="J311" s="188"/>
      <c r="K311" s="33"/>
      <c r="L311" s="33"/>
      <c r="M311" s="36"/>
      <c r="N311" s="189"/>
      <c r="O311" s="190"/>
      <c r="P311" s="68"/>
      <c r="Q311" s="68"/>
      <c r="R311" s="68"/>
      <c r="S311" s="68"/>
      <c r="T311" s="68"/>
      <c r="U311" s="68"/>
      <c r="V311" s="68"/>
      <c r="W311" s="68"/>
      <c r="X311" s="68"/>
      <c r="Y311" s="69"/>
      <c r="Z311" s="31"/>
      <c r="AA311" s="31"/>
      <c r="AB311" s="31"/>
      <c r="AC311" s="31"/>
      <c r="AD311" s="31"/>
      <c r="AE311" s="31"/>
      <c r="AT311" s="14" t="s">
        <v>207</v>
      </c>
      <c r="AU311" s="14" t="s">
        <v>83</v>
      </c>
    </row>
    <row r="312" spans="1:65" s="2" customFormat="1" ht="24.2" customHeight="1">
      <c r="A312" s="31"/>
      <c r="B312" s="32"/>
      <c r="C312" s="207" t="s">
        <v>471</v>
      </c>
      <c r="D312" s="207" t="s">
        <v>423</v>
      </c>
      <c r="E312" s="208" t="s">
        <v>1750</v>
      </c>
      <c r="F312" s="209" t="s">
        <v>1751</v>
      </c>
      <c r="G312" s="210" t="s">
        <v>300</v>
      </c>
      <c r="H312" s="211">
        <v>8</v>
      </c>
      <c r="I312" s="212"/>
      <c r="J312" s="212"/>
      <c r="K312" s="213">
        <f>ROUND(P312*H312,2)</f>
        <v>0</v>
      </c>
      <c r="L312" s="209" t="s">
        <v>1</v>
      </c>
      <c r="M312" s="36"/>
      <c r="N312" s="214" t="s">
        <v>1</v>
      </c>
      <c r="O312" s="180" t="s">
        <v>39</v>
      </c>
      <c r="P312" s="181">
        <f>I312+J312</f>
        <v>0</v>
      </c>
      <c r="Q312" s="181">
        <f>ROUND(I312*H312,2)</f>
        <v>0</v>
      </c>
      <c r="R312" s="181">
        <f>ROUND(J312*H312,2)</f>
        <v>0</v>
      </c>
      <c r="S312" s="68"/>
      <c r="T312" s="182">
        <f>S312*H312</f>
        <v>0</v>
      </c>
      <c r="U312" s="182">
        <v>0</v>
      </c>
      <c r="V312" s="182">
        <f>U312*H312</f>
        <v>0</v>
      </c>
      <c r="W312" s="182">
        <v>0</v>
      </c>
      <c r="X312" s="182">
        <f>W312*H312</f>
        <v>0</v>
      </c>
      <c r="Y312" s="183" t="s">
        <v>1</v>
      </c>
      <c r="Z312" s="31"/>
      <c r="AA312" s="31"/>
      <c r="AB312" s="31"/>
      <c r="AC312" s="31"/>
      <c r="AD312" s="31"/>
      <c r="AE312" s="31"/>
      <c r="AR312" s="184" t="s">
        <v>83</v>
      </c>
      <c r="AT312" s="184" t="s">
        <v>423</v>
      </c>
      <c r="AU312" s="184" t="s">
        <v>83</v>
      </c>
      <c r="AY312" s="14" t="s">
        <v>205</v>
      </c>
      <c r="BE312" s="185">
        <f>IF(O312="základní",K312,0)</f>
        <v>0</v>
      </c>
      <c r="BF312" s="185">
        <f>IF(O312="snížená",K312,0)</f>
        <v>0</v>
      </c>
      <c r="BG312" s="185">
        <f>IF(O312="zákl. přenesená",K312,0)</f>
        <v>0</v>
      </c>
      <c r="BH312" s="185">
        <f>IF(O312="sníž. přenesená",K312,0)</f>
        <v>0</v>
      </c>
      <c r="BI312" s="185">
        <f>IF(O312="nulová",K312,0)</f>
        <v>0</v>
      </c>
      <c r="BJ312" s="14" t="s">
        <v>83</v>
      </c>
      <c r="BK312" s="185">
        <f>ROUND(P312*H312,2)</f>
        <v>0</v>
      </c>
      <c r="BL312" s="14" t="s">
        <v>83</v>
      </c>
      <c r="BM312" s="184" t="s">
        <v>1752</v>
      </c>
    </row>
    <row r="313" spans="1:65" s="2" customFormat="1" ht="19.5">
      <c r="A313" s="31"/>
      <c r="B313" s="32"/>
      <c r="C313" s="33"/>
      <c r="D313" s="186" t="s">
        <v>207</v>
      </c>
      <c r="E313" s="33"/>
      <c r="F313" s="187" t="s">
        <v>1751</v>
      </c>
      <c r="G313" s="33"/>
      <c r="H313" s="33"/>
      <c r="I313" s="188"/>
      <c r="J313" s="188"/>
      <c r="K313" s="33"/>
      <c r="L313" s="33"/>
      <c r="M313" s="36"/>
      <c r="N313" s="189"/>
      <c r="O313" s="190"/>
      <c r="P313" s="68"/>
      <c r="Q313" s="68"/>
      <c r="R313" s="68"/>
      <c r="S313" s="68"/>
      <c r="T313" s="68"/>
      <c r="U313" s="68"/>
      <c r="V313" s="68"/>
      <c r="W313" s="68"/>
      <c r="X313" s="68"/>
      <c r="Y313" s="69"/>
      <c r="Z313" s="31"/>
      <c r="AA313" s="31"/>
      <c r="AB313" s="31"/>
      <c r="AC313" s="31"/>
      <c r="AD313" s="31"/>
      <c r="AE313" s="31"/>
      <c r="AT313" s="14" t="s">
        <v>207</v>
      </c>
      <c r="AU313" s="14" t="s">
        <v>83</v>
      </c>
    </row>
    <row r="314" spans="1:65" s="2" customFormat="1" ht="14.45" customHeight="1">
      <c r="A314" s="31"/>
      <c r="B314" s="32"/>
      <c r="C314" s="207" t="s">
        <v>475</v>
      </c>
      <c r="D314" s="207" t="s">
        <v>423</v>
      </c>
      <c r="E314" s="208" t="s">
        <v>1753</v>
      </c>
      <c r="F314" s="209" t="s">
        <v>1754</v>
      </c>
      <c r="G314" s="210" t="s">
        <v>761</v>
      </c>
      <c r="H314" s="211">
        <v>9.1199999999999992</v>
      </c>
      <c r="I314" s="212"/>
      <c r="J314" s="212"/>
      <c r="K314" s="213">
        <f>ROUND(P314*H314,2)</f>
        <v>0</v>
      </c>
      <c r="L314" s="209" t="s">
        <v>1</v>
      </c>
      <c r="M314" s="36"/>
      <c r="N314" s="214" t="s">
        <v>1</v>
      </c>
      <c r="O314" s="180" t="s">
        <v>39</v>
      </c>
      <c r="P314" s="181">
        <f>I314+J314</f>
        <v>0</v>
      </c>
      <c r="Q314" s="181">
        <f>ROUND(I314*H314,2)</f>
        <v>0</v>
      </c>
      <c r="R314" s="181">
        <f>ROUND(J314*H314,2)</f>
        <v>0</v>
      </c>
      <c r="S314" s="68"/>
      <c r="T314" s="182">
        <f>S314*H314</f>
        <v>0</v>
      </c>
      <c r="U314" s="182">
        <v>0</v>
      </c>
      <c r="V314" s="182">
        <f>U314*H314</f>
        <v>0</v>
      </c>
      <c r="W314" s="182">
        <v>0</v>
      </c>
      <c r="X314" s="182">
        <f>W314*H314</f>
        <v>0</v>
      </c>
      <c r="Y314" s="183" t="s">
        <v>1</v>
      </c>
      <c r="Z314" s="31"/>
      <c r="AA314" s="31"/>
      <c r="AB314" s="31"/>
      <c r="AC314" s="31"/>
      <c r="AD314" s="31"/>
      <c r="AE314" s="31"/>
      <c r="AR314" s="184" t="s">
        <v>83</v>
      </c>
      <c r="AT314" s="184" t="s">
        <v>423</v>
      </c>
      <c r="AU314" s="184" t="s">
        <v>83</v>
      </c>
      <c r="AY314" s="14" t="s">
        <v>205</v>
      </c>
      <c r="BE314" s="185">
        <f>IF(O314="základní",K314,0)</f>
        <v>0</v>
      </c>
      <c r="BF314" s="185">
        <f>IF(O314="snížená",K314,0)</f>
        <v>0</v>
      </c>
      <c r="BG314" s="185">
        <f>IF(O314="zákl. přenesená",K314,0)</f>
        <v>0</v>
      </c>
      <c r="BH314" s="185">
        <f>IF(O314="sníž. přenesená",K314,0)</f>
        <v>0</v>
      </c>
      <c r="BI314" s="185">
        <f>IF(O314="nulová",K314,0)</f>
        <v>0</v>
      </c>
      <c r="BJ314" s="14" t="s">
        <v>83</v>
      </c>
      <c r="BK314" s="185">
        <f>ROUND(P314*H314,2)</f>
        <v>0</v>
      </c>
      <c r="BL314" s="14" t="s">
        <v>83</v>
      </c>
      <c r="BM314" s="184" t="s">
        <v>1755</v>
      </c>
    </row>
    <row r="315" spans="1:65" s="2" customFormat="1" ht="19.5">
      <c r="A315" s="31"/>
      <c r="B315" s="32"/>
      <c r="C315" s="33"/>
      <c r="D315" s="186" t="s">
        <v>207</v>
      </c>
      <c r="E315" s="33"/>
      <c r="F315" s="187" t="s">
        <v>1756</v>
      </c>
      <c r="G315" s="33"/>
      <c r="H315" s="33"/>
      <c r="I315" s="188"/>
      <c r="J315" s="188"/>
      <c r="K315" s="33"/>
      <c r="L315" s="33"/>
      <c r="M315" s="36"/>
      <c r="N315" s="189"/>
      <c r="O315" s="190"/>
      <c r="P315" s="68"/>
      <c r="Q315" s="68"/>
      <c r="R315" s="68"/>
      <c r="S315" s="68"/>
      <c r="T315" s="68"/>
      <c r="U315" s="68"/>
      <c r="V315" s="68"/>
      <c r="W315" s="68"/>
      <c r="X315" s="68"/>
      <c r="Y315" s="69"/>
      <c r="Z315" s="31"/>
      <c r="AA315" s="31"/>
      <c r="AB315" s="31"/>
      <c r="AC315" s="31"/>
      <c r="AD315" s="31"/>
      <c r="AE315" s="31"/>
      <c r="AT315" s="14" t="s">
        <v>207</v>
      </c>
      <c r="AU315" s="14" t="s">
        <v>83</v>
      </c>
    </row>
    <row r="316" spans="1:65" s="2" customFormat="1" ht="14.45" customHeight="1">
      <c r="A316" s="31"/>
      <c r="B316" s="32"/>
      <c r="C316" s="170" t="s">
        <v>479</v>
      </c>
      <c r="D316" s="170" t="s">
        <v>201</v>
      </c>
      <c r="E316" s="171" t="s">
        <v>1757</v>
      </c>
      <c r="F316" s="172" t="s">
        <v>1758</v>
      </c>
      <c r="G316" s="173" t="s">
        <v>300</v>
      </c>
      <c r="H316" s="174">
        <v>23</v>
      </c>
      <c r="I316" s="175"/>
      <c r="J316" s="176"/>
      <c r="K316" s="177">
        <f>ROUND(P316*H316,2)</f>
        <v>0</v>
      </c>
      <c r="L316" s="172" t="s">
        <v>1</v>
      </c>
      <c r="M316" s="178"/>
      <c r="N316" s="179" t="s">
        <v>1</v>
      </c>
      <c r="O316" s="180" t="s">
        <v>39</v>
      </c>
      <c r="P316" s="181">
        <f>I316+J316</f>
        <v>0</v>
      </c>
      <c r="Q316" s="181">
        <f>ROUND(I316*H316,2)</f>
        <v>0</v>
      </c>
      <c r="R316" s="181">
        <f>ROUND(J316*H316,2)</f>
        <v>0</v>
      </c>
      <c r="S316" s="68"/>
      <c r="T316" s="182">
        <f>S316*H316</f>
        <v>0</v>
      </c>
      <c r="U316" s="182">
        <v>5.8999999999999997E-2</v>
      </c>
      <c r="V316" s="182">
        <f>U316*H316</f>
        <v>1.357</v>
      </c>
      <c r="W316" s="182">
        <v>0</v>
      </c>
      <c r="X316" s="182">
        <f>W316*H316</f>
        <v>0</v>
      </c>
      <c r="Y316" s="183" t="s">
        <v>1</v>
      </c>
      <c r="Z316" s="31"/>
      <c r="AA316" s="31"/>
      <c r="AB316" s="31"/>
      <c r="AC316" s="31"/>
      <c r="AD316" s="31"/>
      <c r="AE316" s="31"/>
      <c r="AR316" s="184" t="s">
        <v>85</v>
      </c>
      <c r="AT316" s="184" t="s">
        <v>201</v>
      </c>
      <c r="AU316" s="184" t="s">
        <v>83</v>
      </c>
      <c r="AY316" s="14" t="s">
        <v>205</v>
      </c>
      <c r="BE316" s="185">
        <f>IF(O316="základní",K316,0)</f>
        <v>0</v>
      </c>
      <c r="BF316" s="185">
        <f>IF(O316="snížená",K316,0)</f>
        <v>0</v>
      </c>
      <c r="BG316" s="185">
        <f>IF(O316="zákl. přenesená",K316,0)</f>
        <v>0</v>
      </c>
      <c r="BH316" s="185">
        <f>IF(O316="sníž. přenesená",K316,0)</f>
        <v>0</v>
      </c>
      <c r="BI316" s="185">
        <f>IF(O316="nulová",K316,0)</f>
        <v>0</v>
      </c>
      <c r="BJ316" s="14" t="s">
        <v>83</v>
      </c>
      <c r="BK316" s="185">
        <f>ROUND(P316*H316,2)</f>
        <v>0</v>
      </c>
      <c r="BL316" s="14" t="s">
        <v>83</v>
      </c>
      <c r="BM316" s="184" t="s">
        <v>1759</v>
      </c>
    </row>
    <row r="317" spans="1:65" s="2" customFormat="1" ht="11.25">
      <c r="A317" s="31"/>
      <c r="B317" s="32"/>
      <c r="C317" s="33"/>
      <c r="D317" s="186" t="s">
        <v>207</v>
      </c>
      <c r="E317" s="33"/>
      <c r="F317" s="187" t="s">
        <v>1758</v>
      </c>
      <c r="G317" s="33"/>
      <c r="H317" s="33"/>
      <c r="I317" s="188"/>
      <c r="J317" s="188"/>
      <c r="K317" s="33"/>
      <c r="L317" s="33"/>
      <c r="M317" s="36"/>
      <c r="N317" s="189"/>
      <c r="O317" s="190"/>
      <c r="P317" s="68"/>
      <c r="Q317" s="68"/>
      <c r="R317" s="68"/>
      <c r="S317" s="68"/>
      <c r="T317" s="68"/>
      <c r="U317" s="68"/>
      <c r="V317" s="68"/>
      <c r="W317" s="68"/>
      <c r="X317" s="68"/>
      <c r="Y317" s="69"/>
      <c r="Z317" s="31"/>
      <c r="AA317" s="31"/>
      <c r="AB317" s="31"/>
      <c r="AC317" s="31"/>
      <c r="AD317" s="31"/>
      <c r="AE317" s="31"/>
      <c r="AT317" s="14" t="s">
        <v>207</v>
      </c>
      <c r="AU317" s="14" t="s">
        <v>83</v>
      </c>
    </row>
    <row r="318" spans="1:65" s="2" customFormat="1" ht="14.45" customHeight="1">
      <c r="A318" s="31"/>
      <c r="B318" s="32"/>
      <c r="C318" s="207" t="s">
        <v>483</v>
      </c>
      <c r="D318" s="207" t="s">
        <v>423</v>
      </c>
      <c r="E318" s="208" t="s">
        <v>1760</v>
      </c>
      <c r="F318" s="209" t="s">
        <v>1761</v>
      </c>
      <c r="G318" s="210" t="s">
        <v>761</v>
      </c>
      <c r="H318" s="211">
        <v>9.1199999999999992</v>
      </c>
      <c r="I318" s="212"/>
      <c r="J318" s="212"/>
      <c r="K318" s="213">
        <f>ROUND(P318*H318,2)</f>
        <v>0</v>
      </c>
      <c r="L318" s="209" t="s">
        <v>1</v>
      </c>
      <c r="M318" s="36"/>
      <c r="N318" s="214" t="s">
        <v>1</v>
      </c>
      <c r="O318" s="180" t="s">
        <v>39</v>
      </c>
      <c r="P318" s="181">
        <f>I318+J318</f>
        <v>0</v>
      </c>
      <c r="Q318" s="181">
        <f>ROUND(I318*H318,2)</f>
        <v>0</v>
      </c>
      <c r="R318" s="181">
        <f>ROUND(J318*H318,2)</f>
        <v>0</v>
      </c>
      <c r="S318" s="68"/>
      <c r="T318" s="182">
        <f>S318*H318</f>
        <v>0</v>
      </c>
      <c r="U318" s="182">
        <v>0</v>
      </c>
      <c r="V318" s="182">
        <f>U318*H318</f>
        <v>0</v>
      </c>
      <c r="W318" s="182">
        <v>0</v>
      </c>
      <c r="X318" s="182">
        <f>W318*H318</f>
        <v>0</v>
      </c>
      <c r="Y318" s="183" t="s">
        <v>1</v>
      </c>
      <c r="Z318" s="31"/>
      <c r="AA318" s="31"/>
      <c r="AB318" s="31"/>
      <c r="AC318" s="31"/>
      <c r="AD318" s="31"/>
      <c r="AE318" s="31"/>
      <c r="AR318" s="184" t="s">
        <v>83</v>
      </c>
      <c r="AT318" s="184" t="s">
        <v>423</v>
      </c>
      <c r="AU318" s="184" t="s">
        <v>83</v>
      </c>
      <c r="AY318" s="14" t="s">
        <v>205</v>
      </c>
      <c r="BE318" s="185">
        <f>IF(O318="základní",K318,0)</f>
        <v>0</v>
      </c>
      <c r="BF318" s="185">
        <f>IF(O318="snížená",K318,0)</f>
        <v>0</v>
      </c>
      <c r="BG318" s="185">
        <f>IF(O318="zákl. přenesená",K318,0)</f>
        <v>0</v>
      </c>
      <c r="BH318" s="185">
        <f>IF(O318="sníž. přenesená",K318,0)</f>
        <v>0</v>
      </c>
      <c r="BI318" s="185">
        <f>IF(O318="nulová",K318,0)</f>
        <v>0</v>
      </c>
      <c r="BJ318" s="14" t="s">
        <v>83</v>
      </c>
      <c r="BK318" s="185">
        <f>ROUND(P318*H318,2)</f>
        <v>0</v>
      </c>
      <c r="BL318" s="14" t="s">
        <v>83</v>
      </c>
      <c r="BM318" s="184" t="s">
        <v>1762</v>
      </c>
    </row>
    <row r="319" spans="1:65" s="2" customFormat="1" ht="19.5">
      <c r="A319" s="31"/>
      <c r="B319" s="32"/>
      <c r="C319" s="33"/>
      <c r="D319" s="186" t="s">
        <v>207</v>
      </c>
      <c r="E319" s="33"/>
      <c r="F319" s="187" t="s">
        <v>1763</v>
      </c>
      <c r="G319" s="33"/>
      <c r="H319" s="33"/>
      <c r="I319" s="188"/>
      <c r="J319" s="188"/>
      <c r="K319" s="33"/>
      <c r="L319" s="33"/>
      <c r="M319" s="36"/>
      <c r="N319" s="189"/>
      <c r="O319" s="190"/>
      <c r="P319" s="68"/>
      <c r="Q319" s="68"/>
      <c r="R319" s="68"/>
      <c r="S319" s="68"/>
      <c r="T319" s="68"/>
      <c r="U319" s="68"/>
      <c r="V319" s="68"/>
      <c r="W319" s="68"/>
      <c r="X319" s="68"/>
      <c r="Y319" s="69"/>
      <c r="Z319" s="31"/>
      <c r="AA319" s="31"/>
      <c r="AB319" s="31"/>
      <c r="AC319" s="31"/>
      <c r="AD319" s="31"/>
      <c r="AE319" s="31"/>
      <c r="AT319" s="14" t="s">
        <v>207</v>
      </c>
      <c r="AU319" s="14" t="s">
        <v>83</v>
      </c>
    </row>
    <row r="320" spans="1:65" s="2" customFormat="1" ht="14.45" customHeight="1">
      <c r="A320" s="31"/>
      <c r="B320" s="32"/>
      <c r="C320" s="170" t="s">
        <v>487</v>
      </c>
      <c r="D320" s="170" t="s">
        <v>201</v>
      </c>
      <c r="E320" s="171" t="s">
        <v>1764</v>
      </c>
      <c r="F320" s="172" t="s">
        <v>1765</v>
      </c>
      <c r="G320" s="173" t="s">
        <v>1378</v>
      </c>
      <c r="H320" s="174">
        <v>1.915</v>
      </c>
      <c r="I320" s="175"/>
      <c r="J320" s="176"/>
      <c r="K320" s="177">
        <f>ROUND(P320*H320,2)</f>
        <v>0</v>
      </c>
      <c r="L320" s="172" t="s">
        <v>1</v>
      </c>
      <c r="M320" s="178"/>
      <c r="N320" s="179" t="s">
        <v>1</v>
      </c>
      <c r="O320" s="180" t="s">
        <v>39</v>
      </c>
      <c r="P320" s="181">
        <f>I320+J320</f>
        <v>0</v>
      </c>
      <c r="Q320" s="181">
        <f>ROUND(I320*H320,2)</f>
        <v>0</v>
      </c>
      <c r="R320" s="181">
        <f>ROUND(J320*H320,2)</f>
        <v>0</v>
      </c>
      <c r="S320" s="68"/>
      <c r="T320" s="182">
        <f>S320*H320</f>
        <v>0</v>
      </c>
      <c r="U320" s="182">
        <v>1</v>
      </c>
      <c r="V320" s="182">
        <f>U320*H320</f>
        <v>1.915</v>
      </c>
      <c r="W320" s="182">
        <v>0</v>
      </c>
      <c r="X320" s="182">
        <f>W320*H320</f>
        <v>0</v>
      </c>
      <c r="Y320" s="183" t="s">
        <v>1</v>
      </c>
      <c r="Z320" s="31"/>
      <c r="AA320" s="31"/>
      <c r="AB320" s="31"/>
      <c r="AC320" s="31"/>
      <c r="AD320" s="31"/>
      <c r="AE320" s="31"/>
      <c r="AR320" s="184" t="s">
        <v>85</v>
      </c>
      <c r="AT320" s="184" t="s">
        <v>201</v>
      </c>
      <c r="AU320" s="184" t="s">
        <v>83</v>
      </c>
      <c r="AY320" s="14" t="s">
        <v>205</v>
      </c>
      <c r="BE320" s="185">
        <f>IF(O320="základní",K320,0)</f>
        <v>0</v>
      </c>
      <c r="BF320" s="185">
        <f>IF(O320="snížená",K320,0)</f>
        <v>0</v>
      </c>
      <c r="BG320" s="185">
        <f>IF(O320="zákl. přenesená",K320,0)</f>
        <v>0</v>
      </c>
      <c r="BH320" s="185">
        <f>IF(O320="sníž. přenesená",K320,0)</f>
        <v>0</v>
      </c>
      <c r="BI320" s="185">
        <f>IF(O320="nulová",K320,0)</f>
        <v>0</v>
      </c>
      <c r="BJ320" s="14" t="s">
        <v>83</v>
      </c>
      <c r="BK320" s="185">
        <f>ROUND(P320*H320,2)</f>
        <v>0</v>
      </c>
      <c r="BL320" s="14" t="s">
        <v>83</v>
      </c>
      <c r="BM320" s="184" t="s">
        <v>1766</v>
      </c>
    </row>
    <row r="321" spans="1:65" s="2" customFormat="1" ht="11.25">
      <c r="A321" s="31"/>
      <c r="B321" s="32"/>
      <c r="C321" s="33"/>
      <c r="D321" s="186" t="s">
        <v>207</v>
      </c>
      <c r="E321" s="33"/>
      <c r="F321" s="187" t="s">
        <v>1765</v>
      </c>
      <c r="G321" s="33"/>
      <c r="H321" s="33"/>
      <c r="I321" s="188"/>
      <c r="J321" s="188"/>
      <c r="K321" s="33"/>
      <c r="L321" s="33"/>
      <c r="M321" s="36"/>
      <c r="N321" s="189"/>
      <c r="O321" s="190"/>
      <c r="P321" s="68"/>
      <c r="Q321" s="68"/>
      <c r="R321" s="68"/>
      <c r="S321" s="68"/>
      <c r="T321" s="68"/>
      <c r="U321" s="68"/>
      <c r="V321" s="68"/>
      <c r="W321" s="68"/>
      <c r="X321" s="68"/>
      <c r="Y321" s="69"/>
      <c r="Z321" s="31"/>
      <c r="AA321" s="31"/>
      <c r="AB321" s="31"/>
      <c r="AC321" s="31"/>
      <c r="AD321" s="31"/>
      <c r="AE321" s="31"/>
      <c r="AT321" s="14" t="s">
        <v>207</v>
      </c>
      <c r="AU321" s="14" t="s">
        <v>83</v>
      </c>
    </row>
    <row r="322" spans="1:65" s="2" customFormat="1" ht="14.45" customHeight="1">
      <c r="A322" s="31"/>
      <c r="B322" s="32"/>
      <c r="C322" s="207" t="s">
        <v>491</v>
      </c>
      <c r="D322" s="207" t="s">
        <v>423</v>
      </c>
      <c r="E322" s="208" t="s">
        <v>1767</v>
      </c>
      <c r="F322" s="209" t="s">
        <v>1768</v>
      </c>
      <c r="G322" s="210" t="s">
        <v>761</v>
      </c>
      <c r="H322" s="211">
        <v>9.1199999999999992</v>
      </c>
      <c r="I322" s="212"/>
      <c r="J322" s="212"/>
      <c r="K322" s="213">
        <f>ROUND(P322*H322,2)</f>
        <v>0</v>
      </c>
      <c r="L322" s="209" t="s">
        <v>1</v>
      </c>
      <c r="M322" s="36"/>
      <c r="N322" s="214" t="s">
        <v>1</v>
      </c>
      <c r="O322" s="180" t="s">
        <v>39</v>
      </c>
      <c r="P322" s="181">
        <f>I322+J322</f>
        <v>0</v>
      </c>
      <c r="Q322" s="181">
        <f>ROUND(I322*H322,2)</f>
        <v>0</v>
      </c>
      <c r="R322" s="181">
        <f>ROUND(J322*H322,2)</f>
        <v>0</v>
      </c>
      <c r="S322" s="68"/>
      <c r="T322" s="182">
        <f>S322*H322</f>
        <v>0</v>
      </c>
      <c r="U322" s="182">
        <v>0</v>
      </c>
      <c r="V322" s="182">
        <f>U322*H322</f>
        <v>0</v>
      </c>
      <c r="W322" s="182">
        <v>0</v>
      </c>
      <c r="X322" s="182">
        <f>W322*H322</f>
        <v>0</v>
      </c>
      <c r="Y322" s="183" t="s">
        <v>1</v>
      </c>
      <c r="Z322" s="31"/>
      <c r="AA322" s="31"/>
      <c r="AB322" s="31"/>
      <c r="AC322" s="31"/>
      <c r="AD322" s="31"/>
      <c r="AE322" s="31"/>
      <c r="AR322" s="184" t="s">
        <v>83</v>
      </c>
      <c r="AT322" s="184" t="s">
        <v>423</v>
      </c>
      <c r="AU322" s="184" t="s">
        <v>83</v>
      </c>
      <c r="AY322" s="14" t="s">
        <v>205</v>
      </c>
      <c r="BE322" s="185">
        <f>IF(O322="základní",K322,0)</f>
        <v>0</v>
      </c>
      <c r="BF322" s="185">
        <f>IF(O322="snížená",K322,0)</f>
        <v>0</v>
      </c>
      <c r="BG322" s="185">
        <f>IF(O322="zákl. přenesená",K322,0)</f>
        <v>0</v>
      </c>
      <c r="BH322" s="185">
        <f>IF(O322="sníž. přenesená",K322,0)</f>
        <v>0</v>
      </c>
      <c r="BI322" s="185">
        <f>IF(O322="nulová",K322,0)</f>
        <v>0</v>
      </c>
      <c r="BJ322" s="14" t="s">
        <v>83</v>
      </c>
      <c r="BK322" s="185">
        <f>ROUND(P322*H322,2)</f>
        <v>0</v>
      </c>
      <c r="BL322" s="14" t="s">
        <v>83</v>
      </c>
      <c r="BM322" s="184" t="s">
        <v>1769</v>
      </c>
    </row>
    <row r="323" spans="1:65" s="2" customFormat="1" ht="29.25">
      <c r="A323" s="31"/>
      <c r="B323" s="32"/>
      <c r="C323" s="33"/>
      <c r="D323" s="186" t="s">
        <v>207</v>
      </c>
      <c r="E323" s="33"/>
      <c r="F323" s="187" t="s">
        <v>1770</v>
      </c>
      <c r="G323" s="33"/>
      <c r="H323" s="33"/>
      <c r="I323" s="188"/>
      <c r="J323" s="188"/>
      <c r="K323" s="33"/>
      <c r="L323" s="33"/>
      <c r="M323" s="36"/>
      <c r="N323" s="189"/>
      <c r="O323" s="190"/>
      <c r="P323" s="68"/>
      <c r="Q323" s="68"/>
      <c r="R323" s="68"/>
      <c r="S323" s="68"/>
      <c r="T323" s="68"/>
      <c r="U323" s="68"/>
      <c r="V323" s="68"/>
      <c r="W323" s="68"/>
      <c r="X323" s="68"/>
      <c r="Y323" s="69"/>
      <c r="Z323" s="31"/>
      <c r="AA323" s="31"/>
      <c r="AB323" s="31"/>
      <c r="AC323" s="31"/>
      <c r="AD323" s="31"/>
      <c r="AE323" s="31"/>
      <c r="AT323" s="14" t="s">
        <v>207</v>
      </c>
      <c r="AU323" s="14" t="s">
        <v>83</v>
      </c>
    </row>
    <row r="324" spans="1:65" s="11" customFormat="1" ht="25.9" customHeight="1">
      <c r="B324" s="192"/>
      <c r="C324" s="193"/>
      <c r="D324" s="194" t="s">
        <v>75</v>
      </c>
      <c r="E324" s="195" t="s">
        <v>1771</v>
      </c>
      <c r="F324" s="195" t="s">
        <v>1772</v>
      </c>
      <c r="G324" s="193"/>
      <c r="H324" s="193"/>
      <c r="I324" s="196"/>
      <c r="J324" s="196"/>
      <c r="K324" s="197">
        <f>BK324</f>
        <v>0</v>
      </c>
      <c r="L324" s="193"/>
      <c r="M324" s="198"/>
      <c r="N324" s="199"/>
      <c r="O324" s="200"/>
      <c r="P324" s="200"/>
      <c r="Q324" s="201">
        <f>SUM(Q325:Q362)</f>
        <v>0</v>
      </c>
      <c r="R324" s="201">
        <f>SUM(R325:R362)</f>
        <v>0</v>
      </c>
      <c r="S324" s="200"/>
      <c r="T324" s="202">
        <f>SUM(T325:T362)</f>
        <v>0</v>
      </c>
      <c r="U324" s="200"/>
      <c r="V324" s="202">
        <f>SUM(V325:V362)</f>
        <v>0</v>
      </c>
      <c r="W324" s="200"/>
      <c r="X324" s="202">
        <f>SUM(X325:X362)</f>
        <v>0</v>
      </c>
      <c r="Y324" s="203"/>
      <c r="AR324" s="204" t="s">
        <v>83</v>
      </c>
      <c r="AT324" s="205" t="s">
        <v>75</v>
      </c>
      <c r="AU324" s="205" t="s">
        <v>76</v>
      </c>
      <c r="AY324" s="204" t="s">
        <v>205</v>
      </c>
      <c r="BK324" s="206">
        <f>SUM(BK325:BK362)</f>
        <v>0</v>
      </c>
    </row>
    <row r="325" spans="1:65" s="2" customFormat="1" ht="14.45" customHeight="1">
      <c r="A325" s="31"/>
      <c r="B325" s="32"/>
      <c r="C325" s="207" t="s">
        <v>495</v>
      </c>
      <c r="D325" s="207" t="s">
        <v>423</v>
      </c>
      <c r="E325" s="208" t="s">
        <v>1773</v>
      </c>
      <c r="F325" s="209" t="s">
        <v>1774</v>
      </c>
      <c r="G325" s="210" t="s">
        <v>300</v>
      </c>
      <c r="H325" s="211">
        <v>11</v>
      </c>
      <c r="I325" s="212"/>
      <c r="J325" s="212"/>
      <c r="K325" s="213">
        <f>ROUND(P325*H325,2)</f>
        <v>0</v>
      </c>
      <c r="L325" s="209" t="s">
        <v>1</v>
      </c>
      <c r="M325" s="36"/>
      <c r="N325" s="214" t="s">
        <v>1</v>
      </c>
      <c r="O325" s="180" t="s">
        <v>39</v>
      </c>
      <c r="P325" s="181">
        <f>I325+J325</f>
        <v>0</v>
      </c>
      <c r="Q325" s="181">
        <f>ROUND(I325*H325,2)</f>
        <v>0</v>
      </c>
      <c r="R325" s="181">
        <f>ROUND(J325*H325,2)</f>
        <v>0</v>
      </c>
      <c r="S325" s="68"/>
      <c r="T325" s="182">
        <f>S325*H325</f>
        <v>0</v>
      </c>
      <c r="U325" s="182">
        <v>0</v>
      </c>
      <c r="V325" s="182">
        <f>U325*H325</f>
        <v>0</v>
      </c>
      <c r="W325" s="182">
        <v>0</v>
      </c>
      <c r="X325" s="182">
        <f>W325*H325</f>
        <v>0</v>
      </c>
      <c r="Y325" s="183" t="s">
        <v>1</v>
      </c>
      <c r="Z325" s="31"/>
      <c r="AA325" s="31"/>
      <c r="AB325" s="31"/>
      <c r="AC325" s="31"/>
      <c r="AD325" s="31"/>
      <c r="AE325" s="31"/>
      <c r="AR325" s="184" t="s">
        <v>214</v>
      </c>
      <c r="AT325" s="184" t="s">
        <v>423</v>
      </c>
      <c r="AU325" s="184" t="s">
        <v>83</v>
      </c>
      <c r="AY325" s="14" t="s">
        <v>205</v>
      </c>
      <c r="BE325" s="185">
        <f>IF(O325="základní",K325,0)</f>
        <v>0</v>
      </c>
      <c r="BF325" s="185">
        <f>IF(O325="snížená",K325,0)</f>
        <v>0</v>
      </c>
      <c r="BG325" s="185">
        <f>IF(O325="zákl. přenesená",K325,0)</f>
        <v>0</v>
      </c>
      <c r="BH325" s="185">
        <f>IF(O325="sníž. přenesená",K325,0)</f>
        <v>0</v>
      </c>
      <c r="BI325" s="185">
        <f>IF(O325="nulová",K325,0)</f>
        <v>0</v>
      </c>
      <c r="BJ325" s="14" t="s">
        <v>83</v>
      </c>
      <c r="BK325" s="185">
        <f>ROUND(P325*H325,2)</f>
        <v>0</v>
      </c>
      <c r="BL325" s="14" t="s">
        <v>214</v>
      </c>
      <c r="BM325" s="184" t="s">
        <v>1775</v>
      </c>
    </row>
    <row r="326" spans="1:65" s="2" customFormat="1" ht="11.25">
      <c r="A326" s="31"/>
      <c r="B326" s="32"/>
      <c r="C326" s="33"/>
      <c r="D326" s="186" t="s">
        <v>207</v>
      </c>
      <c r="E326" s="33"/>
      <c r="F326" s="187" t="s">
        <v>1774</v>
      </c>
      <c r="G326" s="33"/>
      <c r="H326" s="33"/>
      <c r="I326" s="188"/>
      <c r="J326" s="188"/>
      <c r="K326" s="33"/>
      <c r="L326" s="33"/>
      <c r="M326" s="36"/>
      <c r="N326" s="189"/>
      <c r="O326" s="190"/>
      <c r="P326" s="68"/>
      <c r="Q326" s="68"/>
      <c r="R326" s="68"/>
      <c r="S326" s="68"/>
      <c r="T326" s="68"/>
      <c r="U326" s="68"/>
      <c r="V326" s="68"/>
      <c r="W326" s="68"/>
      <c r="X326" s="68"/>
      <c r="Y326" s="69"/>
      <c r="Z326" s="31"/>
      <c r="AA326" s="31"/>
      <c r="AB326" s="31"/>
      <c r="AC326" s="31"/>
      <c r="AD326" s="31"/>
      <c r="AE326" s="31"/>
      <c r="AT326" s="14" t="s">
        <v>207</v>
      </c>
      <c r="AU326" s="14" t="s">
        <v>83</v>
      </c>
    </row>
    <row r="327" spans="1:65" s="2" customFormat="1" ht="14.45" customHeight="1">
      <c r="A327" s="31"/>
      <c r="B327" s="32"/>
      <c r="C327" s="170" t="s">
        <v>499</v>
      </c>
      <c r="D327" s="170" t="s">
        <v>201</v>
      </c>
      <c r="E327" s="171" t="s">
        <v>1776</v>
      </c>
      <c r="F327" s="172" t="s">
        <v>1777</v>
      </c>
      <c r="G327" s="173" t="s">
        <v>300</v>
      </c>
      <c r="H327" s="174">
        <v>1</v>
      </c>
      <c r="I327" s="175"/>
      <c r="J327" s="176"/>
      <c r="K327" s="177">
        <f>ROUND(P327*H327,2)</f>
        <v>0</v>
      </c>
      <c r="L327" s="172" t="s">
        <v>1</v>
      </c>
      <c r="M327" s="178"/>
      <c r="N327" s="179" t="s">
        <v>1</v>
      </c>
      <c r="O327" s="180" t="s">
        <v>39</v>
      </c>
      <c r="P327" s="181">
        <f>I327+J327</f>
        <v>0</v>
      </c>
      <c r="Q327" s="181">
        <f>ROUND(I327*H327,2)</f>
        <v>0</v>
      </c>
      <c r="R327" s="181">
        <f>ROUND(J327*H327,2)</f>
        <v>0</v>
      </c>
      <c r="S327" s="68"/>
      <c r="T327" s="182">
        <f>S327*H327</f>
        <v>0</v>
      </c>
      <c r="U327" s="182">
        <v>0</v>
      </c>
      <c r="V327" s="182">
        <f>U327*H327</f>
        <v>0</v>
      </c>
      <c r="W327" s="182">
        <v>0</v>
      </c>
      <c r="X327" s="182">
        <f>W327*H327</f>
        <v>0</v>
      </c>
      <c r="Y327" s="183" t="s">
        <v>1</v>
      </c>
      <c r="Z327" s="31"/>
      <c r="AA327" s="31"/>
      <c r="AB327" s="31"/>
      <c r="AC327" s="31"/>
      <c r="AD327" s="31"/>
      <c r="AE327" s="31"/>
      <c r="AR327" s="184" t="s">
        <v>331</v>
      </c>
      <c r="AT327" s="184" t="s">
        <v>201</v>
      </c>
      <c r="AU327" s="184" t="s">
        <v>83</v>
      </c>
      <c r="AY327" s="14" t="s">
        <v>205</v>
      </c>
      <c r="BE327" s="185">
        <f>IF(O327="základní",K327,0)</f>
        <v>0</v>
      </c>
      <c r="BF327" s="185">
        <f>IF(O327="snížená",K327,0)</f>
        <v>0</v>
      </c>
      <c r="BG327" s="185">
        <f>IF(O327="zákl. přenesená",K327,0)</f>
        <v>0</v>
      </c>
      <c r="BH327" s="185">
        <f>IF(O327="sníž. přenesená",K327,0)</f>
        <v>0</v>
      </c>
      <c r="BI327" s="185">
        <f>IF(O327="nulová",K327,0)</f>
        <v>0</v>
      </c>
      <c r="BJ327" s="14" t="s">
        <v>83</v>
      </c>
      <c r="BK327" s="185">
        <f>ROUND(P327*H327,2)</f>
        <v>0</v>
      </c>
      <c r="BL327" s="14" t="s">
        <v>331</v>
      </c>
      <c r="BM327" s="184" t="s">
        <v>1778</v>
      </c>
    </row>
    <row r="328" spans="1:65" s="2" customFormat="1" ht="11.25">
      <c r="A328" s="31"/>
      <c r="B328" s="32"/>
      <c r="C328" s="33"/>
      <c r="D328" s="186" t="s">
        <v>207</v>
      </c>
      <c r="E328" s="33"/>
      <c r="F328" s="187" t="s">
        <v>1777</v>
      </c>
      <c r="G328" s="33"/>
      <c r="H328" s="33"/>
      <c r="I328" s="188"/>
      <c r="J328" s="188"/>
      <c r="K328" s="33"/>
      <c r="L328" s="33"/>
      <c r="M328" s="36"/>
      <c r="N328" s="189"/>
      <c r="O328" s="190"/>
      <c r="P328" s="68"/>
      <c r="Q328" s="68"/>
      <c r="R328" s="68"/>
      <c r="S328" s="68"/>
      <c r="T328" s="68"/>
      <c r="U328" s="68"/>
      <c r="V328" s="68"/>
      <c r="W328" s="68"/>
      <c r="X328" s="68"/>
      <c r="Y328" s="69"/>
      <c r="Z328" s="31"/>
      <c r="AA328" s="31"/>
      <c r="AB328" s="31"/>
      <c r="AC328" s="31"/>
      <c r="AD328" s="31"/>
      <c r="AE328" s="31"/>
      <c r="AT328" s="14" t="s">
        <v>207</v>
      </c>
      <c r="AU328" s="14" t="s">
        <v>83</v>
      </c>
    </row>
    <row r="329" spans="1:65" s="2" customFormat="1" ht="24.2" customHeight="1">
      <c r="A329" s="31"/>
      <c r="B329" s="32"/>
      <c r="C329" s="170" t="s">
        <v>503</v>
      </c>
      <c r="D329" s="170" t="s">
        <v>201</v>
      </c>
      <c r="E329" s="171" t="s">
        <v>1779</v>
      </c>
      <c r="F329" s="172" t="s">
        <v>1780</v>
      </c>
      <c r="G329" s="173" t="s">
        <v>1781</v>
      </c>
      <c r="H329" s="174">
        <v>2</v>
      </c>
      <c r="I329" s="175"/>
      <c r="J329" s="176"/>
      <c r="K329" s="177">
        <f>ROUND(P329*H329,2)</f>
        <v>0</v>
      </c>
      <c r="L329" s="172" t="s">
        <v>1</v>
      </c>
      <c r="M329" s="178"/>
      <c r="N329" s="179" t="s">
        <v>1</v>
      </c>
      <c r="O329" s="180" t="s">
        <v>39</v>
      </c>
      <c r="P329" s="181">
        <f>I329+J329</f>
        <v>0</v>
      </c>
      <c r="Q329" s="181">
        <f>ROUND(I329*H329,2)</f>
        <v>0</v>
      </c>
      <c r="R329" s="181">
        <f>ROUND(J329*H329,2)</f>
        <v>0</v>
      </c>
      <c r="S329" s="68"/>
      <c r="T329" s="182">
        <f>S329*H329</f>
        <v>0</v>
      </c>
      <c r="U329" s="182">
        <v>0</v>
      </c>
      <c r="V329" s="182">
        <f>U329*H329</f>
        <v>0</v>
      </c>
      <c r="W329" s="182">
        <v>0</v>
      </c>
      <c r="X329" s="182">
        <f>W329*H329</f>
        <v>0</v>
      </c>
      <c r="Y329" s="183" t="s">
        <v>1</v>
      </c>
      <c r="Z329" s="31"/>
      <c r="AA329" s="31"/>
      <c r="AB329" s="31"/>
      <c r="AC329" s="31"/>
      <c r="AD329" s="31"/>
      <c r="AE329" s="31"/>
      <c r="AR329" s="184" t="s">
        <v>671</v>
      </c>
      <c r="AT329" s="184" t="s">
        <v>201</v>
      </c>
      <c r="AU329" s="184" t="s">
        <v>83</v>
      </c>
      <c r="AY329" s="14" t="s">
        <v>205</v>
      </c>
      <c r="BE329" s="185">
        <f>IF(O329="základní",K329,0)</f>
        <v>0</v>
      </c>
      <c r="BF329" s="185">
        <f>IF(O329="snížená",K329,0)</f>
        <v>0</v>
      </c>
      <c r="BG329" s="185">
        <f>IF(O329="zákl. přenesená",K329,0)</f>
        <v>0</v>
      </c>
      <c r="BH329" s="185">
        <f>IF(O329="sníž. přenesená",K329,0)</f>
        <v>0</v>
      </c>
      <c r="BI329" s="185">
        <f>IF(O329="nulová",K329,0)</f>
        <v>0</v>
      </c>
      <c r="BJ329" s="14" t="s">
        <v>83</v>
      </c>
      <c r="BK329" s="185">
        <f>ROUND(P329*H329,2)</f>
        <v>0</v>
      </c>
      <c r="BL329" s="14" t="s">
        <v>666</v>
      </c>
      <c r="BM329" s="184" t="s">
        <v>1782</v>
      </c>
    </row>
    <row r="330" spans="1:65" s="2" customFormat="1" ht="11.25">
      <c r="A330" s="31"/>
      <c r="B330" s="32"/>
      <c r="C330" s="33"/>
      <c r="D330" s="186" t="s">
        <v>207</v>
      </c>
      <c r="E330" s="33"/>
      <c r="F330" s="187" t="s">
        <v>1783</v>
      </c>
      <c r="G330" s="33"/>
      <c r="H330" s="33"/>
      <c r="I330" s="188"/>
      <c r="J330" s="188"/>
      <c r="K330" s="33"/>
      <c r="L330" s="33"/>
      <c r="M330" s="36"/>
      <c r="N330" s="189"/>
      <c r="O330" s="190"/>
      <c r="P330" s="68"/>
      <c r="Q330" s="68"/>
      <c r="R330" s="68"/>
      <c r="S330" s="68"/>
      <c r="T330" s="68"/>
      <c r="U330" s="68"/>
      <c r="V330" s="68"/>
      <c r="W330" s="68"/>
      <c r="X330" s="68"/>
      <c r="Y330" s="69"/>
      <c r="Z330" s="31"/>
      <c r="AA330" s="31"/>
      <c r="AB330" s="31"/>
      <c r="AC330" s="31"/>
      <c r="AD330" s="31"/>
      <c r="AE330" s="31"/>
      <c r="AT330" s="14" t="s">
        <v>207</v>
      </c>
      <c r="AU330" s="14" t="s">
        <v>83</v>
      </c>
    </row>
    <row r="331" spans="1:65" s="2" customFormat="1" ht="14.45" customHeight="1">
      <c r="A331" s="31"/>
      <c r="B331" s="32"/>
      <c r="C331" s="170" t="s">
        <v>165</v>
      </c>
      <c r="D331" s="170" t="s">
        <v>201</v>
      </c>
      <c r="E331" s="171" t="s">
        <v>1784</v>
      </c>
      <c r="F331" s="172" t="s">
        <v>1785</v>
      </c>
      <c r="G331" s="173" t="s">
        <v>300</v>
      </c>
      <c r="H331" s="174">
        <v>1</v>
      </c>
      <c r="I331" s="175"/>
      <c r="J331" s="176"/>
      <c r="K331" s="177">
        <f>ROUND(P331*H331,2)</f>
        <v>0</v>
      </c>
      <c r="L331" s="172" t="s">
        <v>1</v>
      </c>
      <c r="M331" s="178"/>
      <c r="N331" s="179" t="s">
        <v>1</v>
      </c>
      <c r="O331" s="180" t="s">
        <v>39</v>
      </c>
      <c r="P331" s="181">
        <f>I331+J331</f>
        <v>0</v>
      </c>
      <c r="Q331" s="181">
        <f>ROUND(I331*H331,2)</f>
        <v>0</v>
      </c>
      <c r="R331" s="181">
        <f>ROUND(J331*H331,2)</f>
        <v>0</v>
      </c>
      <c r="S331" s="68"/>
      <c r="T331" s="182">
        <f>S331*H331</f>
        <v>0</v>
      </c>
      <c r="U331" s="182">
        <v>0</v>
      </c>
      <c r="V331" s="182">
        <f>U331*H331</f>
        <v>0</v>
      </c>
      <c r="W331" s="182">
        <v>0</v>
      </c>
      <c r="X331" s="182">
        <f>W331*H331</f>
        <v>0</v>
      </c>
      <c r="Y331" s="183" t="s">
        <v>1</v>
      </c>
      <c r="Z331" s="31"/>
      <c r="AA331" s="31"/>
      <c r="AB331" s="31"/>
      <c r="AC331" s="31"/>
      <c r="AD331" s="31"/>
      <c r="AE331" s="31"/>
      <c r="AR331" s="184" t="s">
        <v>331</v>
      </c>
      <c r="AT331" s="184" t="s">
        <v>201</v>
      </c>
      <c r="AU331" s="184" t="s">
        <v>83</v>
      </c>
      <c r="AY331" s="14" t="s">
        <v>205</v>
      </c>
      <c r="BE331" s="185">
        <f>IF(O331="základní",K331,0)</f>
        <v>0</v>
      </c>
      <c r="BF331" s="185">
        <f>IF(O331="snížená",K331,0)</f>
        <v>0</v>
      </c>
      <c r="BG331" s="185">
        <f>IF(O331="zákl. přenesená",K331,0)</f>
        <v>0</v>
      </c>
      <c r="BH331" s="185">
        <f>IF(O331="sníž. přenesená",K331,0)</f>
        <v>0</v>
      </c>
      <c r="BI331" s="185">
        <f>IF(O331="nulová",K331,0)</f>
        <v>0</v>
      </c>
      <c r="BJ331" s="14" t="s">
        <v>83</v>
      </c>
      <c r="BK331" s="185">
        <f>ROUND(P331*H331,2)</f>
        <v>0</v>
      </c>
      <c r="BL331" s="14" t="s">
        <v>331</v>
      </c>
      <c r="BM331" s="184" t="s">
        <v>1786</v>
      </c>
    </row>
    <row r="332" spans="1:65" s="2" customFormat="1" ht="11.25">
      <c r="A332" s="31"/>
      <c r="B332" s="32"/>
      <c r="C332" s="33"/>
      <c r="D332" s="186" t="s">
        <v>207</v>
      </c>
      <c r="E332" s="33"/>
      <c r="F332" s="187" t="s">
        <v>1785</v>
      </c>
      <c r="G332" s="33"/>
      <c r="H332" s="33"/>
      <c r="I332" s="188"/>
      <c r="J332" s="188"/>
      <c r="K332" s="33"/>
      <c r="L332" s="33"/>
      <c r="M332" s="36"/>
      <c r="N332" s="189"/>
      <c r="O332" s="190"/>
      <c r="P332" s="68"/>
      <c r="Q332" s="68"/>
      <c r="R332" s="68"/>
      <c r="S332" s="68"/>
      <c r="T332" s="68"/>
      <c r="U332" s="68"/>
      <c r="V332" s="68"/>
      <c r="W332" s="68"/>
      <c r="X332" s="68"/>
      <c r="Y332" s="69"/>
      <c r="Z332" s="31"/>
      <c r="AA332" s="31"/>
      <c r="AB332" s="31"/>
      <c r="AC332" s="31"/>
      <c r="AD332" s="31"/>
      <c r="AE332" s="31"/>
      <c r="AT332" s="14" t="s">
        <v>207</v>
      </c>
      <c r="AU332" s="14" t="s">
        <v>83</v>
      </c>
    </row>
    <row r="333" spans="1:65" s="2" customFormat="1" ht="14.45" customHeight="1">
      <c r="A333" s="31"/>
      <c r="B333" s="32"/>
      <c r="C333" s="170" t="s">
        <v>548</v>
      </c>
      <c r="D333" s="170" t="s">
        <v>201</v>
      </c>
      <c r="E333" s="171" t="s">
        <v>1787</v>
      </c>
      <c r="F333" s="172" t="s">
        <v>1788</v>
      </c>
      <c r="G333" s="173" t="s">
        <v>300</v>
      </c>
      <c r="H333" s="174">
        <v>1</v>
      </c>
      <c r="I333" s="175"/>
      <c r="J333" s="176"/>
      <c r="K333" s="177">
        <f>ROUND(P333*H333,2)</f>
        <v>0</v>
      </c>
      <c r="L333" s="172" t="s">
        <v>1</v>
      </c>
      <c r="M333" s="178"/>
      <c r="N333" s="179" t="s">
        <v>1</v>
      </c>
      <c r="O333" s="180" t="s">
        <v>39</v>
      </c>
      <c r="P333" s="181">
        <f>I333+J333</f>
        <v>0</v>
      </c>
      <c r="Q333" s="181">
        <f>ROUND(I333*H333,2)</f>
        <v>0</v>
      </c>
      <c r="R333" s="181">
        <f>ROUND(J333*H333,2)</f>
        <v>0</v>
      </c>
      <c r="S333" s="68"/>
      <c r="T333" s="182">
        <f>S333*H333</f>
        <v>0</v>
      </c>
      <c r="U333" s="182">
        <v>0</v>
      </c>
      <c r="V333" s="182">
        <f>U333*H333</f>
        <v>0</v>
      </c>
      <c r="W333" s="182">
        <v>0</v>
      </c>
      <c r="X333" s="182">
        <f>W333*H333</f>
        <v>0</v>
      </c>
      <c r="Y333" s="183" t="s">
        <v>1</v>
      </c>
      <c r="Z333" s="31"/>
      <c r="AA333" s="31"/>
      <c r="AB333" s="31"/>
      <c r="AC333" s="31"/>
      <c r="AD333" s="31"/>
      <c r="AE333" s="31"/>
      <c r="AR333" s="184" t="s">
        <v>331</v>
      </c>
      <c r="AT333" s="184" t="s">
        <v>201</v>
      </c>
      <c r="AU333" s="184" t="s">
        <v>83</v>
      </c>
      <c r="AY333" s="14" t="s">
        <v>205</v>
      </c>
      <c r="BE333" s="185">
        <f>IF(O333="základní",K333,0)</f>
        <v>0</v>
      </c>
      <c r="BF333" s="185">
        <f>IF(O333="snížená",K333,0)</f>
        <v>0</v>
      </c>
      <c r="BG333" s="185">
        <f>IF(O333="zákl. přenesená",K333,0)</f>
        <v>0</v>
      </c>
      <c r="BH333" s="185">
        <f>IF(O333="sníž. přenesená",K333,0)</f>
        <v>0</v>
      </c>
      <c r="BI333" s="185">
        <f>IF(O333="nulová",K333,0)</f>
        <v>0</v>
      </c>
      <c r="BJ333" s="14" t="s">
        <v>83</v>
      </c>
      <c r="BK333" s="185">
        <f>ROUND(P333*H333,2)</f>
        <v>0</v>
      </c>
      <c r="BL333" s="14" t="s">
        <v>331</v>
      </c>
      <c r="BM333" s="184" t="s">
        <v>1789</v>
      </c>
    </row>
    <row r="334" spans="1:65" s="2" customFormat="1" ht="11.25">
      <c r="A334" s="31"/>
      <c r="B334" s="32"/>
      <c r="C334" s="33"/>
      <c r="D334" s="186" t="s">
        <v>207</v>
      </c>
      <c r="E334" s="33"/>
      <c r="F334" s="187" t="s">
        <v>1788</v>
      </c>
      <c r="G334" s="33"/>
      <c r="H334" s="33"/>
      <c r="I334" s="188"/>
      <c r="J334" s="188"/>
      <c r="K334" s="33"/>
      <c r="L334" s="33"/>
      <c r="M334" s="36"/>
      <c r="N334" s="189"/>
      <c r="O334" s="190"/>
      <c r="P334" s="68"/>
      <c r="Q334" s="68"/>
      <c r="R334" s="68"/>
      <c r="S334" s="68"/>
      <c r="T334" s="68"/>
      <c r="U334" s="68"/>
      <c r="V334" s="68"/>
      <c r="W334" s="68"/>
      <c r="X334" s="68"/>
      <c r="Y334" s="69"/>
      <c r="Z334" s="31"/>
      <c r="AA334" s="31"/>
      <c r="AB334" s="31"/>
      <c r="AC334" s="31"/>
      <c r="AD334" s="31"/>
      <c r="AE334" s="31"/>
      <c r="AT334" s="14" t="s">
        <v>207</v>
      </c>
      <c r="AU334" s="14" t="s">
        <v>83</v>
      </c>
    </row>
    <row r="335" spans="1:65" s="2" customFormat="1" ht="14.45" customHeight="1">
      <c r="A335" s="31"/>
      <c r="B335" s="32"/>
      <c r="C335" s="170" t="s">
        <v>552</v>
      </c>
      <c r="D335" s="170" t="s">
        <v>201</v>
      </c>
      <c r="E335" s="171" t="s">
        <v>1790</v>
      </c>
      <c r="F335" s="172" t="s">
        <v>1791</v>
      </c>
      <c r="G335" s="173" t="s">
        <v>300</v>
      </c>
      <c r="H335" s="174">
        <v>1</v>
      </c>
      <c r="I335" s="175"/>
      <c r="J335" s="176"/>
      <c r="K335" s="177">
        <f>ROUND(P335*H335,2)</f>
        <v>0</v>
      </c>
      <c r="L335" s="172" t="s">
        <v>1</v>
      </c>
      <c r="M335" s="178"/>
      <c r="N335" s="179" t="s">
        <v>1</v>
      </c>
      <c r="O335" s="180" t="s">
        <v>39</v>
      </c>
      <c r="P335" s="181">
        <f>I335+J335</f>
        <v>0</v>
      </c>
      <c r="Q335" s="181">
        <f>ROUND(I335*H335,2)</f>
        <v>0</v>
      </c>
      <c r="R335" s="181">
        <f>ROUND(J335*H335,2)</f>
        <v>0</v>
      </c>
      <c r="S335" s="68"/>
      <c r="T335" s="182">
        <f>S335*H335</f>
        <v>0</v>
      </c>
      <c r="U335" s="182">
        <v>0</v>
      </c>
      <c r="V335" s="182">
        <f>U335*H335</f>
        <v>0</v>
      </c>
      <c r="W335" s="182">
        <v>0</v>
      </c>
      <c r="X335" s="182">
        <f>W335*H335</f>
        <v>0</v>
      </c>
      <c r="Y335" s="183" t="s">
        <v>1</v>
      </c>
      <c r="Z335" s="31"/>
      <c r="AA335" s="31"/>
      <c r="AB335" s="31"/>
      <c r="AC335" s="31"/>
      <c r="AD335" s="31"/>
      <c r="AE335" s="31"/>
      <c r="AR335" s="184" t="s">
        <v>331</v>
      </c>
      <c r="AT335" s="184" t="s">
        <v>201</v>
      </c>
      <c r="AU335" s="184" t="s">
        <v>83</v>
      </c>
      <c r="AY335" s="14" t="s">
        <v>205</v>
      </c>
      <c r="BE335" s="185">
        <f>IF(O335="základní",K335,0)</f>
        <v>0</v>
      </c>
      <c r="BF335" s="185">
        <f>IF(O335="snížená",K335,0)</f>
        <v>0</v>
      </c>
      <c r="BG335" s="185">
        <f>IF(O335="zákl. přenesená",K335,0)</f>
        <v>0</v>
      </c>
      <c r="BH335" s="185">
        <f>IF(O335="sníž. přenesená",K335,0)</f>
        <v>0</v>
      </c>
      <c r="BI335" s="185">
        <f>IF(O335="nulová",K335,0)</f>
        <v>0</v>
      </c>
      <c r="BJ335" s="14" t="s">
        <v>83</v>
      </c>
      <c r="BK335" s="185">
        <f>ROUND(P335*H335,2)</f>
        <v>0</v>
      </c>
      <c r="BL335" s="14" t="s">
        <v>331</v>
      </c>
      <c r="BM335" s="184" t="s">
        <v>1792</v>
      </c>
    </row>
    <row r="336" spans="1:65" s="2" customFormat="1" ht="11.25">
      <c r="A336" s="31"/>
      <c r="B336" s="32"/>
      <c r="C336" s="33"/>
      <c r="D336" s="186" t="s">
        <v>207</v>
      </c>
      <c r="E336" s="33"/>
      <c r="F336" s="187" t="s">
        <v>1791</v>
      </c>
      <c r="G336" s="33"/>
      <c r="H336" s="33"/>
      <c r="I336" s="188"/>
      <c r="J336" s="188"/>
      <c r="K336" s="33"/>
      <c r="L336" s="33"/>
      <c r="M336" s="36"/>
      <c r="N336" s="189"/>
      <c r="O336" s="190"/>
      <c r="P336" s="68"/>
      <c r="Q336" s="68"/>
      <c r="R336" s="68"/>
      <c r="S336" s="68"/>
      <c r="T336" s="68"/>
      <c r="U336" s="68"/>
      <c r="V336" s="68"/>
      <c r="W336" s="68"/>
      <c r="X336" s="68"/>
      <c r="Y336" s="69"/>
      <c r="Z336" s="31"/>
      <c r="AA336" s="31"/>
      <c r="AB336" s="31"/>
      <c r="AC336" s="31"/>
      <c r="AD336" s="31"/>
      <c r="AE336" s="31"/>
      <c r="AT336" s="14" t="s">
        <v>207</v>
      </c>
      <c r="AU336" s="14" t="s">
        <v>83</v>
      </c>
    </row>
    <row r="337" spans="1:65" s="2" customFormat="1" ht="14.45" customHeight="1">
      <c r="A337" s="31"/>
      <c r="B337" s="32"/>
      <c r="C337" s="170" t="s">
        <v>556</v>
      </c>
      <c r="D337" s="170" t="s">
        <v>201</v>
      </c>
      <c r="E337" s="171" t="s">
        <v>1793</v>
      </c>
      <c r="F337" s="172" t="s">
        <v>1794</v>
      </c>
      <c r="G337" s="173" t="s">
        <v>300</v>
      </c>
      <c r="H337" s="174">
        <v>1</v>
      </c>
      <c r="I337" s="175"/>
      <c r="J337" s="176"/>
      <c r="K337" s="177">
        <f>ROUND(P337*H337,2)</f>
        <v>0</v>
      </c>
      <c r="L337" s="172" t="s">
        <v>1</v>
      </c>
      <c r="M337" s="178"/>
      <c r="N337" s="179" t="s">
        <v>1</v>
      </c>
      <c r="O337" s="180" t="s">
        <v>39</v>
      </c>
      <c r="P337" s="181">
        <f>I337+J337</f>
        <v>0</v>
      </c>
      <c r="Q337" s="181">
        <f>ROUND(I337*H337,2)</f>
        <v>0</v>
      </c>
      <c r="R337" s="181">
        <f>ROUND(J337*H337,2)</f>
        <v>0</v>
      </c>
      <c r="S337" s="68"/>
      <c r="T337" s="182">
        <f>S337*H337</f>
        <v>0</v>
      </c>
      <c r="U337" s="182">
        <v>0</v>
      </c>
      <c r="V337" s="182">
        <f>U337*H337</f>
        <v>0</v>
      </c>
      <c r="W337" s="182">
        <v>0</v>
      </c>
      <c r="X337" s="182">
        <f>W337*H337</f>
        <v>0</v>
      </c>
      <c r="Y337" s="183" t="s">
        <v>1</v>
      </c>
      <c r="Z337" s="31"/>
      <c r="AA337" s="31"/>
      <c r="AB337" s="31"/>
      <c r="AC337" s="31"/>
      <c r="AD337" s="31"/>
      <c r="AE337" s="31"/>
      <c r="AR337" s="184" t="s">
        <v>331</v>
      </c>
      <c r="AT337" s="184" t="s">
        <v>201</v>
      </c>
      <c r="AU337" s="184" t="s">
        <v>83</v>
      </c>
      <c r="AY337" s="14" t="s">
        <v>205</v>
      </c>
      <c r="BE337" s="185">
        <f>IF(O337="základní",K337,0)</f>
        <v>0</v>
      </c>
      <c r="BF337" s="185">
        <f>IF(O337="snížená",K337,0)</f>
        <v>0</v>
      </c>
      <c r="BG337" s="185">
        <f>IF(O337="zákl. přenesená",K337,0)</f>
        <v>0</v>
      </c>
      <c r="BH337" s="185">
        <f>IF(O337="sníž. přenesená",K337,0)</f>
        <v>0</v>
      </c>
      <c r="BI337" s="185">
        <f>IF(O337="nulová",K337,0)</f>
        <v>0</v>
      </c>
      <c r="BJ337" s="14" t="s">
        <v>83</v>
      </c>
      <c r="BK337" s="185">
        <f>ROUND(P337*H337,2)</f>
        <v>0</v>
      </c>
      <c r="BL337" s="14" t="s">
        <v>331</v>
      </c>
      <c r="BM337" s="184" t="s">
        <v>1795</v>
      </c>
    </row>
    <row r="338" spans="1:65" s="2" customFormat="1" ht="11.25">
      <c r="A338" s="31"/>
      <c r="B338" s="32"/>
      <c r="C338" s="33"/>
      <c r="D338" s="186" t="s">
        <v>207</v>
      </c>
      <c r="E338" s="33"/>
      <c r="F338" s="187" t="s">
        <v>1794</v>
      </c>
      <c r="G338" s="33"/>
      <c r="H338" s="33"/>
      <c r="I338" s="188"/>
      <c r="J338" s="188"/>
      <c r="K338" s="33"/>
      <c r="L338" s="33"/>
      <c r="M338" s="36"/>
      <c r="N338" s="189"/>
      <c r="O338" s="190"/>
      <c r="P338" s="68"/>
      <c r="Q338" s="68"/>
      <c r="R338" s="68"/>
      <c r="S338" s="68"/>
      <c r="T338" s="68"/>
      <c r="U338" s="68"/>
      <c r="V338" s="68"/>
      <c r="W338" s="68"/>
      <c r="X338" s="68"/>
      <c r="Y338" s="69"/>
      <c r="Z338" s="31"/>
      <c r="AA338" s="31"/>
      <c r="AB338" s="31"/>
      <c r="AC338" s="31"/>
      <c r="AD338" s="31"/>
      <c r="AE338" s="31"/>
      <c r="AT338" s="14" t="s">
        <v>207</v>
      </c>
      <c r="AU338" s="14" t="s">
        <v>83</v>
      </c>
    </row>
    <row r="339" spans="1:65" s="2" customFormat="1" ht="14.45" customHeight="1">
      <c r="A339" s="31"/>
      <c r="B339" s="32"/>
      <c r="C339" s="170" t="s">
        <v>563</v>
      </c>
      <c r="D339" s="170" t="s">
        <v>201</v>
      </c>
      <c r="E339" s="171" t="s">
        <v>1796</v>
      </c>
      <c r="F339" s="172" t="s">
        <v>1797</v>
      </c>
      <c r="G339" s="173" t="s">
        <v>1646</v>
      </c>
      <c r="H339" s="174">
        <v>1</v>
      </c>
      <c r="I339" s="175"/>
      <c r="J339" s="176"/>
      <c r="K339" s="177">
        <f>ROUND(P339*H339,2)</f>
        <v>0</v>
      </c>
      <c r="L339" s="172" t="s">
        <v>1</v>
      </c>
      <c r="M339" s="178"/>
      <c r="N339" s="179" t="s">
        <v>1</v>
      </c>
      <c r="O339" s="180" t="s">
        <v>39</v>
      </c>
      <c r="P339" s="181">
        <f>I339+J339</f>
        <v>0</v>
      </c>
      <c r="Q339" s="181">
        <f>ROUND(I339*H339,2)</f>
        <v>0</v>
      </c>
      <c r="R339" s="181">
        <f>ROUND(J339*H339,2)</f>
        <v>0</v>
      </c>
      <c r="S339" s="68"/>
      <c r="T339" s="182">
        <f>S339*H339</f>
        <v>0</v>
      </c>
      <c r="U339" s="182">
        <v>0</v>
      </c>
      <c r="V339" s="182">
        <f>U339*H339</f>
        <v>0</v>
      </c>
      <c r="W339" s="182">
        <v>0</v>
      </c>
      <c r="X339" s="182">
        <f>W339*H339</f>
        <v>0</v>
      </c>
      <c r="Y339" s="183" t="s">
        <v>1</v>
      </c>
      <c r="Z339" s="31"/>
      <c r="AA339" s="31"/>
      <c r="AB339" s="31"/>
      <c r="AC339" s="31"/>
      <c r="AD339" s="31"/>
      <c r="AE339" s="31"/>
      <c r="AR339" s="184" t="s">
        <v>671</v>
      </c>
      <c r="AT339" s="184" t="s">
        <v>201</v>
      </c>
      <c r="AU339" s="184" t="s">
        <v>83</v>
      </c>
      <c r="AY339" s="14" t="s">
        <v>205</v>
      </c>
      <c r="BE339" s="185">
        <f>IF(O339="základní",K339,0)</f>
        <v>0</v>
      </c>
      <c r="BF339" s="185">
        <f>IF(O339="snížená",K339,0)</f>
        <v>0</v>
      </c>
      <c r="BG339" s="185">
        <f>IF(O339="zákl. přenesená",K339,0)</f>
        <v>0</v>
      </c>
      <c r="BH339" s="185">
        <f>IF(O339="sníž. přenesená",K339,0)</f>
        <v>0</v>
      </c>
      <c r="BI339" s="185">
        <f>IF(O339="nulová",K339,0)</f>
        <v>0</v>
      </c>
      <c r="BJ339" s="14" t="s">
        <v>83</v>
      </c>
      <c r="BK339" s="185">
        <f>ROUND(P339*H339,2)</f>
        <v>0</v>
      </c>
      <c r="BL339" s="14" t="s">
        <v>666</v>
      </c>
      <c r="BM339" s="184" t="s">
        <v>1798</v>
      </c>
    </row>
    <row r="340" spans="1:65" s="2" customFormat="1" ht="11.25">
      <c r="A340" s="31"/>
      <c r="B340" s="32"/>
      <c r="C340" s="33"/>
      <c r="D340" s="186" t="s">
        <v>207</v>
      </c>
      <c r="E340" s="33"/>
      <c r="F340" s="187" t="s">
        <v>1797</v>
      </c>
      <c r="G340" s="33"/>
      <c r="H340" s="33"/>
      <c r="I340" s="188"/>
      <c r="J340" s="188"/>
      <c r="K340" s="33"/>
      <c r="L340" s="33"/>
      <c r="M340" s="36"/>
      <c r="N340" s="189"/>
      <c r="O340" s="190"/>
      <c r="P340" s="68"/>
      <c r="Q340" s="68"/>
      <c r="R340" s="68"/>
      <c r="S340" s="68"/>
      <c r="T340" s="68"/>
      <c r="U340" s="68"/>
      <c r="V340" s="68"/>
      <c r="W340" s="68"/>
      <c r="X340" s="68"/>
      <c r="Y340" s="69"/>
      <c r="Z340" s="31"/>
      <c r="AA340" s="31"/>
      <c r="AB340" s="31"/>
      <c r="AC340" s="31"/>
      <c r="AD340" s="31"/>
      <c r="AE340" s="31"/>
      <c r="AT340" s="14" t="s">
        <v>207</v>
      </c>
      <c r="AU340" s="14" t="s">
        <v>83</v>
      </c>
    </row>
    <row r="341" spans="1:65" s="2" customFormat="1" ht="14.45" customHeight="1">
      <c r="A341" s="31"/>
      <c r="B341" s="32"/>
      <c r="C341" s="170" t="s">
        <v>567</v>
      </c>
      <c r="D341" s="170" t="s">
        <v>201</v>
      </c>
      <c r="E341" s="171" t="s">
        <v>1799</v>
      </c>
      <c r="F341" s="172" t="s">
        <v>1800</v>
      </c>
      <c r="G341" s="173" t="s">
        <v>300</v>
      </c>
      <c r="H341" s="174">
        <v>1</v>
      </c>
      <c r="I341" s="175"/>
      <c r="J341" s="176"/>
      <c r="K341" s="177">
        <f>ROUND(P341*H341,2)</f>
        <v>0</v>
      </c>
      <c r="L341" s="172" t="s">
        <v>1</v>
      </c>
      <c r="M341" s="178"/>
      <c r="N341" s="179" t="s">
        <v>1</v>
      </c>
      <c r="O341" s="180" t="s">
        <v>39</v>
      </c>
      <c r="P341" s="181">
        <f>I341+J341</f>
        <v>0</v>
      </c>
      <c r="Q341" s="181">
        <f>ROUND(I341*H341,2)</f>
        <v>0</v>
      </c>
      <c r="R341" s="181">
        <f>ROUND(J341*H341,2)</f>
        <v>0</v>
      </c>
      <c r="S341" s="68"/>
      <c r="T341" s="182">
        <f>S341*H341</f>
        <v>0</v>
      </c>
      <c r="U341" s="182">
        <v>0</v>
      </c>
      <c r="V341" s="182">
        <f>U341*H341</f>
        <v>0</v>
      </c>
      <c r="W341" s="182">
        <v>0</v>
      </c>
      <c r="X341" s="182">
        <f>W341*H341</f>
        <v>0</v>
      </c>
      <c r="Y341" s="183" t="s">
        <v>1</v>
      </c>
      <c r="Z341" s="31"/>
      <c r="AA341" s="31"/>
      <c r="AB341" s="31"/>
      <c r="AC341" s="31"/>
      <c r="AD341" s="31"/>
      <c r="AE341" s="31"/>
      <c r="AR341" s="184" t="s">
        <v>671</v>
      </c>
      <c r="AT341" s="184" t="s">
        <v>201</v>
      </c>
      <c r="AU341" s="184" t="s">
        <v>83</v>
      </c>
      <c r="AY341" s="14" t="s">
        <v>205</v>
      </c>
      <c r="BE341" s="185">
        <f>IF(O341="základní",K341,0)</f>
        <v>0</v>
      </c>
      <c r="BF341" s="185">
        <f>IF(O341="snížená",K341,0)</f>
        <v>0</v>
      </c>
      <c r="BG341" s="185">
        <f>IF(O341="zákl. přenesená",K341,0)</f>
        <v>0</v>
      </c>
      <c r="BH341" s="185">
        <f>IF(O341="sníž. přenesená",K341,0)</f>
        <v>0</v>
      </c>
      <c r="BI341" s="185">
        <f>IF(O341="nulová",K341,0)</f>
        <v>0</v>
      </c>
      <c r="BJ341" s="14" t="s">
        <v>83</v>
      </c>
      <c r="BK341" s="185">
        <f>ROUND(P341*H341,2)</f>
        <v>0</v>
      </c>
      <c r="BL341" s="14" t="s">
        <v>666</v>
      </c>
      <c r="BM341" s="184" t="s">
        <v>1801</v>
      </c>
    </row>
    <row r="342" spans="1:65" s="2" customFormat="1" ht="11.25">
      <c r="A342" s="31"/>
      <c r="B342" s="32"/>
      <c r="C342" s="33"/>
      <c r="D342" s="186" t="s">
        <v>207</v>
      </c>
      <c r="E342" s="33"/>
      <c r="F342" s="187" t="s">
        <v>1800</v>
      </c>
      <c r="G342" s="33"/>
      <c r="H342" s="33"/>
      <c r="I342" s="188"/>
      <c r="J342" s="188"/>
      <c r="K342" s="33"/>
      <c r="L342" s="33"/>
      <c r="M342" s="36"/>
      <c r="N342" s="189"/>
      <c r="O342" s="190"/>
      <c r="P342" s="68"/>
      <c r="Q342" s="68"/>
      <c r="R342" s="68"/>
      <c r="S342" s="68"/>
      <c r="T342" s="68"/>
      <c r="U342" s="68"/>
      <c r="V342" s="68"/>
      <c r="W342" s="68"/>
      <c r="X342" s="68"/>
      <c r="Y342" s="69"/>
      <c r="Z342" s="31"/>
      <c r="AA342" s="31"/>
      <c r="AB342" s="31"/>
      <c r="AC342" s="31"/>
      <c r="AD342" s="31"/>
      <c r="AE342" s="31"/>
      <c r="AT342" s="14" t="s">
        <v>207</v>
      </c>
      <c r="AU342" s="14" t="s">
        <v>83</v>
      </c>
    </row>
    <row r="343" spans="1:65" s="2" customFormat="1" ht="14.45" customHeight="1">
      <c r="A343" s="31"/>
      <c r="B343" s="32"/>
      <c r="C343" s="170" t="s">
        <v>572</v>
      </c>
      <c r="D343" s="170" t="s">
        <v>201</v>
      </c>
      <c r="E343" s="171" t="s">
        <v>1802</v>
      </c>
      <c r="F343" s="172" t="s">
        <v>1803</v>
      </c>
      <c r="G343" s="173" t="s">
        <v>300</v>
      </c>
      <c r="H343" s="174">
        <v>1</v>
      </c>
      <c r="I343" s="175"/>
      <c r="J343" s="176"/>
      <c r="K343" s="177">
        <f>ROUND(P343*H343,2)</f>
        <v>0</v>
      </c>
      <c r="L343" s="172" t="s">
        <v>1</v>
      </c>
      <c r="M343" s="178"/>
      <c r="N343" s="179" t="s">
        <v>1</v>
      </c>
      <c r="O343" s="180" t="s">
        <v>39</v>
      </c>
      <c r="P343" s="181">
        <f>I343+J343</f>
        <v>0</v>
      </c>
      <c r="Q343" s="181">
        <f>ROUND(I343*H343,2)</f>
        <v>0</v>
      </c>
      <c r="R343" s="181">
        <f>ROUND(J343*H343,2)</f>
        <v>0</v>
      </c>
      <c r="S343" s="68"/>
      <c r="T343" s="182">
        <f>S343*H343</f>
        <v>0</v>
      </c>
      <c r="U343" s="182">
        <v>0</v>
      </c>
      <c r="V343" s="182">
        <f>U343*H343</f>
        <v>0</v>
      </c>
      <c r="W343" s="182">
        <v>0</v>
      </c>
      <c r="X343" s="182">
        <f>W343*H343</f>
        <v>0</v>
      </c>
      <c r="Y343" s="183" t="s">
        <v>1</v>
      </c>
      <c r="Z343" s="31"/>
      <c r="AA343" s="31"/>
      <c r="AB343" s="31"/>
      <c r="AC343" s="31"/>
      <c r="AD343" s="31"/>
      <c r="AE343" s="31"/>
      <c r="AR343" s="184" t="s">
        <v>671</v>
      </c>
      <c r="AT343" s="184" t="s">
        <v>201</v>
      </c>
      <c r="AU343" s="184" t="s">
        <v>83</v>
      </c>
      <c r="AY343" s="14" t="s">
        <v>205</v>
      </c>
      <c r="BE343" s="185">
        <f>IF(O343="základní",K343,0)</f>
        <v>0</v>
      </c>
      <c r="BF343" s="185">
        <f>IF(O343="snížená",K343,0)</f>
        <v>0</v>
      </c>
      <c r="BG343" s="185">
        <f>IF(O343="zákl. přenesená",K343,0)</f>
        <v>0</v>
      </c>
      <c r="BH343" s="185">
        <f>IF(O343="sníž. přenesená",K343,0)</f>
        <v>0</v>
      </c>
      <c r="BI343" s="185">
        <f>IF(O343="nulová",K343,0)</f>
        <v>0</v>
      </c>
      <c r="BJ343" s="14" t="s">
        <v>83</v>
      </c>
      <c r="BK343" s="185">
        <f>ROUND(P343*H343,2)</f>
        <v>0</v>
      </c>
      <c r="BL343" s="14" t="s">
        <v>666</v>
      </c>
      <c r="BM343" s="184" t="s">
        <v>1804</v>
      </c>
    </row>
    <row r="344" spans="1:65" s="2" customFormat="1" ht="11.25">
      <c r="A344" s="31"/>
      <c r="B344" s="32"/>
      <c r="C344" s="33"/>
      <c r="D344" s="186" t="s">
        <v>207</v>
      </c>
      <c r="E344" s="33"/>
      <c r="F344" s="187" t="s">
        <v>1803</v>
      </c>
      <c r="G344" s="33"/>
      <c r="H344" s="33"/>
      <c r="I344" s="188"/>
      <c r="J344" s="188"/>
      <c r="K344" s="33"/>
      <c r="L344" s="33"/>
      <c r="M344" s="36"/>
      <c r="N344" s="189"/>
      <c r="O344" s="190"/>
      <c r="P344" s="68"/>
      <c r="Q344" s="68"/>
      <c r="R344" s="68"/>
      <c r="S344" s="68"/>
      <c r="T344" s="68"/>
      <c r="U344" s="68"/>
      <c r="V344" s="68"/>
      <c r="W344" s="68"/>
      <c r="X344" s="68"/>
      <c r="Y344" s="69"/>
      <c r="Z344" s="31"/>
      <c r="AA344" s="31"/>
      <c r="AB344" s="31"/>
      <c r="AC344" s="31"/>
      <c r="AD344" s="31"/>
      <c r="AE344" s="31"/>
      <c r="AT344" s="14" t="s">
        <v>207</v>
      </c>
      <c r="AU344" s="14" t="s">
        <v>83</v>
      </c>
    </row>
    <row r="345" spans="1:65" s="2" customFormat="1" ht="14.45" customHeight="1">
      <c r="A345" s="31"/>
      <c r="B345" s="32"/>
      <c r="C345" s="170" t="s">
        <v>576</v>
      </c>
      <c r="D345" s="170" t="s">
        <v>201</v>
      </c>
      <c r="E345" s="171" t="s">
        <v>1805</v>
      </c>
      <c r="F345" s="172" t="s">
        <v>1806</v>
      </c>
      <c r="G345" s="173" t="s">
        <v>300</v>
      </c>
      <c r="H345" s="174">
        <v>1</v>
      </c>
      <c r="I345" s="175"/>
      <c r="J345" s="176"/>
      <c r="K345" s="177">
        <f>ROUND(P345*H345,2)</f>
        <v>0</v>
      </c>
      <c r="L345" s="172" t="s">
        <v>1</v>
      </c>
      <c r="M345" s="178"/>
      <c r="N345" s="179" t="s">
        <v>1</v>
      </c>
      <c r="O345" s="180" t="s">
        <v>39</v>
      </c>
      <c r="P345" s="181">
        <f>I345+J345</f>
        <v>0</v>
      </c>
      <c r="Q345" s="181">
        <f>ROUND(I345*H345,2)</f>
        <v>0</v>
      </c>
      <c r="R345" s="181">
        <f>ROUND(J345*H345,2)</f>
        <v>0</v>
      </c>
      <c r="S345" s="68"/>
      <c r="T345" s="182">
        <f>S345*H345</f>
        <v>0</v>
      </c>
      <c r="U345" s="182">
        <v>0</v>
      </c>
      <c r="V345" s="182">
        <f>U345*H345</f>
        <v>0</v>
      </c>
      <c r="W345" s="182">
        <v>0</v>
      </c>
      <c r="X345" s="182">
        <f>W345*H345</f>
        <v>0</v>
      </c>
      <c r="Y345" s="183" t="s">
        <v>1</v>
      </c>
      <c r="Z345" s="31"/>
      <c r="AA345" s="31"/>
      <c r="AB345" s="31"/>
      <c r="AC345" s="31"/>
      <c r="AD345" s="31"/>
      <c r="AE345" s="31"/>
      <c r="AR345" s="184" t="s">
        <v>331</v>
      </c>
      <c r="AT345" s="184" t="s">
        <v>201</v>
      </c>
      <c r="AU345" s="184" t="s">
        <v>83</v>
      </c>
      <c r="AY345" s="14" t="s">
        <v>205</v>
      </c>
      <c r="BE345" s="185">
        <f>IF(O345="základní",K345,0)</f>
        <v>0</v>
      </c>
      <c r="BF345" s="185">
        <f>IF(O345="snížená",K345,0)</f>
        <v>0</v>
      </c>
      <c r="BG345" s="185">
        <f>IF(O345="zákl. přenesená",K345,0)</f>
        <v>0</v>
      </c>
      <c r="BH345" s="185">
        <f>IF(O345="sníž. přenesená",K345,0)</f>
        <v>0</v>
      </c>
      <c r="BI345" s="185">
        <f>IF(O345="nulová",K345,0)</f>
        <v>0</v>
      </c>
      <c r="BJ345" s="14" t="s">
        <v>83</v>
      </c>
      <c r="BK345" s="185">
        <f>ROUND(P345*H345,2)</f>
        <v>0</v>
      </c>
      <c r="BL345" s="14" t="s">
        <v>331</v>
      </c>
      <c r="BM345" s="184" t="s">
        <v>1807</v>
      </c>
    </row>
    <row r="346" spans="1:65" s="2" customFormat="1" ht="11.25">
      <c r="A346" s="31"/>
      <c r="B346" s="32"/>
      <c r="C346" s="33"/>
      <c r="D346" s="186" t="s">
        <v>207</v>
      </c>
      <c r="E346" s="33"/>
      <c r="F346" s="187" t="s">
        <v>1806</v>
      </c>
      <c r="G346" s="33"/>
      <c r="H346" s="33"/>
      <c r="I346" s="188"/>
      <c r="J346" s="188"/>
      <c r="K346" s="33"/>
      <c r="L346" s="33"/>
      <c r="M346" s="36"/>
      <c r="N346" s="189"/>
      <c r="O346" s="190"/>
      <c r="P346" s="68"/>
      <c r="Q346" s="68"/>
      <c r="R346" s="68"/>
      <c r="S346" s="68"/>
      <c r="T346" s="68"/>
      <c r="U346" s="68"/>
      <c r="V346" s="68"/>
      <c r="W346" s="68"/>
      <c r="X346" s="68"/>
      <c r="Y346" s="69"/>
      <c r="Z346" s="31"/>
      <c r="AA346" s="31"/>
      <c r="AB346" s="31"/>
      <c r="AC346" s="31"/>
      <c r="AD346" s="31"/>
      <c r="AE346" s="31"/>
      <c r="AT346" s="14" t="s">
        <v>207</v>
      </c>
      <c r="AU346" s="14" t="s">
        <v>83</v>
      </c>
    </row>
    <row r="347" spans="1:65" s="2" customFormat="1" ht="14.45" customHeight="1">
      <c r="A347" s="31"/>
      <c r="B347" s="32"/>
      <c r="C347" s="170" t="s">
        <v>580</v>
      </c>
      <c r="D347" s="170" t="s">
        <v>201</v>
      </c>
      <c r="E347" s="171" t="s">
        <v>1808</v>
      </c>
      <c r="F347" s="172" t="s">
        <v>1809</v>
      </c>
      <c r="G347" s="173" t="s">
        <v>300</v>
      </c>
      <c r="H347" s="174">
        <v>5</v>
      </c>
      <c r="I347" s="175"/>
      <c r="J347" s="176"/>
      <c r="K347" s="177">
        <f>ROUND(P347*H347,2)</f>
        <v>0</v>
      </c>
      <c r="L347" s="172" t="s">
        <v>1</v>
      </c>
      <c r="M347" s="178"/>
      <c r="N347" s="179" t="s">
        <v>1</v>
      </c>
      <c r="O347" s="180" t="s">
        <v>39</v>
      </c>
      <c r="P347" s="181">
        <f>I347+J347</f>
        <v>0</v>
      </c>
      <c r="Q347" s="181">
        <f>ROUND(I347*H347,2)</f>
        <v>0</v>
      </c>
      <c r="R347" s="181">
        <f>ROUND(J347*H347,2)</f>
        <v>0</v>
      </c>
      <c r="S347" s="68"/>
      <c r="T347" s="182">
        <f>S347*H347</f>
        <v>0</v>
      </c>
      <c r="U347" s="182">
        <v>0</v>
      </c>
      <c r="V347" s="182">
        <f>U347*H347</f>
        <v>0</v>
      </c>
      <c r="W347" s="182">
        <v>0</v>
      </c>
      <c r="X347" s="182">
        <f>W347*H347</f>
        <v>0</v>
      </c>
      <c r="Y347" s="183" t="s">
        <v>1</v>
      </c>
      <c r="Z347" s="31"/>
      <c r="AA347" s="31"/>
      <c r="AB347" s="31"/>
      <c r="AC347" s="31"/>
      <c r="AD347" s="31"/>
      <c r="AE347" s="31"/>
      <c r="AR347" s="184" t="s">
        <v>331</v>
      </c>
      <c r="AT347" s="184" t="s">
        <v>201</v>
      </c>
      <c r="AU347" s="184" t="s">
        <v>83</v>
      </c>
      <c r="AY347" s="14" t="s">
        <v>205</v>
      </c>
      <c r="BE347" s="185">
        <f>IF(O347="základní",K347,0)</f>
        <v>0</v>
      </c>
      <c r="BF347" s="185">
        <f>IF(O347="snížená",K347,0)</f>
        <v>0</v>
      </c>
      <c r="BG347" s="185">
        <f>IF(O347="zákl. přenesená",K347,0)</f>
        <v>0</v>
      </c>
      <c r="BH347" s="185">
        <f>IF(O347="sníž. přenesená",K347,0)</f>
        <v>0</v>
      </c>
      <c r="BI347" s="185">
        <f>IF(O347="nulová",K347,0)</f>
        <v>0</v>
      </c>
      <c r="BJ347" s="14" t="s">
        <v>83</v>
      </c>
      <c r="BK347" s="185">
        <f>ROUND(P347*H347,2)</f>
        <v>0</v>
      </c>
      <c r="BL347" s="14" t="s">
        <v>331</v>
      </c>
      <c r="BM347" s="184" t="s">
        <v>1810</v>
      </c>
    </row>
    <row r="348" spans="1:65" s="2" customFormat="1" ht="11.25">
      <c r="A348" s="31"/>
      <c r="B348" s="32"/>
      <c r="C348" s="33"/>
      <c r="D348" s="186" t="s">
        <v>207</v>
      </c>
      <c r="E348" s="33"/>
      <c r="F348" s="187" t="s">
        <v>1809</v>
      </c>
      <c r="G348" s="33"/>
      <c r="H348" s="33"/>
      <c r="I348" s="188"/>
      <c r="J348" s="188"/>
      <c r="K348" s="33"/>
      <c r="L348" s="33"/>
      <c r="M348" s="36"/>
      <c r="N348" s="189"/>
      <c r="O348" s="190"/>
      <c r="P348" s="68"/>
      <c r="Q348" s="68"/>
      <c r="R348" s="68"/>
      <c r="S348" s="68"/>
      <c r="T348" s="68"/>
      <c r="U348" s="68"/>
      <c r="V348" s="68"/>
      <c r="W348" s="68"/>
      <c r="X348" s="68"/>
      <c r="Y348" s="69"/>
      <c r="Z348" s="31"/>
      <c r="AA348" s="31"/>
      <c r="AB348" s="31"/>
      <c r="AC348" s="31"/>
      <c r="AD348" s="31"/>
      <c r="AE348" s="31"/>
      <c r="AT348" s="14" t="s">
        <v>207</v>
      </c>
      <c r="AU348" s="14" t="s">
        <v>83</v>
      </c>
    </row>
    <row r="349" spans="1:65" s="2" customFormat="1" ht="14.45" customHeight="1">
      <c r="A349" s="31"/>
      <c r="B349" s="32"/>
      <c r="C349" s="170" t="s">
        <v>584</v>
      </c>
      <c r="D349" s="170" t="s">
        <v>201</v>
      </c>
      <c r="E349" s="171" t="s">
        <v>1811</v>
      </c>
      <c r="F349" s="172" t="s">
        <v>1777</v>
      </c>
      <c r="G349" s="173" t="s">
        <v>300</v>
      </c>
      <c r="H349" s="174">
        <v>1</v>
      </c>
      <c r="I349" s="175"/>
      <c r="J349" s="176"/>
      <c r="K349" s="177">
        <f>ROUND(P349*H349,2)</f>
        <v>0</v>
      </c>
      <c r="L349" s="172" t="s">
        <v>1</v>
      </c>
      <c r="M349" s="178"/>
      <c r="N349" s="179" t="s">
        <v>1</v>
      </c>
      <c r="O349" s="180" t="s">
        <v>39</v>
      </c>
      <c r="P349" s="181">
        <f>I349+J349</f>
        <v>0</v>
      </c>
      <c r="Q349" s="181">
        <f>ROUND(I349*H349,2)</f>
        <v>0</v>
      </c>
      <c r="R349" s="181">
        <f>ROUND(J349*H349,2)</f>
        <v>0</v>
      </c>
      <c r="S349" s="68"/>
      <c r="T349" s="182">
        <f>S349*H349</f>
        <v>0</v>
      </c>
      <c r="U349" s="182">
        <v>0</v>
      </c>
      <c r="V349" s="182">
        <f>U349*H349</f>
        <v>0</v>
      </c>
      <c r="W349" s="182">
        <v>0</v>
      </c>
      <c r="X349" s="182">
        <f>W349*H349</f>
        <v>0</v>
      </c>
      <c r="Y349" s="183" t="s">
        <v>1</v>
      </c>
      <c r="Z349" s="31"/>
      <c r="AA349" s="31"/>
      <c r="AB349" s="31"/>
      <c r="AC349" s="31"/>
      <c r="AD349" s="31"/>
      <c r="AE349" s="31"/>
      <c r="AR349" s="184" t="s">
        <v>331</v>
      </c>
      <c r="AT349" s="184" t="s">
        <v>201</v>
      </c>
      <c r="AU349" s="184" t="s">
        <v>83</v>
      </c>
      <c r="AY349" s="14" t="s">
        <v>205</v>
      </c>
      <c r="BE349" s="185">
        <f>IF(O349="základní",K349,0)</f>
        <v>0</v>
      </c>
      <c r="BF349" s="185">
        <f>IF(O349="snížená",K349,0)</f>
        <v>0</v>
      </c>
      <c r="BG349" s="185">
        <f>IF(O349="zákl. přenesená",K349,0)</f>
        <v>0</v>
      </c>
      <c r="BH349" s="185">
        <f>IF(O349="sníž. přenesená",K349,0)</f>
        <v>0</v>
      </c>
      <c r="BI349" s="185">
        <f>IF(O349="nulová",K349,0)</f>
        <v>0</v>
      </c>
      <c r="BJ349" s="14" t="s">
        <v>83</v>
      </c>
      <c r="BK349" s="185">
        <f>ROUND(P349*H349,2)</f>
        <v>0</v>
      </c>
      <c r="BL349" s="14" t="s">
        <v>331</v>
      </c>
      <c r="BM349" s="184" t="s">
        <v>1812</v>
      </c>
    </row>
    <row r="350" spans="1:65" s="2" customFormat="1" ht="11.25">
      <c r="A350" s="31"/>
      <c r="B350" s="32"/>
      <c r="C350" s="33"/>
      <c r="D350" s="186" t="s">
        <v>207</v>
      </c>
      <c r="E350" s="33"/>
      <c r="F350" s="187" t="s">
        <v>1777</v>
      </c>
      <c r="G350" s="33"/>
      <c r="H350" s="33"/>
      <c r="I350" s="188"/>
      <c r="J350" s="188"/>
      <c r="K350" s="33"/>
      <c r="L350" s="33"/>
      <c r="M350" s="36"/>
      <c r="N350" s="189"/>
      <c r="O350" s="190"/>
      <c r="P350" s="68"/>
      <c r="Q350" s="68"/>
      <c r="R350" s="68"/>
      <c r="S350" s="68"/>
      <c r="T350" s="68"/>
      <c r="U350" s="68"/>
      <c r="V350" s="68"/>
      <c r="W350" s="68"/>
      <c r="X350" s="68"/>
      <c r="Y350" s="69"/>
      <c r="Z350" s="31"/>
      <c r="AA350" s="31"/>
      <c r="AB350" s="31"/>
      <c r="AC350" s="31"/>
      <c r="AD350" s="31"/>
      <c r="AE350" s="31"/>
      <c r="AT350" s="14" t="s">
        <v>207</v>
      </c>
      <c r="AU350" s="14" t="s">
        <v>83</v>
      </c>
    </row>
    <row r="351" spans="1:65" s="2" customFormat="1" ht="14.45" customHeight="1">
      <c r="A351" s="31"/>
      <c r="B351" s="32"/>
      <c r="C351" s="170" t="s">
        <v>328</v>
      </c>
      <c r="D351" s="170" t="s">
        <v>201</v>
      </c>
      <c r="E351" s="171" t="s">
        <v>1813</v>
      </c>
      <c r="F351" s="172" t="s">
        <v>1814</v>
      </c>
      <c r="G351" s="173" t="s">
        <v>204</v>
      </c>
      <c r="H351" s="174">
        <v>17.492000000000001</v>
      </c>
      <c r="I351" s="175"/>
      <c r="J351" s="176"/>
      <c r="K351" s="177">
        <f>ROUND(P351*H351,2)</f>
        <v>0</v>
      </c>
      <c r="L351" s="172" t="s">
        <v>1</v>
      </c>
      <c r="M351" s="178"/>
      <c r="N351" s="179" t="s">
        <v>1</v>
      </c>
      <c r="O351" s="180" t="s">
        <v>39</v>
      </c>
      <c r="P351" s="181">
        <f>I351+J351</f>
        <v>0</v>
      </c>
      <c r="Q351" s="181">
        <f>ROUND(I351*H351,2)</f>
        <v>0</v>
      </c>
      <c r="R351" s="181">
        <f>ROUND(J351*H351,2)</f>
        <v>0</v>
      </c>
      <c r="S351" s="68"/>
      <c r="T351" s="182">
        <f>S351*H351</f>
        <v>0</v>
      </c>
      <c r="U351" s="182">
        <v>0</v>
      </c>
      <c r="V351" s="182">
        <f>U351*H351</f>
        <v>0</v>
      </c>
      <c r="W351" s="182">
        <v>0</v>
      </c>
      <c r="X351" s="182">
        <f>W351*H351</f>
        <v>0</v>
      </c>
      <c r="Y351" s="183" t="s">
        <v>1</v>
      </c>
      <c r="Z351" s="31"/>
      <c r="AA351" s="31"/>
      <c r="AB351" s="31"/>
      <c r="AC351" s="31"/>
      <c r="AD351" s="31"/>
      <c r="AE351" s="31"/>
      <c r="AR351" s="184" t="s">
        <v>85</v>
      </c>
      <c r="AT351" s="184" t="s">
        <v>201</v>
      </c>
      <c r="AU351" s="184" t="s">
        <v>83</v>
      </c>
      <c r="AY351" s="14" t="s">
        <v>205</v>
      </c>
      <c r="BE351" s="185">
        <f>IF(O351="základní",K351,0)</f>
        <v>0</v>
      </c>
      <c r="BF351" s="185">
        <f>IF(O351="snížená",K351,0)</f>
        <v>0</v>
      </c>
      <c r="BG351" s="185">
        <f>IF(O351="zákl. přenesená",K351,0)</f>
        <v>0</v>
      </c>
      <c r="BH351" s="185">
        <f>IF(O351="sníž. přenesená",K351,0)</f>
        <v>0</v>
      </c>
      <c r="BI351" s="185">
        <f>IF(O351="nulová",K351,0)</f>
        <v>0</v>
      </c>
      <c r="BJ351" s="14" t="s">
        <v>83</v>
      </c>
      <c r="BK351" s="185">
        <f>ROUND(P351*H351,2)</f>
        <v>0</v>
      </c>
      <c r="BL351" s="14" t="s">
        <v>83</v>
      </c>
      <c r="BM351" s="184" t="s">
        <v>1815</v>
      </c>
    </row>
    <row r="352" spans="1:65" s="2" customFormat="1" ht="11.25">
      <c r="A352" s="31"/>
      <c r="B352" s="32"/>
      <c r="C352" s="33"/>
      <c r="D352" s="186" t="s">
        <v>207</v>
      </c>
      <c r="E352" s="33"/>
      <c r="F352" s="187" t="s">
        <v>1814</v>
      </c>
      <c r="G352" s="33"/>
      <c r="H352" s="33"/>
      <c r="I352" s="188"/>
      <c r="J352" s="188"/>
      <c r="K352" s="33"/>
      <c r="L352" s="33"/>
      <c r="M352" s="36"/>
      <c r="N352" s="189"/>
      <c r="O352" s="190"/>
      <c r="P352" s="68"/>
      <c r="Q352" s="68"/>
      <c r="R352" s="68"/>
      <c r="S352" s="68"/>
      <c r="T352" s="68"/>
      <c r="U352" s="68"/>
      <c r="V352" s="68"/>
      <c r="W352" s="68"/>
      <c r="X352" s="68"/>
      <c r="Y352" s="69"/>
      <c r="Z352" s="31"/>
      <c r="AA352" s="31"/>
      <c r="AB352" s="31"/>
      <c r="AC352" s="31"/>
      <c r="AD352" s="31"/>
      <c r="AE352" s="31"/>
      <c r="AT352" s="14" t="s">
        <v>207</v>
      </c>
      <c r="AU352" s="14" t="s">
        <v>83</v>
      </c>
    </row>
    <row r="353" spans="1:65" s="2" customFormat="1" ht="14.45" customHeight="1">
      <c r="A353" s="31"/>
      <c r="B353" s="32"/>
      <c r="C353" s="207" t="s">
        <v>333</v>
      </c>
      <c r="D353" s="207" t="s">
        <v>423</v>
      </c>
      <c r="E353" s="208" t="s">
        <v>1816</v>
      </c>
      <c r="F353" s="209" t="s">
        <v>1817</v>
      </c>
      <c r="G353" s="210" t="s">
        <v>761</v>
      </c>
      <c r="H353" s="211">
        <v>22.74</v>
      </c>
      <c r="I353" s="212"/>
      <c r="J353" s="212"/>
      <c r="K353" s="213">
        <f>ROUND(P353*H353,2)</f>
        <v>0</v>
      </c>
      <c r="L353" s="209" t="s">
        <v>1</v>
      </c>
      <c r="M353" s="36"/>
      <c r="N353" s="214" t="s">
        <v>1</v>
      </c>
      <c r="O353" s="180" t="s">
        <v>39</v>
      </c>
      <c r="P353" s="181">
        <f>I353+J353</f>
        <v>0</v>
      </c>
      <c r="Q353" s="181">
        <f>ROUND(I353*H353,2)</f>
        <v>0</v>
      </c>
      <c r="R353" s="181">
        <f>ROUND(J353*H353,2)</f>
        <v>0</v>
      </c>
      <c r="S353" s="68"/>
      <c r="T353" s="182">
        <f>S353*H353</f>
        <v>0</v>
      </c>
      <c r="U353" s="182">
        <v>0</v>
      </c>
      <c r="V353" s="182">
        <f>U353*H353</f>
        <v>0</v>
      </c>
      <c r="W353" s="182">
        <v>0</v>
      </c>
      <c r="X353" s="182">
        <f>W353*H353</f>
        <v>0</v>
      </c>
      <c r="Y353" s="183" t="s">
        <v>1</v>
      </c>
      <c r="Z353" s="31"/>
      <c r="AA353" s="31"/>
      <c r="AB353" s="31"/>
      <c r="AC353" s="31"/>
      <c r="AD353" s="31"/>
      <c r="AE353" s="31"/>
      <c r="AR353" s="184" t="s">
        <v>83</v>
      </c>
      <c r="AT353" s="184" t="s">
        <v>423</v>
      </c>
      <c r="AU353" s="184" t="s">
        <v>83</v>
      </c>
      <c r="AY353" s="14" t="s">
        <v>205</v>
      </c>
      <c r="BE353" s="185">
        <f>IF(O353="základní",K353,0)</f>
        <v>0</v>
      </c>
      <c r="BF353" s="185">
        <f>IF(O353="snížená",K353,0)</f>
        <v>0</v>
      </c>
      <c r="BG353" s="185">
        <f>IF(O353="zákl. přenesená",K353,0)</f>
        <v>0</v>
      </c>
      <c r="BH353" s="185">
        <f>IF(O353="sníž. přenesená",K353,0)</f>
        <v>0</v>
      </c>
      <c r="BI353" s="185">
        <f>IF(O353="nulová",K353,0)</f>
        <v>0</v>
      </c>
      <c r="BJ353" s="14" t="s">
        <v>83</v>
      </c>
      <c r="BK353" s="185">
        <f>ROUND(P353*H353,2)</f>
        <v>0</v>
      </c>
      <c r="BL353" s="14" t="s">
        <v>83</v>
      </c>
      <c r="BM353" s="184" t="s">
        <v>1818</v>
      </c>
    </row>
    <row r="354" spans="1:65" s="2" customFormat="1" ht="19.5">
      <c r="A354" s="31"/>
      <c r="B354" s="32"/>
      <c r="C354" s="33"/>
      <c r="D354" s="186" t="s">
        <v>207</v>
      </c>
      <c r="E354" s="33"/>
      <c r="F354" s="187" t="s">
        <v>1819</v>
      </c>
      <c r="G354" s="33"/>
      <c r="H354" s="33"/>
      <c r="I354" s="188"/>
      <c r="J354" s="188"/>
      <c r="K354" s="33"/>
      <c r="L354" s="33"/>
      <c r="M354" s="36"/>
      <c r="N354" s="189"/>
      <c r="O354" s="190"/>
      <c r="P354" s="68"/>
      <c r="Q354" s="68"/>
      <c r="R354" s="68"/>
      <c r="S354" s="68"/>
      <c r="T354" s="68"/>
      <c r="U354" s="68"/>
      <c r="V354" s="68"/>
      <c r="W354" s="68"/>
      <c r="X354" s="68"/>
      <c r="Y354" s="69"/>
      <c r="Z354" s="31"/>
      <c r="AA354" s="31"/>
      <c r="AB354" s="31"/>
      <c r="AC354" s="31"/>
      <c r="AD354" s="31"/>
      <c r="AE354" s="31"/>
      <c r="AT354" s="14" t="s">
        <v>207</v>
      </c>
      <c r="AU354" s="14" t="s">
        <v>83</v>
      </c>
    </row>
    <row r="355" spans="1:65" s="2" customFormat="1" ht="24.2" customHeight="1">
      <c r="A355" s="31"/>
      <c r="B355" s="32"/>
      <c r="C355" s="170" t="s">
        <v>337</v>
      </c>
      <c r="D355" s="170" t="s">
        <v>201</v>
      </c>
      <c r="E355" s="171" t="s">
        <v>1820</v>
      </c>
      <c r="F355" s="172" t="s">
        <v>1821</v>
      </c>
      <c r="G355" s="173" t="s">
        <v>300</v>
      </c>
      <c r="H355" s="174">
        <v>1</v>
      </c>
      <c r="I355" s="175"/>
      <c r="J355" s="176"/>
      <c r="K355" s="177">
        <f>ROUND(P355*H355,2)</f>
        <v>0</v>
      </c>
      <c r="L355" s="172" t="s">
        <v>1</v>
      </c>
      <c r="M355" s="178"/>
      <c r="N355" s="179" t="s">
        <v>1</v>
      </c>
      <c r="O355" s="180" t="s">
        <v>39</v>
      </c>
      <c r="P355" s="181">
        <f>I355+J355</f>
        <v>0</v>
      </c>
      <c r="Q355" s="181">
        <f>ROUND(I355*H355,2)</f>
        <v>0</v>
      </c>
      <c r="R355" s="181">
        <f>ROUND(J355*H355,2)</f>
        <v>0</v>
      </c>
      <c r="S355" s="68"/>
      <c r="T355" s="182">
        <f>S355*H355</f>
        <v>0</v>
      </c>
      <c r="U355" s="182">
        <v>0</v>
      </c>
      <c r="V355" s="182">
        <f>U355*H355</f>
        <v>0</v>
      </c>
      <c r="W355" s="182">
        <v>0</v>
      </c>
      <c r="X355" s="182">
        <f>W355*H355</f>
        <v>0</v>
      </c>
      <c r="Y355" s="183" t="s">
        <v>1</v>
      </c>
      <c r="Z355" s="31"/>
      <c r="AA355" s="31"/>
      <c r="AB355" s="31"/>
      <c r="AC355" s="31"/>
      <c r="AD355" s="31"/>
      <c r="AE355" s="31"/>
      <c r="AR355" s="184" t="s">
        <v>331</v>
      </c>
      <c r="AT355" s="184" t="s">
        <v>201</v>
      </c>
      <c r="AU355" s="184" t="s">
        <v>83</v>
      </c>
      <c r="AY355" s="14" t="s">
        <v>205</v>
      </c>
      <c r="BE355" s="185">
        <f>IF(O355="základní",K355,0)</f>
        <v>0</v>
      </c>
      <c r="BF355" s="185">
        <f>IF(O355="snížená",K355,0)</f>
        <v>0</v>
      </c>
      <c r="BG355" s="185">
        <f>IF(O355="zákl. přenesená",K355,0)</f>
        <v>0</v>
      </c>
      <c r="BH355" s="185">
        <f>IF(O355="sníž. přenesená",K355,0)</f>
        <v>0</v>
      </c>
      <c r="BI355" s="185">
        <f>IF(O355="nulová",K355,0)</f>
        <v>0</v>
      </c>
      <c r="BJ355" s="14" t="s">
        <v>83</v>
      </c>
      <c r="BK355" s="185">
        <f>ROUND(P355*H355,2)</f>
        <v>0</v>
      </c>
      <c r="BL355" s="14" t="s">
        <v>331</v>
      </c>
      <c r="BM355" s="184" t="s">
        <v>1822</v>
      </c>
    </row>
    <row r="356" spans="1:65" s="2" customFormat="1" ht="11.25">
      <c r="A356" s="31"/>
      <c r="B356" s="32"/>
      <c r="C356" s="33"/>
      <c r="D356" s="186" t="s">
        <v>207</v>
      </c>
      <c r="E356" s="33"/>
      <c r="F356" s="187" t="s">
        <v>1821</v>
      </c>
      <c r="G356" s="33"/>
      <c r="H356" s="33"/>
      <c r="I356" s="188"/>
      <c r="J356" s="188"/>
      <c r="K356" s="33"/>
      <c r="L356" s="33"/>
      <c r="M356" s="36"/>
      <c r="N356" s="189"/>
      <c r="O356" s="190"/>
      <c r="P356" s="68"/>
      <c r="Q356" s="68"/>
      <c r="R356" s="68"/>
      <c r="S356" s="68"/>
      <c r="T356" s="68"/>
      <c r="U356" s="68"/>
      <c r="V356" s="68"/>
      <c r="W356" s="68"/>
      <c r="X356" s="68"/>
      <c r="Y356" s="69"/>
      <c r="Z356" s="31"/>
      <c r="AA356" s="31"/>
      <c r="AB356" s="31"/>
      <c r="AC356" s="31"/>
      <c r="AD356" s="31"/>
      <c r="AE356" s="31"/>
      <c r="AT356" s="14" t="s">
        <v>207</v>
      </c>
      <c r="AU356" s="14" t="s">
        <v>83</v>
      </c>
    </row>
    <row r="357" spans="1:65" s="2" customFormat="1" ht="14.45" customHeight="1">
      <c r="A357" s="31"/>
      <c r="B357" s="32"/>
      <c r="C357" s="170" t="s">
        <v>341</v>
      </c>
      <c r="D357" s="170" t="s">
        <v>201</v>
      </c>
      <c r="E357" s="171" t="s">
        <v>1823</v>
      </c>
      <c r="F357" s="172" t="s">
        <v>1824</v>
      </c>
      <c r="G357" s="173" t="s">
        <v>300</v>
      </c>
      <c r="H357" s="174">
        <v>1</v>
      </c>
      <c r="I357" s="175"/>
      <c r="J357" s="176"/>
      <c r="K357" s="177">
        <f>ROUND(P357*H357,2)</f>
        <v>0</v>
      </c>
      <c r="L357" s="172" t="s">
        <v>1</v>
      </c>
      <c r="M357" s="178"/>
      <c r="N357" s="179" t="s">
        <v>1</v>
      </c>
      <c r="O357" s="180" t="s">
        <v>39</v>
      </c>
      <c r="P357" s="181">
        <f>I357+J357</f>
        <v>0</v>
      </c>
      <c r="Q357" s="181">
        <f>ROUND(I357*H357,2)</f>
        <v>0</v>
      </c>
      <c r="R357" s="181">
        <f>ROUND(J357*H357,2)</f>
        <v>0</v>
      </c>
      <c r="S357" s="68"/>
      <c r="T357" s="182">
        <f>S357*H357</f>
        <v>0</v>
      </c>
      <c r="U357" s="182">
        <v>0</v>
      </c>
      <c r="V357" s="182">
        <f>U357*H357</f>
        <v>0</v>
      </c>
      <c r="W357" s="182">
        <v>0</v>
      </c>
      <c r="X357" s="182">
        <f>W357*H357</f>
        <v>0</v>
      </c>
      <c r="Y357" s="183" t="s">
        <v>1</v>
      </c>
      <c r="Z357" s="31"/>
      <c r="AA357" s="31"/>
      <c r="AB357" s="31"/>
      <c r="AC357" s="31"/>
      <c r="AD357" s="31"/>
      <c r="AE357" s="31"/>
      <c r="AR357" s="184" t="s">
        <v>331</v>
      </c>
      <c r="AT357" s="184" t="s">
        <v>201</v>
      </c>
      <c r="AU357" s="184" t="s">
        <v>83</v>
      </c>
      <c r="AY357" s="14" t="s">
        <v>205</v>
      </c>
      <c r="BE357" s="185">
        <f>IF(O357="základní",K357,0)</f>
        <v>0</v>
      </c>
      <c r="BF357" s="185">
        <f>IF(O357="snížená",K357,0)</f>
        <v>0</v>
      </c>
      <c r="BG357" s="185">
        <f>IF(O357="zákl. přenesená",K357,0)</f>
        <v>0</v>
      </c>
      <c r="BH357" s="185">
        <f>IF(O357="sníž. přenesená",K357,0)</f>
        <v>0</v>
      </c>
      <c r="BI357" s="185">
        <f>IF(O357="nulová",K357,0)</f>
        <v>0</v>
      </c>
      <c r="BJ357" s="14" t="s">
        <v>83</v>
      </c>
      <c r="BK357" s="185">
        <f>ROUND(P357*H357,2)</f>
        <v>0</v>
      </c>
      <c r="BL357" s="14" t="s">
        <v>331</v>
      </c>
      <c r="BM357" s="184" t="s">
        <v>1825</v>
      </c>
    </row>
    <row r="358" spans="1:65" s="2" customFormat="1" ht="11.25">
      <c r="A358" s="31"/>
      <c r="B358" s="32"/>
      <c r="C358" s="33"/>
      <c r="D358" s="186" t="s">
        <v>207</v>
      </c>
      <c r="E358" s="33"/>
      <c r="F358" s="187" t="s">
        <v>1824</v>
      </c>
      <c r="G358" s="33"/>
      <c r="H358" s="33"/>
      <c r="I358" s="188"/>
      <c r="J358" s="188"/>
      <c r="K358" s="33"/>
      <c r="L358" s="33"/>
      <c r="M358" s="36"/>
      <c r="N358" s="189"/>
      <c r="O358" s="190"/>
      <c r="P358" s="68"/>
      <c r="Q358" s="68"/>
      <c r="R358" s="68"/>
      <c r="S358" s="68"/>
      <c r="T358" s="68"/>
      <c r="U358" s="68"/>
      <c r="V358" s="68"/>
      <c r="W358" s="68"/>
      <c r="X358" s="68"/>
      <c r="Y358" s="69"/>
      <c r="Z358" s="31"/>
      <c r="AA358" s="31"/>
      <c r="AB358" s="31"/>
      <c r="AC358" s="31"/>
      <c r="AD358" s="31"/>
      <c r="AE358" s="31"/>
      <c r="AT358" s="14" t="s">
        <v>207</v>
      </c>
      <c r="AU358" s="14" t="s">
        <v>83</v>
      </c>
    </row>
    <row r="359" spans="1:65" s="2" customFormat="1" ht="24.2" customHeight="1">
      <c r="A359" s="31"/>
      <c r="B359" s="32"/>
      <c r="C359" s="170" t="s">
        <v>345</v>
      </c>
      <c r="D359" s="170" t="s">
        <v>201</v>
      </c>
      <c r="E359" s="171" t="s">
        <v>1826</v>
      </c>
      <c r="F359" s="172" t="s">
        <v>1827</v>
      </c>
      <c r="G359" s="173" t="s">
        <v>300</v>
      </c>
      <c r="H359" s="174">
        <v>1</v>
      </c>
      <c r="I359" s="175"/>
      <c r="J359" s="176"/>
      <c r="K359" s="177">
        <f>ROUND(P359*H359,2)</f>
        <v>0</v>
      </c>
      <c r="L359" s="172" t="s">
        <v>1</v>
      </c>
      <c r="M359" s="178"/>
      <c r="N359" s="179" t="s">
        <v>1</v>
      </c>
      <c r="O359" s="180" t="s">
        <v>39</v>
      </c>
      <c r="P359" s="181">
        <f>I359+J359</f>
        <v>0</v>
      </c>
      <c r="Q359" s="181">
        <f>ROUND(I359*H359,2)</f>
        <v>0</v>
      </c>
      <c r="R359" s="181">
        <f>ROUND(J359*H359,2)</f>
        <v>0</v>
      </c>
      <c r="S359" s="68"/>
      <c r="T359" s="182">
        <f>S359*H359</f>
        <v>0</v>
      </c>
      <c r="U359" s="182">
        <v>0</v>
      </c>
      <c r="V359" s="182">
        <f>U359*H359</f>
        <v>0</v>
      </c>
      <c r="W359" s="182">
        <v>0</v>
      </c>
      <c r="X359" s="182">
        <f>W359*H359</f>
        <v>0</v>
      </c>
      <c r="Y359" s="183" t="s">
        <v>1</v>
      </c>
      <c r="Z359" s="31"/>
      <c r="AA359" s="31"/>
      <c r="AB359" s="31"/>
      <c r="AC359" s="31"/>
      <c r="AD359" s="31"/>
      <c r="AE359" s="31"/>
      <c r="AR359" s="184" t="s">
        <v>331</v>
      </c>
      <c r="AT359" s="184" t="s">
        <v>201</v>
      </c>
      <c r="AU359" s="184" t="s">
        <v>83</v>
      </c>
      <c r="AY359" s="14" t="s">
        <v>205</v>
      </c>
      <c r="BE359" s="185">
        <f>IF(O359="základní",K359,0)</f>
        <v>0</v>
      </c>
      <c r="BF359" s="185">
        <f>IF(O359="snížená",K359,0)</f>
        <v>0</v>
      </c>
      <c r="BG359" s="185">
        <f>IF(O359="zákl. přenesená",K359,0)</f>
        <v>0</v>
      </c>
      <c r="BH359" s="185">
        <f>IF(O359="sníž. přenesená",K359,0)</f>
        <v>0</v>
      </c>
      <c r="BI359" s="185">
        <f>IF(O359="nulová",K359,0)</f>
        <v>0</v>
      </c>
      <c r="BJ359" s="14" t="s">
        <v>83</v>
      </c>
      <c r="BK359" s="185">
        <f>ROUND(P359*H359,2)</f>
        <v>0</v>
      </c>
      <c r="BL359" s="14" t="s">
        <v>331</v>
      </c>
      <c r="BM359" s="184" t="s">
        <v>1828</v>
      </c>
    </row>
    <row r="360" spans="1:65" s="2" customFormat="1" ht="11.25">
      <c r="A360" s="31"/>
      <c r="B360" s="32"/>
      <c r="C360" s="33"/>
      <c r="D360" s="186" t="s">
        <v>207</v>
      </c>
      <c r="E360" s="33"/>
      <c r="F360" s="187" t="s">
        <v>1827</v>
      </c>
      <c r="G360" s="33"/>
      <c r="H360" s="33"/>
      <c r="I360" s="188"/>
      <c r="J360" s="188"/>
      <c r="K360" s="33"/>
      <c r="L360" s="33"/>
      <c r="M360" s="36"/>
      <c r="N360" s="189"/>
      <c r="O360" s="190"/>
      <c r="P360" s="68"/>
      <c r="Q360" s="68"/>
      <c r="R360" s="68"/>
      <c r="S360" s="68"/>
      <c r="T360" s="68"/>
      <c r="U360" s="68"/>
      <c r="V360" s="68"/>
      <c r="W360" s="68"/>
      <c r="X360" s="68"/>
      <c r="Y360" s="69"/>
      <c r="Z360" s="31"/>
      <c r="AA360" s="31"/>
      <c r="AB360" s="31"/>
      <c r="AC360" s="31"/>
      <c r="AD360" s="31"/>
      <c r="AE360" s="31"/>
      <c r="AT360" s="14" t="s">
        <v>207</v>
      </c>
      <c r="AU360" s="14" t="s">
        <v>83</v>
      </c>
    </row>
    <row r="361" spans="1:65" s="2" customFormat="1" ht="14.45" customHeight="1">
      <c r="A361" s="31"/>
      <c r="B361" s="32"/>
      <c r="C361" s="170" t="s">
        <v>349</v>
      </c>
      <c r="D361" s="170" t="s">
        <v>201</v>
      </c>
      <c r="E361" s="171" t="s">
        <v>1829</v>
      </c>
      <c r="F361" s="172" t="s">
        <v>1830</v>
      </c>
      <c r="G361" s="173" t="s">
        <v>300</v>
      </c>
      <c r="H361" s="174">
        <v>1</v>
      </c>
      <c r="I361" s="175"/>
      <c r="J361" s="176"/>
      <c r="K361" s="177">
        <f>ROUND(P361*H361,2)</f>
        <v>0</v>
      </c>
      <c r="L361" s="172" t="s">
        <v>1</v>
      </c>
      <c r="M361" s="178"/>
      <c r="N361" s="179" t="s">
        <v>1</v>
      </c>
      <c r="O361" s="180" t="s">
        <v>39</v>
      </c>
      <c r="P361" s="181">
        <f>I361+J361</f>
        <v>0</v>
      </c>
      <c r="Q361" s="181">
        <f>ROUND(I361*H361,2)</f>
        <v>0</v>
      </c>
      <c r="R361" s="181">
        <f>ROUND(J361*H361,2)</f>
        <v>0</v>
      </c>
      <c r="S361" s="68"/>
      <c r="T361" s="182">
        <f>S361*H361</f>
        <v>0</v>
      </c>
      <c r="U361" s="182">
        <v>0</v>
      </c>
      <c r="V361" s="182">
        <f>U361*H361</f>
        <v>0</v>
      </c>
      <c r="W361" s="182">
        <v>0</v>
      </c>
      <c r="X361" s="182">
        <f>W361*H361</f>
        <v>0</v>
      </c>
      <c r="Y361" s="183" t="s">
        <v>1</v>
      </c>
      <c r="Z361" s="31"/>
      <c r="AA361" s="31"/>
      <c r="AB361" s="31"/>
      <c r="AC361" s="31"/>
      <c r="AD361" s="31"/>
      <c r="AE361" s="31"/>
      <c r="AR361" s="184" t="s">
        <v>331</v>
      </c>
      <c r="AT361" s="184" t="s">
        <v>201</v>
      </c>
      <c r="AU361" s="184" t="s">
        <v>83</v>
      </c>
      <c r="AY361" s="14" t="s">
        <v>205</v>
      </c>
      <c r="BE361" s="185">
        <f>IF(O361="základní",K361,0)</f>
        <v>0</v>
      </c>
      <c r="BF361" s="185">
        <f>IF(O361="snížená",K361,0)</f>
        <v>0</v>
      </c>
      <c r="BG361" s="185">
        <f>IF(O361="zákl. přenesená",K361,0)</f>
        <v>0</v>
      </c>
      <c r="BH361" s="185">
        <f>IF(O361="sníž. přenesená",K361,0)</f>
        <v>0</v>
      </c>
      <c r="BI361" s="185">
        <f>IF(O361="nulová",K361,0)</f>
        <v>0</v>
      </c>
      <c r="BJ361" s="14" t="s">
        <v>83</v>
      </c>
      <c r="BK361" s="185">
        <f>ROUND(P361*H361,2)</f>
        <v>0</v>
      </c>
      <c r="BL361" s="14" t="s">
        <v>331</v>
      </c>
      <c r="BM361" s="184" t="s">
        <v>1831</v>
      </c>
    </row>
    <row r="362" spans="1:65" s="2" customFormat="1" ht="11.25">
      <c r="A362" s="31"/>
      <c r="B362" s="32"/>
      <c r="C362" s="33"/>
      <c r="D362" s="186" t="s">
        <v>207</v>
      </c>
      <c r="E362" s="33"/>
      <c r="F362" s="187" t="s">
        <v>1830</v>
      </c>
      <c r="G362" s="33"/>
      <c r="H362" s="33"/>
      <c r="I362" s="188"/>
      <c r="J362" s="188"/>
      <c r="K362" s="33"/>
      <c r="L362" s="33"/>
      <c r="M362" s="36"/>
      <c r="N362" s="189"/>
      <c r="O362" s="190"/>
      <c r="P362" s="68"/>
      <c r="Q362" s="68"/>
      <c r="R362" s="68"/>
      <c r="S362" s="68"/>
      <c r="T362" s="68"/>
      <c r="U362" s="68"/>
      <c r="V362" s="68"/>
      <c r="W362" s="68"/>
      <c r="X362" s="68"/>
      <c r="Y362" s="69"/>
      <c r="Z362" s="31"/>
      <c r="AA362" s="31"/>
      <c r="AB362" s="31"/>
      <c r="AC362" s="31"/>
      <c r="AD362" s="31"/>
      <c r="AE362" s="31"/>
      <c r="AT362" s="14" t="s">
        <v>207</v>
      </c>
      <c r="AU362" s="14" t="s">
        <v>83</v>
      </c>
    </row>
    <row r="363" spans="1:65" s="11" customFormat="1" ht="25.9" customHeight="1">
      <c r="B363" s="192"/>
      <c r="C363" s="193"/>
      <c r="D363" s="194" t="s">
        <v>75</v>
      </c>
      <c r="E363" s="195" t="s">
        <v>1832</v>
      </c>
      <c r="F363" s="195" t="s">
        <v>1833</v>
      </c>
      <c r="G363" s="193"/>
      <c r="H363" s="193"/>
      <c r="I363" s="196"/>
      <c r="J363" s="196"/>
      <c r="K363" s="197">
        <f>BK363</f>
        <v>0</v>
      </c>
      <c r="L363" s="193"/>
      <c r="M363" s="198"/>
      <c r="N363" s="199"/>
      <c r="O363" s="200"/>
      <c r="P363" s="200"/>
      <c r="Q363" s="201">
        <f>SUM(Q364:Q413)</f>
        <v>0</v>
      </c>
      <c r="R363" s="201">
        <f>SUM(R364:R413)</f>
        <v>0</v>
      </c>
      <c r="S363" s="200"/>
      <c r="T363" s="202">
        <f>SUM(T364:T413)</f>
        <v>0</v>
      </c>
      <c r="U363" s="200"/>
      <c r="V363" s="202">
        <f>SUM(V364:V413)</f>
        <v>0</v>
      </c>
      <c r="W363" s="200"/>
      <c r="X363" s="202">
        <f>SUM(X364:X413)</f>
        <v>0</v>
      </c>
      <c r="Y363" s="203"/>
      <c r="AR363" s="204" t="s">
        <v>83</v>
      </c>
      <c r="AT363" s="205" t="s">
        <v>75</v>
      </c>
      <c r="AU363" s="205" t="s">
        <v>76</v>
      </c>
      <c r="AY363" s="204" t="s">
        <v>205</v>
      </c>
      <c r="BK363" s="206">
        <f>SUM(BK364:BK413)</f>
        <v>0</v>
      </c>
    </row>
    <row r="364" spans="1:65" s="2" customFormat="1" ht="14.45" customHeight="1">
      <c r="A364" s="31"/>
      <c r="B364" s="32"/>
      <c r="C364" s="170" t="s">
        <v>592</v>
      </c>
      <c r="D364" s="170" t="s">
        <v>201</v>
      </c>
      <c r="E364" s="171" t="s">
        <v>1834</v>
      </c>
      <c r="F364" s="172" t="s">
        <v>1835</v>
      </c>
      <c r="G364" s="173" t="s">
        <v>300</v>
      </c>
      <c r="H364" s="174">
        <v>1</v>
      </c>
      <c r="I364" s="175"/>
      <c r="J364" s="176"/>
      <c r="K364" s="177">
        <f>ROUND(P364*H364,2)</f>
        <v>0</v>
      </c>
      <c r="L364" s="172" t="s">
        <v>1</v>
      </c>
      <c r="M364" s="178"/>
      <c r="N364" s="179" t="s">
        <v>1</v>
      </c>
      <c r="O364" s="180" t="s">
        <v>39</v>
      </c>
      <c r="P364" s="181">
        <f>I364+J364</f>
        <v>0</v>
      </c>
      <c r="Q364" s="181">
        <f>ROUND(I364*H364,2)</f>
        <v>0</v>
      </c>
      <c r="R364" s="181">
        <f>ROUND(J364*H364,2)</f>
        <v>0</v>
      </c>
      <c r="S364" s="68"/>
      <c r="T364" s="182">
        <f>S364*H364</f>
        <v>0</v>
      </c>
      <c r="U364" s="182">
        <v>0</v>
      </c>
      <c r="V364" s="182">
        <f>U364*H364</f>
        <v>0</v>
      </c>
      <c r="W364" s="182">
        <v>0</v>
      </c>
      <c r="X364" s="182">
        <f>W364*H364</f>
        <v>0</v>
      </c>
      <c r="Y364" s="183" t="s">
        <v>1</v>
      </c>
      <c r="Z364" s="31"/>
      <c r="AA364" s="31"/>
      <c r="AB364" s="31"/>
      <c r="AC364" s="31"/>
      <c r="AD364" s="31"/>
      <c r="AE364" s="31"/>
      <c r="AR364" s="184" t="s">
        <v>331</v>
      </c>
      <c r="AT364" s="184" t="s">
        <v>201</v>
      </c>
      <c r="AU364" s="184" t="s">
        <v>83</v>
      </c>
      <c r="AY364" s="14" t="s">
        <v>205</v>
      </c>
      <c r="BE364" s="185">
        <f>IF(O364="základní",K364,0)</f>
        <v>0</v>
      </c>
      <c r="BF364" s="185">
        <f>IF(O364="snížená",K364,0)</f>
        <v>0</v>
      </c>
      <c r="BG364" s="185">
        <f>IF(O364="zákl. přenesená",K364,0)</f>
        <v>0</v>
      </c>
      <c r="BH364" s="185">
        <f>IF(O364="sníž. přenesená",K364,0)</f>
        <v>0</v>
      </c>
      <c r="BI364" s="185">
        <f>IF(O364="nulová",K364,0)</f>
        <v>0</v>
      </c>
      <c r="BJ364" s="14" t="s">
        <v>83</v>
      </c>
      <c r="BK364" s="185">
        <f>ROUND(P364*H364,2)</f>
        <v>0</v>
      </c>
      <c r="BL364" s="14" t="s">
        <v>331</v>
      </c>
      <c r="BM364" s="184" t="s">
        <v>1836</v>
      </c>
    </row>
    <row r="365" spans="1:65" s="2" customFormat="1" ht="11.25">
      <c r="A365" s="31"/>
      <c r="B365" s="32"/>
      <c r="C365" s="33"/>
      <c r="D365" s="186" t="s">
        <v>207</v>
      </c>
      <c r="E365" s="33"/>
      <c r="F365" s="187" t="s">
        <v>1837</v>
      </c>
      <c r="G365" s="33"/>
      <c r="H365" s="33"/>
      <c r="I365" s="188"/>
      <c r="J365" s="188"/>
      <c r="K365" s="33"/>
      <c r="L365" s="33"/>
      <c r="M365" s="36"/>
      <c r="N365" s="189"/>
      <c r="O365" s="190"/>
      <c r="P365" s="68"/>
      <c r="Q365" s="68"/>
      <c r="R365" s="68"/>
      <c r="S365" s="68"/>
      <c r="T365" s="68"/>
      <c r="U365" s="68"/>
      <c r="V365" s="68"/>
      <c r="W365" s="68"/>
      <c r="X365" s="68"/>
      <c r="Y365" s="69"/>
      <c r="Z365" s="31"/>
      <c r="AA365" s="31"/>
      <c r="AB365" s="31"/>
      <c r="AC365" s="31"/>
      <c r="AD365" s="31"/>
      <c r="AE365" s="31"/>
      <c r="AT365" s="14" t="s">
        <v>207</v>
      </c>
      <c r="AU365" s="14" t="s">
        <v>83</v>
      </c>
    </row>
    <row r="366" spans="1:65" s="2" customFormat="1" ht="14.45" customHeight="1">
      <c r="A366" s="31"/>
      <c r="B366" s="32"/>
      <c r="C366" s="207" t="s">
        <v>600</v>
      </c>
      <c r="D366" s="207" t="s">
        <v>423</v>
      </c>
      <c r="E366" s="208" t="s">
        <v>1838</v>
      </c>
      <c r="F366" s="209" t="s">
        <v>1839</v>
      </c>
      <c r="G366" s="210" t="s">
        <v>300</v>
      </c>
      <c r="H366" s="211">
        <v>1</v>
      </c>
      <c r="I366" s="212"/>
      <c r="J366" s="212"/>
      <c r="K366" s="213">
        <f>ROUND(P366*H366,2)</f>
        <v>0</v>
      </c>
      <c r="L366" s="209" t="s">
        <v>1</v>
      </c>
      <c r="M366" s="36"/>
      <c r="N366" s="214" t="s">
        <v>1</v>
      </c>
      <c r="O366" s="180" t="s">
        <v>39</v>
      </c>
      <c r="P366" s="181">
        <f>I366+J366</f>
        <v>0</v>
      </c>
      <c r="Q366" s="181">
        <f>ROUND(I366*H366,2)</f>
        <v>0</v>
      </c>
      <c r="R366" s="181">
        <f>ROUND(J366*H366,2)</f>
        <v>0</v>
      </c>
      <c r="S366" s="68"/>
      <c r="T366" s="182">
        <f>S366*H366</f>
        <v>0</v>
      </c>
      <c r="U366" s="182">
        <v>0</v>
      </c>
      <c r="V366" s="182">
        <f>U366*H366</f>
        <v>0</v>
      </c>
      <c r="W366" s="182">
        <v>0</v>
      </c>
      <c r="X366" s="182">
        <f>W366*H366</f>
        <v>0</v>
      </c>
      <c r="Y366" s="183" t="s">
        <v>1</v>
      </c>
      <c r="Z366" s="31"/>
      <c r="AA366" s="31"/>
      <c r="AB366" s="31"/>
      <c r="AC366" s="31"/>
      <c r="AD366" s="31"/>
      <c r="AE366" s="31"/>
      <c r="AR366" s="184" t="s">
        <v>83</v>
      </c>
      <c r="AT366" s="184" t="s">
        <v>423</v>
      </c>
      <c r="AU366" s="184" t="s">
        <v>83</v>
      </c>
      <c r="AY366" s="14" t="s">
        <v>205</v>
      </c>
      <c r="BE366" s="185">
        <f>IF(O366="základní",K366,0)</f>
        <v>0</v>
      </c>
      <c r="BF366" s="185">
        <f>IF(O366="snížená",K366,0)</f>
        <v>0</v>
      </c>
      <c r="BG366" s="185">
        <f>IF(O366="zákl. přenesená",K366,0)</f>
        <v>0</v>
      </c>
      <c r="BH366" s="185">
        <f>IF(O366="sníž. přenesená",K366,0)</f>
        <v>0</v>
      </c>
      <c r="BI366" s="185">
        <f>IF(O366="nulová",K366,0)</f>
        <v>0</v>
      </c>
      <c r="BJ366" s="14" t="s">
        <v>83</v>
      </c>
      <c r="BK366" s="185">
        <f>ROUND(P366*H366,2)</f>
        <v>0</v>
      </c>
      <c r="BL366" s="14" t="s">
        <v>83</v>
      </c>
      <c r="BM366" s="184" t="s">
        <v>1840</v>
      </c>
    </row>
    <row r="367" spans="1:65" s="2" customFormat="1" ht="19.5">
      <c r="A367" s="31"/>
      <c r="B367" s="32"/>
      <c r="C367" s="33"/>
      <c r="D367" s="186" t="s">
        <v>207</v>
      </c>
      <c r="E367" s="33"/>
      <c r="F367" s="187" t="s">
        <v>1841</v>
      </c>
      <c r="G367" s="33"/>
      <c r="H367" s="33"/>
      <c r="I367" s="188"/>
      <c r="J367" s="188"/>
      <c r="K367" s="33"/>
      <c r="L367" s="33"/>
      <c r="M367" s="36"/>
      <c r="N367" s="189"/>
      <c r="O367" s="190"/>
      <c r="P367" s="68"/>
      <c r="Q367" s="68"/>
      <c r="R367" s="68"/>
      <c r="S367" s="68"/>
      <c r="T367" s="68"/>
      <c r="U367" s="68"/>
      <c r="V367" s="68"/>
      <c r="W367" s="68"/>
      <c r="X367" s="68"/>
      <c r="Y367" s="69"/>
      <c r="Z367" s="31"/>
      <c r="AA367" s="31"/>
      <c r="AB367" s="31"/>
      <c r="AC367" s="31"/>
      <c r="AD367" s="31"/>
      <c r="AE367" s="31"/>
      <c r="AT367" s="14" t="s">
        <v>207</v>
      </c>
      <c r="AU367" s="14" t="s">
        <v>83</v>
      </c>
    </row>
    <row r="368" spans="1:65" s="2" customFormat="1" ht="14.45" customHeight="1">
      <c r="A368" s="31"/>
      <c r="B368" s="32"/>
      <c r="C368" s="170" t="s">
        <v>596</v>
      </c>
      <c r="D368" s="170" t="s">
        <v>201</v>
      </c>
      <c r="E368" s="171" t="s">
        <v>1842</v>
      </c>
      <c r="F368" s="172" t="s">
        <v>1843</v>
      </c>
      <c r="G368" s="173" t="s">
        <v>300</v>
      </c>
      <c r="H368" s="174">
        <v>1</v>
      </c>
      <c r="I368" s="175"/>
      <c r="J368" s="176"/>
      <c r="K368" s="177">
        <f>ROUND(P368*H368,2)</f>
        <v>0</v>
      </c>
      <c r="L368" s="172" t="s">
        <v>1</v>
      </c>
      <c r="M368" s="178"/>
      <c r="N368" s="179" t="s">
        <v>1</v>
      </c>
      <c r="O368" s="180" t="s">
        <v>39</v>
      </c>
      <c r="P368" s="181">
        <f>I368+J368</f>
        <v>0</v>
      </c>
      <c r="Q368" s="181">
        <f>ROUND(I368*H368,2)</f>
        <v>0</v>
      </c>
      <c r="R368" s="181">
        <f>ROUND(J368*H368,2)</f>
        <v>0</v>
      </c>
      <c r="S368" s="68"/>
      <c r="T368" s="182">
        <f>S368*H368</f>
        <v>0</v>
      </c>
      <c r="U368" s="182">
        <v>0</v>
      </c>
      <c r="V368" s="182">
        <f>U368*H368</f>
        <v>0</v>
      </c>
      <c r="W368" s="182">
        <v>0</v>
      </c>
      <c r="X368" s="182">
        <f>W368*H368</f>
        <v>0</v>
      </c>
      <c r="Y368" s="183" t="s">
        <v>1</v>
      </c>
      <c r="Z368" s="31"/>
      <c r="AA368" s="31"/>
      <c r="AB368" s="31"/>
      <c r="AC368" s="31"/>
      <c r="AD368" s="31"/>
      <c r="AE368" s="31"/>
      <c r="AR368" s="184" t="s">
        <v>331</v>
      </c>
      <c r="AT368" s="184" t="s">
        <v>201</v>
      </c>
      <c r="AU368" s="184" t="s">
        <v>83</v>
      </c>
      <c r="AY368" s="14" t="s">
        <v>205</v>
      </c>
      <c r="BE368" s="185">
        <f>IF(O368="základní",K368,0)</f>
        <v>0</v>
      </c>
      <c r="BF368" s="185">
        <f>IF(O368="snížená",K368,0)</f>
        <v>0</v>
      </c>
      <c r="BG368" s="185">
        <f>IF(O368="zákl. přenesená",K368,0)</f>
        <v>0</v>
      </c>
      <c r="BH368" s="185">
        <f>IF(O368="sníž. přenesená",K368,0)</f>
        <v>0</v>
      </c>
      <c r="BI368" s="185">
        <f>IF(O368="nulová",K368,0)</f>
        <v>0</v>
      </c>
      <c r="BJ368" s="14" t="s">
        <v>83</v>
      </c>
      <c r="BK368" s="185">
        <f>ROUND(P368*H368,2)</f>
        <v>0</v>
      </c>
      <c r="BL368" s="14" t="s">
        <v>331</v>
      </c>
      <c r="BM368" s="184" t="s">
        <v>1844</v>
      </c>
    </row>
    <row r="369" spans="1:65" s="2" customFormat="1" ht="11.25">
      <c r="A369" s="31"/>
      <c r="B369" s="32"/>
      <c r="C369" s="33"/>
      <c r="D369" s="186" t="s">
        <v>207</v>
      </c>
      <c r="E369" s="33"/>
      <c r="F369" s="187" t="s">
        <v>1837</v>
      </c>
      <c r="G369" s="33"/>
      <c r="H369" s="33"/>
      <c r="I369" s="188"/>
      <c r="J369" s="188"/>
      <c r="K369" s="33"/>
      <c r="L369" s="33"/>
      <c r="M369" s="36"/>
      <c r="N369" s="189"/>
      <c r="O369" s="190"/>
      <c r="P369" s="68"/>
      <c r="Q369" s="68"/>
      <c r="R369" s="68"/>
      <c r="S369" s="68"/>
      <c r="T369" s="68"/>
      <c r="U369" s="68"/>
      <c r="V369" s="68"/>
      <c r="W369" s="68"/>
      <c r="X369" s="68"/>
      <c r="Y369" s="69"/>
      <c r="Z369" s="31"/>
      <c r="AA369" s="31"/>
      <c r="AB369" s="31"/>
      <c r="AC369" s="31"/>
      <c r="AD369" s="31"/>
      <c r="AE369" s="31"/>
      <c r="AT369" s="14" t="s">
        <v>207</v>
      </c>
      <c r="AU369" s="14" t="s">
        <v>83</v>
      </c>
    </row>
    <row r="370" spans="1:65" s="2" customFormat="1" ht="14.45" customHeight="1">
      <c r="A370" s="31"/>
      <c r="B370" s="32"/>
      <c r="C370" s="207" t="s">
        <v>297</v>
      </c>
      <c r="D370" s="207" t="s">
        <v>423</v>
      </c>
      <c r="E370" s="208" t="s">
        <v>1845</v>
      </c>
      <c r="F370" s="209" t="s">
        <v>1846</v>
      </c>
      <c r="G370" s="210" t="s">
        <v>300</v>
      </c>
      <c r="H370" s="211">
        <v>1</v>
      </c>
      <c r="I370" s="212"/>
      <c r="J370" s="212"/>
      <c r="K370" s="213">
        <f>ROUND(P370*H370,2)</f>
        <v>0</v>
      </c>
      <c r="L370" s="209" t="s">
        <v>1</v>
      </c>
      <c r="M370" s="36"/>
      <c r="N370" s="214" t="s">
        <v>1</v>
      </c>
      <c r="O370" s="180" t="s">
        <v>39</v>
      </c>
      <c r="P370" s="181">
        <f>I370+J370</f>
        <v>0</v>
      </c>
      <c r="Q370" s="181">
        <f>ROUND(I370*H370,2)</f>
        <v>0</v>
      </c>
      <c r="R370" s="181">
        <f>ROUND(J370*H370,2)</f>
        <v>0</v>
      </c>
      <c r="S370" s="68"/>
      <c r="T370" s="182">
        <f>S370*H370</f>
        <v>0</v>
      </c>
      <c r="U370" s="182">
        <v>0</v>
      </c>
      <c r="V370" s="182">
        <f>U370*H370</f>
        <v>0</v>
      </c>
      <c r="W370" s="182">
        <v>0</v>
      </c>
      <c r="X370" s="182">
        <f>W370*H370</f>
        <v>0</v>
      </c>
      <c r="Y370" s="183" t="s">
        <v>1</v>
      </c>
      <c r="Z370" s="31"/>
      <c r="AA370" s="31"/>
      <c r="AB370" s="31"/>
      <c r="AC370" s="31"/>
      <c r="AD370" s="31"/>
      <c r="AE370" s="31"/>
      <c r="AR370" s="184" t="s">
        <v>83</v>
      </c>
      <c r="AT370" s="184" t="s">
        <v>423</v>
      </c>
      <c r="AU370" s="184" t="s">
        <v>83</v>
      </c>
      <c r="AY370" s="14" t="s">
        <v>205</v>
      </c>
      <c r="BE370" s="185">
        <f>IF(O370="základní",K370,0)</f>
        <v>0</v>
      </c>
      <c r="BF370" s="185">
        <f>IF(O370="snížená",K370,0)</f>
        <v>0</v>
      </c>
      <c r="BG370" s="185">
        <f>IF(O370="zákl. přenesená",K370,0)</f>
        <v>0</v>
      </c>
      <c r="BH370" s="185">
        <f>IF(O370="sníž. přenesená",K370,0)</f>
        <v>0</v>
      </c>
      <c r="BI370" s="185">
        <f>IF(O370="nulová",K370,0)</f>
        <v>0</v>
      </c>
      <c r="BJ370" s="14" t="s">
        <v>83</v>
      </c>
      <c r="BK370" s="185">
        <f>ROUND(P370*H370,2)</f>
        <v>0</v>
      </c>
      <c r="BL370" s="14" t="s">
        <v>83</v>
      </c>
      <c r="BM370" s="184" t="s">
        <v>1847</v>
      </c>
    </row>
    <row r="371" spans="1:65" s="2" customFormat="1" ht="19.5">
      <c r="A371" s="31"/>
      <c r="B371" s="32"/>
      <c r="C371" s="33"/>
      <c r="D371" s="186" t="s">
        <v>207</v>
      </c>
      <c r="E371" s="33"/>
      <c r="F371" s="187" t="s">
        <v>1841</v>
      </c>
      <c r="G371" s="33"/>
      <c r="H371" s="33"/>
      <c r="I371" s="188"/>
      <c r="J371" s="188"/>
      <c r="K371" s="33"/>
      <c r="L371" s="33"/>
      <c r="M371" s="36"/>
      <c r="N371" s="189"/>
      <c r="O371" s="190"/>
      <c r="P371" s="68"/>
      <c r="Q371" s="68"/>
      <c r="R371" s="68"/>
      <c r="S371" s="68"/>
      <c r="T371" s="68"/>
      <c r="U371" s="68"/>
      <c r="V371" s="68"/>
      <c r="W371" s="68"/>
      <c r="X371" s="68"/>
      <c r="Y371" s="69"/>
      <c r="Z371" s="31"/>
      <c r="AA371" s="31"/>
      <c r="AB371" s="31"/>
      <c r="AC371" s="31"/>
      <c r="AD371" s="31"/>
      <c r="AE371" s="31"/>
      <c r="AT371" s="14" t="s">
        <v>207</v>
      </c>
      <c r="AU371" s="14" t="s">
        <v>83</v>
      </c>
    </row>
    <row r="372" spans="1:65" s="2" customFormat="1" ht="14.45" customHeight="1">
      <c r="A372" s="31"/>
      <c r="B372" s="32"/>
      <c r="C372" s="207" t="s">
        <v>302</v>
      </c>
      <c r="D372" s="207" t="s">
        <v>423</v>
      </c>
      <c r="E372" s="208" t="s">
        <v>1848</v>
      </c>
      <c r="F372" s="209" t="s">
        <v>1849</v>
      </c>
      <c r="G372" s="210" t="s">
        <v>300</v>
      </c>
      <c r="H372" s="211">
        <v>1</v>
      </c>
      <c r="I372" s="212"/>
      <c r="J372" s="212"/>
      <c r="K372" s="213">
        <f>ROUND(P372*H372,2)</f>
        <v>0</v>
      </c>
      <c r="L372" s="209" t="s">
        <v>1</v>
      </c>
      <c r="M372" s="36"/>
      <c r="N372" s="214" t="s">
        <v>1</v>
      </c>
      <c r="O372" s="180" t="s">
        <v>39</v>
      </c>
      <c r="P372" s="181">
        <f>I372+J372</f>
        <v>0</v>
      </c>
      <c r="Q372" s="181">
        <f>ROUND(I372*H372,2)</f>
        <v>0</v>
      </c>
      <c r="R372" s="181">
        <f>ROUND(J372*H372,2)</f>
        <v>0</v>
      </c>
      <c r="S372" s="68"/>
      <c r="T372" s="182">
        <f>S372*H372</f>
        <v>0</v>
      </c>
      <c r="U372" s="182">
        <v>0</v>
      </c>
      <c r="V372" s="182">
        <f>U372*H372</f>
        <v>0</v>
      </c>
      <c r="W372" s="182">
        <v>0</v>
      </c>
      <c r="X372" s="182">
        <f>W372*H372</f>
        <v>0</v>
      </c>
      <c r="Y372" s="183" t="s">
        <v>1</v>
      </c>
      <c r="Z372" s="31"/>
      <c r="AA372" s="31"/>
      <c r="AB372" s="31"/>
      <c r="AC372" s="31"/>
      <c r="AD372" s="31"/>
      <c r="AE372" s="31"/>
      <c r="AR372" s="184" t="s">
        <v>83</v>
      </c>
      <c r="AT372" s="184" t="s">
        <v>423</v>
      </c>
      <c r="AU372" s="184" t="s">
        <v>83</v>
      </c>
      <c r="AY372" s="14" t="s">
        <v>205</v>
      </c>
      <c r="BE372" s="185">
        <f>IF(O372="základní",K372,0)</f>
        <v>0</v>
      </c>
      <c r="BF372" s="185">
        <f>IF(O372="snížená",K372,0)</f>
        <v>0</v>
      </c>
      <c r="BG372" s="185">
        <f>IF(O372="zákl. přenesená",K372,0)</f>
        <v>0</v>
      </c>
      <c r="BH372" s="185">
        <f>IF(O372="sníž. přenesená",K372,0)</f>
        <v>0</v>
      </c>
      <c r="BI372" s="185">
        <f>IF(O372="nulová",K372,0)</f>
        <v>0</v>
      </c>
      <c r="BJ372" s="14" t="s">
        <v>83</v>
      </c>
      <c r="BK372" s="185">
        <f>ROUND(P372*H372,2)</f>
        <v>0</v>
      </c>
      <c r="BL372" s="14" t="s">
        <v>83</v>
      </c>
      <c r="BM372" s="184" t="s">
        <v>1850</v>
      </c>
    </row>
    <row r="373" spans="1:65" s="2" customFormat="1" ht="11.25">
      <c r="A373" s="31"/>
      <c r="B373" s="32"/>
      <c r="C373" s="33"/>
      <c r="D373" s="186" t="s">
        <v>207</v>
      </c>
      <c r="E373" s="33"/>
      <c r="F373" s="187" t="s">
        <v>1849</v>
      </c>
      <c r="G373" s="33"/>
      <c r="H373" s="33"/>
      <c r="I373" s="188"/>
      <c r="J373" s="188"/>
      <c r="K373" s="33"/>
      <c r="L373" s="33"/>
      <c r="M373" s="36"/>
      <c r="N373" s="189"/>
      <c r="O373" s="190"/>
      <c r="P373" s="68"/>
      <c r="Q373" s="68"/>
      <c r="R373" s="68"/>
      <c r="S373" s="68"/>
      <c r="T373" s="68"/>
      <c r="U373" s="68"/>
      <c r="V373" s="68"/>
      <c r="W373" s="68"/>
      <c r="X373" s="68"/>
      <c r="Y373" s="69"/>
      <c r="Z373" s="31"/>
      <c r="AA373" s="31"/>
      <c r="AB373" s="31"/>
      <c r="AC373" s="31"/>
      <c r="AD373" s="31"/>
      <c r="AE373" s="31"/>
      <c r="AT373" s="14" t="s">
        <v>207</v>
      </c>
      <c r="AU373" s="14" t="s">
        <v>83</v>
      </c>
    </row>
    <row r="374" spans="1:65" s="2" customFormat="1" ht="14.45" customHeight="1">
      <c r="A374" s="31"/>
      <c r="B374" s="32"/>
      <c r="C374" s="170" t="s">
        <v>306</v>
      </c>
      <c r="D374" s="170" t="s">
        <v>201</v>
      </c>
      <c r="E374" s="171" t="s">
        <v>1851</v>
      </c>
      <c r="F374" s="172" t="s">
        <v>1852</v>
      </c>
      <c r="G374" s="173" t="s">
        <v>300</v>
      </c>
      <c r="H374" s="174">
        <v>1</v>
      </c>
      <c r="I374" s="175"/>
      <c r="J374" s="176"/>
      <c r="K374" s="177">
        <f>ROUND(P374*H374,2)</f>
        <v>0</v>
      </c>
      <c r="L374" s="172" t="s">
        <v>1</v>
      </c>
      <c r="M374" s="178"/>
      <c r="N374" s="179" t="s">
        <v>1</v>
      </c>
      <c r="O374" s="180" t="s">
        <v>39</v>
      </c>
      <c r="P374" s="181">
        <f>I374+J374</f>
        <v>0</v>
      </c>
      <c r="Q374" s="181">
        <f>ROUND(I374*H374,2)</f>
        <v>0</v>
      </c>
      <c r="R374" s="181">
        <f>ROUND(J374*H374,2)</f>
        <v>0</v>
      </c>
      <c r="S374" s="68"/>
      <c r="T374" s="182">
        <f>S374*H374</f>
        <v>0</v>
      </c>
      <c r="U374" s="182">
        <v>0</v>
      </c>
      <c r="V374" s="182">
        <f>U374*H374</f>
        <v>0</v>
      </c>
      <c r="W374" s="182">
        <v>0</v>
      </c>
      <c r="X374" s="182">
        <f>W374*H374</f>
        <v>0</v>
      </c>
      <c r="Y374" s="183" t="s">
        <v>1</v>
      </c>
      <c r="Z374" s="31"/>
      <c r="AA374" s="31"/>
      <c r="AB374" s="31"/>
      <c r="AC374" s="31"/>
      <c r="AD374" s="31"/>
      <c r="AE374" s="31"/>
      <c r="AR374" s="184" t="s">
        <v>331</v>
      </c>
      <c r="AT374" s="184" t="s">
        <v>201</v>
      </c>
      <c r="AU374" s="184" t="s">
        <v>83</v>
      </c>
      <c r="AY374" s="14" t="s">
        <v>205</v>
      </c>
      <c r="BE374" s="185">
        <f>IF(O374="základní",K374,0)</f>
        <v>0</v>
      </c>
      <c r="BF374" s="185">
        <f>IF(O374="snížená",K374,0)</f>
        <v>0</v>
      </c>
      <c r="BG374" s="185">
        <f>IF(O374="zákl. přenesená",K374,0)</f>
        <v>0</v>
      </c>
      <c r="BH374" s="185">
        <f>IF(O374="sníž. přenesená",K374,0)</f>
        <v>0</v>
      </c>
      <c r="BI374" s="185">
        <f>IF(O374="nulová",K374,0)</f>
        <v>0</v>
      </c>
      <c r="BJ374" s="14" t="s">
        <v>83</v>
      </c>
      <c r="BK374" s="185">
        <f>ROUND(P374*H374,2)</f>
        <v>0</v>
      </c>
      <c r="BL374" s="14" t="s">
        <v>331</v>
      </c>
      <c r="BM374" s="184" t="s">
        <v>1853</v>
      </c>
    </row>
    <row r="375" spans="1:65" s="2" customFormat="1" ht="11.25">
      <c r="A375" s="31"/>
      <c r="B375" s="32"/>
      <c r="C375" s="33"/>
      <c r="D375" s="186" t="s">
        <v>207</v>
      </c>
      <c r="E375" s="33"/>
      <c r="F375" s="187" t="s">
        <v>1837</v>
      </c>
      <c r="G375" s="33"/>
      <c r="H375" s="33"/>
      <c r="I375" s="188"/>
      <c r="J375" s="188"/>
      <c r="K375" s="33"/>
      <c r="L375" s="33"/>
      <c r="M375" s="36"/>
      <c r="N375" s="189"/>
      <c r="O375" s="190"/>
      <c r="P375" s="68"/>
      <c r="Q375" s="68"/>
      <c r="R375" s="68"/>
      <c r="S375" s="68"/>
      <c r="T375" s="68"/>
      <c r="U375" s="68"/>
      <c r="V375" s="68"/>
      <c r="W375" s="68"/>
      <c r="X375" s="68"/>
      <c r="Y375" s="69"/>
      <c r="Z375" s="31"/>
      <c r="AA375" s="31"/>
      <c r="AB375" s="31"/>
      <c r="AC375" s="31"/>
      <c r="AD375" s="31"/>
      <c r="AE375" s="31"/>
      <c r="AT375" s="14" t="s">
        <v>207</v>
      </c>
      <c r="AU375" s="14" t="s">
        <v>83</v>
      </c>
    </row>
    <row r="376" spans="1:65" s="2" customFormat="1" ht="14.45" customHeight="1">
      <c r="A376" s="31"/>
      <c r="B376" s="32"/>
      <c r="C376" s="207" t="s">
        <v>519</v>
      </c>
      <c r="D376" s="207" t="s">
        <v>423</v>
      </c>
      <c r="E376" s="208" t="s">
        <v>1854</v>
      </c>
      <c r="F376" s="209" t="s">
        <v>1855</v>
      </c>
      <c r="G376" s="210" t="s">
        <v>300</v>
      </c>
      <c r="H376" s="211">
        <v>1</v>
      </c>
      <c r="I376" s="212"/>
      <c r="J376" s="212"/>
      <c r="K376" s="213">
        <f>ROUND(P376*H376,2)</f>
        <v>0</v>
      </c>
      <c r="L376" s="209" t="s">
        <v>1</v>
      </c>
      <c r="M376" s="36"/>
      <c r="N376" s="214" t="s">
        <v>1</v>
      </c>
      <c r="O376" s="180" t="s">
        <v>39</v>
      </c>
      <c r="P376" s="181">
        <f>I376+J376</f>
        <v>0</v>
      </c>
      <c r="Q376" s="181">
        <f>ROUND(I376*H376,2)</f>
        <v>0</v>
      </c>
      <c r="R376" s="181">
        <f>ROUND(J376*H376,2)</f>
        <v>0</v>
      </c>
      <c r="S376" s="68"/>
      <c r="T376" s="182">
        <f>S376*H376</f>
        <v>0</v>
      </c>
      <c r="U376" s="182">
        <v>0</v>
      </c>
      <c r="V376" s="182">
        <f>U376*H376</f>
        <v>0</v>
      </c>
      <c r="W376" s="182">
        <v>0</v>
      </c>
      <c r="X376" s="182">
        <f>W376*H376</f>
        <v>0</v>
      </c>
      <c r="Y376" s="183" t="s">
        <v>1</v>
      </c>
      <c r="Z376" s="31"/>
      <c r="AA376" s="31"/>
      <c r="AB376" s="31"/>
      <c r="AC376" s="31"/>
      <c r="AD376" s="31"/>
      <c r="AE376" s="31"/>
      <c r="AR376" s="184" t="s">
        <v>83</v>
      </c>
      <c r="AT376" s="184" t="s">
        <v>423</v>
      </c>
      <c r="AU376" s="184" t="s">
        <v>83</v>
      </c>
      <c r="AY376" s="14" t="s">
        <v>205</v>
      </c>
      <c r="BE376" s="185">
        <f>IF(O376="základní",K376,0)</f>
        <v>0</v>
      </c>
      <c r="BF376" s="185">
        <f>IF(O376="snížená",K376,0)</f>
        <v>0</v>
      </c>
      <c r="BG376" s="185">
        <f>IF(O376="zákl. přenesená",K376,0)</f>
        <v>0</v>
      </c>
      <c r="BH376" s="185">
        <f>IF(O376="sníž. přenesená",K376,0)</f>
        <v>0</v>
      </c>
      <c r="BI376" s="185">
        <f>IF(O376="nulová",K376,0)</f>
        <v>0</v>
      </c>
      <c r="BJ376" s="14" t="s">
        <v>83</v>
      </c>
      <c r="BK376" s="185">
        <f>ROUND(P376*H376,2)</f>
        <v>0</v>
      </c>
      <c r="BL376" s="14" t="s">
        <v>83</v>
      </c>
      <c r="BM376" s="184" t="s">
        <v>1856</v>
      </c>
    </row>
    <row r="377" spans="1:65" s="2" customFormat="1" ht="19.5">
      <c r="A377" s="31"/>
      <c r="B377" s="32"/>
      <c r="C377" s="33"/>
      <c r="D377" s="186" t="s">
        <v>207</v>
      </c>
      <c r="E377" s="33"/>
      <c r="F377" s="187" t="s">
        <v>1841</v>
      </c>
      <c r="G377" s="33"/>
      <c r="H377" s="33"/>
      <c r="I377" s="188"/>
      <c r="J377" s="188"/>
      <c r="K377" s="33"/>
      <c r="L377" s="33"/>
      <c r="M377" s="36"/>
      <c r="N377" s="189"/>
      <c r="O377" s="190"/>
      <c r="P377" s="68"/>
      <c r="Q377" s="68"/>
      <c r="R377" s="68"/>
      <c r="S377" s="68"/>
      <c r="T377" s="68"/>
      <c r="U377" s="68"/>
      <c r="V377" s="68"/>
      <c r="W377" s="68"/>
      <c r="X377" s="68"/>
      <c r="Y377" s="69"/>
      <c r="Z377" s="31"/>
      <c r="AA377" s="31"/>
      <c r="AB377" s="31"/>
      <c r="AC377" s="31"/>
      <c r="AD377" s="31"/>
      <c r="AE377" s="31"/>
      <c r="AT377" s="14" t="s">
        <v>207</v>
      </c>
      <c r="AU377" s="14" t="s">
        <v>83</v>
      </c>
    </row>
    <row r="378" spans="1:65" s="2" customFormat="1" ht="24.2" customHeight="1">
      <c r="A378" s="31"/>
      <c r="B378" s="32"/>
      <c r="C378" s="170" t="s">
        <v>524</v>
      </c>
      <c r="D378" s="170" t="s">
        <v>201</v>
      </c>
      <c r="E378" s="171" t="s">
        <v>1857</v>
      </c>
      <c r="F378" s="172" t="s">
        <v>1858</v>
      </c>
      <c r="G378" s="173" t="s">
        <v>300</v>
      </c>
      <c r="H378" s="174">
        <v>1</v>
      </c>
      <c r="I378" s="175"/>
      <c r="J378" s="176"/>
      <c r="K378" s="177">
        <f>ROUND(P378*H378,2)</f>
        <v>0</v>
      </c>
      <c r="L378" s="172" t="s">
        <v>1</v>
      </c>
      <c r="M378" s="178"/>
      <c r="N378" s="179" t="s">
        <v>1</v>
      </c>
      <c r="O378" s="180" t="s">
        <v>39</v>
      </c>
      <c r="P378" s="181">
        <f>I378+J378</f>
        <v>0</v>
      </c>
      <c r="Q378" s="181">
        <f>ROUND(I378*H378,2)</f>
        <v>0</v>
      </c>
      <c r="R378" s="181">
        <f>ROUND(J378*H378,2)</f>
        <v>0</v>
      </c>
      <c r="S378" s="68"/>
      <c r="T378" s="182">
        <f>S378*H378</f>
        <v>0</v>
      </c>
      <c r="U378" s="182">
        <v>0</v>
      </c>
      <c r="V378" s="182">
        <f>U378*H378</f>
        <v>0</v>
      </c>
      <c r="W378" s="182">
        <v>0</v>
      </c>
      <c r="X378" s="182">
        <f>W378*H378</f>
        <v>0</v>
      </c>
      <c r="Y378" s="183" t="s">
        <v>1</v>
      </c>
      <c r="Z378" s="31"/>
      <c r="AA378" s="31"/>
      <c r="AB378" s="31"/>
      <c r="AC378" s="31"/>
      <c r="AD378" s="31"/>
      <c r="AE378" s="31"/>
      <c r="AR378" s="184" t="s">
        <v>331</v>
      </c>
      <c r="AT378" s="184" t="s">
        <v>201</v>
      </c>
      <c r="AU378" s="184" t="s">
        <v>83</v>
      </c>
      <c r="AY378" s="14" t="s">
        <v>205</v>
      </c>
      <c r="BE378" s="185">
        <f>IF(O378="základní",K378,0)</f>
        <v>0</v>
      </c>
      <c r="BF378" s="185">
        <f>IF(O378="snížená",K378,0)</f>
        <v>0</v>
      </c>
      <c r="BG378" s="185">
        <f>IF(O378="zákl. přenesená",K378,0)</f>
        <v>0</v>
      </c>
      <c r="BH378" s="185">
        <f>IF(O378="sníž. přenesená",K378,0)</f>
        <v>0</v>
      </c>
      <c r="BI378" s="185">
        <f>IF(O378="nulová",K378,0)</f>
        <v>0</v>
      </c>
      <c r="BJ378" s="14" t="s">
        <v>83</v>
      </c>
      <c r="BK378" s="185">
        <f>ROUND(P378*H378,2)</f>
        <v>0</v>
      </c>
      <c r="BL378" s="14" t="s">
        <v>331</v>
      </c>
      <c r="BM378" s="184" t="s">
        <v>1859</v>
      </c>
    </row>
    <row r="379" spans="1:65" s="2" customFormat="1" ht="19.5">
      <c r="A379" s="31"/>
      <c r="B379" s="32"/>
      <c r="C379" s="33"/>
      <c r="D379" s="186" t="s">
        <v>207</v>
      </c>
      <c r="E379" s="33"/>
      <c r="F379" s="187" t="s">
        <v>1858</v>
      </c>
      <c r="G379" s="33"/>
      <c r="H379" s="33"/>
      <c r="I379" s="188"/>
      <c r="J379" s="188"/>
      <c r="K379" s="33"/>
      <c r="L379" s="33"/>
      <c r="M379" s="36"/>
      <c r="N379" s="189"/>
      <c r="O379" s="190"/>
      <c r="P379" s="68"/>
      <c r="Q379" s="68"/>
      <c r="R379" s="68"/>
      <c r="S379" s="68"/>
      <c r="T379" s="68"/>
      <c r="U379" s="68"/>
      <c r="V379" s="68"/>
      <c r="W379" s="68"/>
      <c r="X379" s="68"/>
      <c r="Y379" s="69"/>
      <c r="Z379" s="31"/>
      <c r="AA379" s="31"/>
      <c r="AB379" s="31"/>
      <c r="AC379" s="31"/>
      <c r="AD379" s="31"/>
      <c r="AE379" s="31"/>
      <c r="AT379" s="14" t="s">
        <v>207</v>
      </c>
      <c r="AU379" s="14" t="s">
        <v>83</v>
      </c>
    </row>
    <row r="380" spans="1:65" s="2" customFormat="1" ht="14.45" customHeight="1">
      <c r="A380" s="31"/>
      <c r="B380" s="32"/>
      <c r="C380" s="207" t="s">
        <v>514</v>
      </c>
      <c r="D380" s="207" t="s">
        <v>423</v>
      </c>
      <c r="E380" s="208" t="s">
        <v>1860</v>
      </c>
      <c r="F380" s="209" t="s">
        <v>1861</v>
      </c>
      <c r="G380" s="210" t="s">
        <v>300</v>
      </c>
      <c r="H380" s="211">
        <v>1</v>
      </c>
      <c r="I380" s="212"/>
      <c r="J380" s="212"/>
      <c r="K380" s="213">
        <f>ROUND(P380*H380,2)</f>
        <v>0</v>
      </c>
      <c r="L380" s="209" t="s">
        <v>1</v>
      </c>
      <c r="M380" s="36"/>
      <c r="N380" s="214" t="s">
        <v>1</v>
      </c>
      <c r="O380" s="180" t="s">
        <v>39</v>
      </c>
      <c r="P380" s="181">
        <f>I380+J380</f>
        <v>0</v>
      </c>
      <c r="Q380" s="181">
        <f>ROUND(I380*H380,2)</f>
        <v>0</v>
      </c>
      <c r="R380" s="181">
        <f>ROUND(J380*H380,2)</f>
        <v>0</v>
      </c>
      <c r="S380" s="68"/>
      <c r="T380" s="182">
        <f>S380*H380</f>
        <v>0</v>
      </c>
      <c r="U380" s="182">
        <v>0</v>
      </c>
      <c r="V380" s="182">
        <f>U380*H380</f>
        <v>0</v>
      </c>
      <c r="W380" s="182">
        <v>0</v>
      </c>
      <c r="X380" s="182">
        <f>W380*H380</f>
        <v>0</v>
      </c>
      <c r="Y380" s="183" t="s">
        <v>1</v>
      </c>
      <c r="Z380" s="31"/>
      <c r="AA380" s="31"/>
      <c r="AB380" s="31"/>
      <c r="AC380" s="31"/>
      <c r="AD380" s="31"/>
      <c r="AE380" s="31"/>
      <c r="AR380" s="184" t="s">
        <v>83</v>
      </c>
      <c r="AT380" s="184" t="s">
        <v>423</v>
      </c>
      <c r="AU380" s="184" t="s">
        <v>83</v>
      </c>
      <c r="AY380" s="14" t="s">
        <v>205</v>
      </c>
      <c r="BE380" s="185">
        <f>IF(O380="základní",K380,0)</f>
        <v>0</v>
      </c>
      <c r="BF380" s="185">
        <f>IF(O380="snížená",K380,0)</f>
        <v>0</v>
      </c>
      <c r="BG380" s="185">
        <f>IF(O380="zákl. přenesená",K380,0)</f>
        <v>0</v>
      </c>
      <c r="BH380" s="185">
        <f>IF(O380="sníž. přenesená",K380,0)</f>
        <v>0</v>
      </c>
      <c r="BI380" s="185">
        <f>IF(O380="nulová",K380,0)</f>
        <v>0</v>
      </c>
      <c r="BJ380" s="14" t="s">
        <v>83</v>
      </c>
      <c r="BK380" s="185">
        <f>ROUND(P380*H380,2)</f>
        <v>0</v>
      </c>
      <c r="BL380" s="14" t="s">
        <v>83</v>
      </c>
      <c r="BM380" s="184" t="s">
        <v>1862</v>
      </c>
    </row>
    <row r="381" spans="1:65" s="2" customFormat="1" ht="11.25">
      <c r="A381" s="31"/>
      <c r="B381" s="32"/>
      <c r="C381" s="33"/>
      <c r="D381" s="186" t="s">
        <v>207</v>
      </c>
      <c r="E381" s="33"/>
      <c r="F381" s="187" t="s">
        <v>1863</v>
      </c>
      <c r="G381" s="33"/>
      <c r="H381" s="33"/>
      <c r="I381" s="188"/>
      <c r="J381" s="188"/>
      <c r="K381" s="33"/>
      <c r="L381" s="33"/>
      <c r="M381" s="36"/>
      <c r="N381" s="189"/>
      <c r="O381" s="190"/>
      <c r="P381" s="68"/>
      <c r="Q381" s="68"/>
      <c r="R381" s="68"/>
      <c r="S381" s="68"/>
      <c r="T381" s="68"/>
      <c r="U381" s="68"/>
      <c r="V381" s="68"/>
      <c r="W381" s="68"/>
      <c r="X381" s="68"/>
      <c r="Y381" s="69"/>
      <c r="Z381" s="31"/>
      <c r="AA381" s="31"/>
      <c r="AB381" s="31"/>
      <c r="AC381" s="31"/>
      <c r="AD381" s="31"/>
      <c r="AE381" s="31"/>
      <c r="AT381" s="14" t="s">
        <v>207</v>
      </c>
      <c r="AU381" s="14" t="s">
        <v>83</v>
      </c>
    </row>
    <row r="382" spans="1:65" s="2" customFormat="1" ht="14.45" customHeight="1">
      <c r="A382" s="31"/>
      <c r="B382" s="32"/>
      <c r="C382" s="170" t="s">
        <v>529</v>
      </c>
      <c r="D382" s="170" t="s">
        <v>201</v>
      </c>
      <c r="E382" s="171" t="s">
        <v>1864</v>
      </c>
      <c r="F382" s="172" t="s">
        <v>1865</v>
      </c>
      <c r="G382" s="173" t="s">
        <v>300</v>
      </c>
      <c r="H382" s="174">
        <v>1</v>
      </c>
      <c r="I382" s="175"/>
      <c r="J382" s="176"/>
      <c r="K382" s="177">
        <f>ROUND(P382*H382,2)</f>
        <v>0</v>
      </c>
      <c r="L382" s="172" t="s">
        <v>1</v>
      </c>
      <c r="M382" s="178"/>
      <c r="N382" s="179" t="s">
        <v>1</v>
      </c>
      <c r="O382" s="180" t="s">
        <v>39</v>
      </c>
      <c r="P382" s="181">
        <f>I382+J382</f>
        <v>0</v>
      </c>
      <c r="Q382" s="181">
        <f>ROUND(I382*H382,2)</f>
        <v>0</v>
      </c>
      <c r="R382" s="181">
        <f>ROUND(J382*H382,2)</f>
        <v>0</v>
      </c>
      <c r="S382" s="68"/>
      <c r="T382" s="182">
        <f>S382*H382</f>
        <v>0</v>
      </c>
      <c r="U382" s="182">
        <v>0</v>
      </c>
      <c r="V382" s="182">
        <f>U382*H382</f>
        <v>0</v>
      </c>
      <c r="W382" s="182">
        <v>0</v>
      </c>
      <c r="X382" s="182">
        <f>W382*H382</f>
        <v>0</v>
      </c>
      <c r="Y382" s="183" t="s">
        <v>1</v>
      </c>
      <c r="Z382" s="31"/>
      <c r="AA382" s="31"/>
      <c r="AB382" s="31"/>
      <c r="AC382" s="31"/>
      <c r="AD382" s="31"/>
      <c r="AE382" s="31"/>
      <c r="AR382" s="184" t="s">
        <v>331</v>
      </c>
      <c r="AT382" s="184" t="s">
        <v>201</v>
      </c>
      <c r="AU382" s="184" t="s">
        <v>83</v>
      </c>
      <c r="AY382" s="14" t="s">
        <v>205</v>
      </c>
      <c r="BE382" s="185">
        <f>IF(O382="základní",K382,0)</f>
        <v>0</v>
      </c>
      <c r="BF382" s="185">
        <f>IF(O382="snížená",K382,0)</f>
        <v>0</v>
      </c>
      <c r="BG382" s="185">
        <f>IF(O382="zákl. přenesená",K382,0)</f>
        <v>0</v>
      </c>
      <c r="BH382" s="185">
        <f>IF(O382="sníž. přenesená",K382,0)</f>
        <v>0</v>
      </c>
      <c r="BI382" s="185">
        <f>IF(O382="nulová",K382,0)</f>
        <v>0</v>
      </c>
      <c r="BJ382" s="14" t="s">
        <v>83</v>
      </c>
      <c r="BK382" s="185">
        <f>ROUND(P382*H382,2)</f>
        <v>0</v>
      </c>
      <c r="BL382" s="14" t="s">
        <v>331</v>
      </c>
      <c r="BM382" s="184" t="s">
        <v>1866</v>
      </c>
    </row>
    <row r="383" spans="1:65" s="2" customFormat="1" ht="11.25">
      <c r="A383" s="31"/>
      <c r="B383" s="32"/>
      <c r="C383" s="33"/>
      <c r="D383" s="186" t="s">
        <v>207</v>
      </c>
      <c r="E383" s="33"/>
      <c r="F383" s="187" t="s">
        <v>1837</v>
      </c>
      <c r="G383" s="33"/>
      <c r="H383" s="33"/>
      <c r="I383" s="188"/>
      <c r="J383" s="188"/>
      <c r="K383" s="33"/>
      <c r="L383" s="33"/>
      <c r="M383" s="36"/>
      <c r="N383" s="189"/>
      <c r="O383" s="190"/>
      <c r="P383" s="68"/>
      <c r="Q383" s="68"/>
      <c r="R383" s="68"/>
      <c r="S383" s="68"/>
      <c r="T383" s="68"/>
      <c r="U383" s="68"/>
      <c r="V383" s="68"/>
      <c r="W383" s="68"/>
      <c r="X383" s="68"/>
      <c r="Y383" s="69"/>
      <c r="Z383" s="31"/>
      <c r="AA383" s="31"/>
      <c r="AB383" s="31"/>
      <c r="AC383" s="31"/>
      <c r="AD383" s="31"/>
      <c r="AE383" s="31"/>
      <c r="AT383" s="14" t="s">
        <v>207</v>
      </c>
      <c r="AU383" s="14" t="s">
        <v>83</v>
      </c>
    </row>
    <row r="384" spans="1:65" s="2" customFormat="1" ht="14.45" customHeight="1">
      <c r="A384" s="31"/>
      <c r="B384" s="32"/>
      <c r="C384" s="207" t="s">
        <v>534</v>
      </c>
      <c r="D384" s="207" t="s">
        <v>423</v>
      </c>
      <c r="E384" s="208" t="s">
        <v>1867</v>
      </c>
      <c r="F384" s="209" t="s">
        <v>1868</v>
      </c>
      <c r="G384" s="210" t="s">
        <v>300</v>
      </c>
      <c r="H384" s="211">
        <v>2</v>
      </c>
      <c r="I384" s="212"/>
      <c r="J384" s="212"/>
      <c r="K384" s="213">
        <f>ROUND(P384*H384,2)</f>
        <v>0</v>
      </c>
      <c r="L384" s="209" t="s">
        <v>1</v>
      </c>
      <c r="M384" s="36"/>
      <c r="N384" s="214" t="s">
        <v>1</v>
      </c>
      <c r="O384" s="180" t="s">
        <v>39</v>
      </c>
      <c r="P384" s="181">
        <f>I384+J384</f>
        <v>0</v>
      </c>
      <c r="Q384" s="181">
        <f>ROUND(I384*H384,2)</f>
        <v>0</v>
      </c>
      <c r="R384" s="181">
        <f>ROUND(J384*H384,2)</f>
        <v>0</v>
      </c>
      <c r="S384" s="68"/>
      <c r="T384" s="182">
        <f>S384*H384</f>
        <v>0</v>
      </c>
      <c r="U384" s="182">
        <v>0</v>
      </c>
      <c r="V384" s="182">
        <f>U384*H384</f>
        <v>0</v>
      </c>
      <c r="W384" s="182">
        <v>0</v>
      </c>
      <c r="X384" s="182">
        <f>W384*H384</f>
        <v>0</v>
      </c>
      <c r="Y384" s="183" t="s">
        <v>1</v>
      </c>
      <c r="Z384" s="31"/>
      <c r="AA384" s="31"/>
      <c r="AB384" s="31"/>
      <c r="AC384" s="31"/>
      <c r="AD384" s="31"/>
      <c r="AE384" s="31"/>
      <c r="AR384" s="184" t="s">
        <v>83</v>
      </c>
      <c r="AT384" s="184" t="s">
        <v>423</v>
      </c>
      <c r="AU384" s="184" t="s">
        <v>83</v>
      </c>
      <c r="AY384" s="14" t="s">
        <v>205</v>
      </c>
      <c r="BE384" s="185">
        <f>IF(O384="základní",K384,0)</f>
        <v>0</v>
      </c>
      <c r="BF384" s="185">
        <f>IF(O384="snížená",K384,0)</f>
        <v>0</v>
      </c>
      <c r="BG384" s="185">
        <f>IF(O384="zákl. přenesená",K384,0)</f>
        <v>0</v>
      </c>
      <c r="BH384" s="185">
        <f>IF(O384="sníž. přenesená",K384,0)</f>
        <v>0</v>
      </c>
      <c r="BI384" s="185">
        <f>IF(O384="nulová",K384,0)</f>
        <v>0</v>
      </c>
      <c r="BJ384" s="14" t="s">
        <v>83</v>
      </c>
      <c r="BK384" s="185">
        <f>ROUND(P384*H384,2)</f>
        <v>0</v>
      </c>
      <c r="BL384" s="14" t="s">
        <v>83</v>
      </c>
      <c r="BM384" s="184" t="s">
        <v>1869</v>
      </c>
    </row>
    <row r="385" spans="1:65" s="2" customFormat="1" ht="11.25">
      <c r="A385" s="31"/>
      <c r="B385" s="32"/>
      <c r="C385" s="33"/>
      <c r="D385" s="186" t="s">
        <v>207</v>
      </c>
      <c r="E385" s="33"/>
      <c r="F385" s="187" t="s">
        <v>1870</v>
      </c>
      <c r="G385" s="33"/>
      <c r="H385" s="33"/>
      <c r="I385" s="188"/>
      <c r="J385" s="188"/>
      <c r="K385" s="33"/>
      <c r="L385" s="33"/>
      <c r="M385" s="36"/>
      <c r="N385" s="189"/>
      <c r="O385" s="190"/>
      <c r="P385" s="68"/>
      <c r="Q385" s="68"/>
      <c r="R385" s="68"/>
      <c r="S385" s="68"/>
      <c r="T385" s="68"/>
      <c r="U385" s="68"/>
      <c r="V385" s="68"/>
      <c r="W385" s="68"/>
      <c r="X385" s="68"/>
      <c r="Y385" s="69"/>
      <c r="Z385" s="31"/>
      <c r="AA385" s="31"/>
      <c r="AB385" s="31"/>
      <c r="AC385" s="31"/>
      <c r="AD385" s="31"/>
      <c r="AE385" s="31"/>
      <c r="AT385" s="14" t="s">
        <v>207</v>
      </c>
      <c r="AU385" s="14" t="s">
        <v>83</v>
      </c>
    </row>
    <row r="386" spans="1:65" s="2" customFormat="1" ht="14.45" customHeight="1">
      <c r="A386" s="31"/>
      <c r="B386" s="32"/>
      <c r="C386" s="207" t="s">
        <v>539</v>
      </c>
      <c r="D386" s="207" t="s">
        <v>423</v>
      </c>
      <c r="E386" s="208" t="s">
        <v>1871</v>
      </c>
      <c r="F386" s="209" t="s">
        <v>1872</v>
      </c>
      <c r="G386" s="210" t="s">
        <v>300</v>
      </c>
      <c r="H386" s="211">
        <v>2</v>
      </c>
      <c r="I386" s="212"/>
      <c r="J386" s="212"/>
      <c r="K386" s="213">
        <f>ROUND(P386*H386,2)</f>
        <v>0</v>
      </c>
      <c r="L386" s="209" t="s">
        <v>1</v>
      </c>
      <c r="M386" s="36"/>
      <c r="N386" s="214" t="s">
        <v>1</v>
      </c>
      <c r="O386" s="180" t="s">
        <v>39</v>
      </c>
      <c r="P386" s="181">
        <f>I386+J386</f>
        <v>0</v>
      </c>
      <c r="Q386" s="181">
        <f>ROUND(I386*H386,2)</f>
        <v>0</v>
      </c>
      <c r="R386" s="181">
        <f>ROUND(J386*H386,2)</f>
        <v>0</v>
      </c>
      <c r="S386" s="68"/>
      <c r="T386" s="182">
        <f>S386*H386</f>
        <v>0</v>
      </c>
      <c r="U386" s="182">
        <v>0</v>
      </c>
      <c r="V386" s="182">
        <f>U386*H386</f>
        <v>0</v>
      </c>
      <c r="W386" s="182">
        <v>0</v>
      </c>
      <c r="X386" s="182">
        <f>W386*H386</f>
        <v>0</v>
      </c>
      <c r="Y386" s="183" t="s">
        <v>1</v>
      </c>
      <c r="Z386" s="31"/>
      <c r="AA386" s="31"/>
      <c r="AB386" s="31"/>
      <c r="AC386" s="31"/>
      <c r="AD386" s="31"/>
      <c r="AE386" s="31"/>
      <c r="AR386" s="184" t="s">
        <v>83</v>
      </c>
      <c r="AT386" s="184" t="s">
        <v>423</v>
      </c>
      <c r="AU386" s="184" t="s">
        <v>83</v>
      </c>
      <c r="AY386" s="14" t="s">
        <v>205</v>
      </c>
      <c r="BE386" s="185">
        <f>IF(O386="základní",K386,0)</f>
        <v>0</v>
      </c>
      <c r="BF386" s="185">
        <f>IF(O386="snížená",K386,0)</f>
        <v>0</v>
      </c>
      <c r="BG386" s="185">
        <f>IF(O386="zákl. přenesená",K386,0)</f>
        <v>0</v>
      </c>
      <c r="BH386" s="185">
        <f>IF(O386="sníž. přenesená",K386,0)</f>
        <v>0</v>
      </c>
      <c r="BI386" s="185">
        <f>IF(O386="nulová",K386,0)</f>
        <v>0</v>
      </c>
      <c r="BJ386" s="14" t="s">
        <v>83</v>
      </c>
      <c r="BK386" s="185">
        <f>ROUND(P386*H386,2)</f>
        <v>0</v>
      </c>
      <c r="BL386" s="14" t="s">
        <v>83</v>
      </c>
      <c r="BM386" s="184" t="s">
        <v>1873</v>
      </c>
    </row>
    <row r="387" spans="1:65" s="2" customFormat="1" ht="19.5">
      <c r="A387" s="31"/>
      <c r="B387" s="32"/>
      <c r="C387" s="33"/>
      <c r="D387" s="186" t="s">
        <v>207</v>
      </c>
      <c r="E387" s="33"/>
      <c r="F387" s="187" t="s">
        <v>1874</v>
      </c>
      <c r="G387" s="33"/>
      <c r="H387" s="33"/>
      <c r="I387" s="188"/>
      <c r="J387" s="188"/>
      <c r="K387" s="33"/>
      <c r="L387" s="33"/>
      <c r="M387" s="36"/>
      <c r="N387" s="189"/>
      <c r="O387" s="190"/>
      <c r="P387" s="68"/>
      <c r="Q387" s="68"/>
      <c r="R387" s="68"/>
      <c r="S387" s="68"/>
      <c r="T387" s="68"/>
      <c r="U387" s="68"/>
      <c r="V387" s="68"/>
      <c r="W387" s="68"/>
      <c r="X387" s="68"/>
      <c r="Y387" s="69"/>
      <c r="Z387" s="31"/>
      <c r="AA387" s="31"/>
      <c r="AB387" s="31"/>
      <c r="AC387" s="31"/>
      <c r="AD387" s="31"/>
      <c r="AE387" s="31"/>
      <c r="AT387" s="14" t="s">
        <v>207</v>
      </c>
      <c r="AU387" s="14" t="s">
        <v>83</v>
      </c>
    </row>
    <row r="388" spans="1:65" s="2" customFormat="1" ht="24.2" customHeight="1">
      <c r="A388" s="31"/>
      <c r="B388" s="32"/>
      <c r="C388" s="207" t="s">
        <v>544</v>
      </c>
      <c r="D388" s="207" t="s">
        <v>423</v>
      </c>
      <c r="E388" s="208" t="s">
        <v>1875</v>
      </c>
      <c r="F388" s="209" t="s">
        <v>1876</v>
      </c>
      <c r="G388" s="210" t="s">
        <v>300</v>
      </c>
      <c r="H388" s="211">
        <v>2</v>
      </c>
      <c r="I388" s="212"/>
      <c r="J388" s="212"/>
      <c r="K388" s="213">
        <f>ROUND(P388*H388,2)</f>
        <v>0</v>
      </c>
      <c r="L388" s="209" t="s">
        <v>1</v>
      </c>
      <c r="M388" s="36"/>
      <c r="N388" s="214" t="s">
        <v>1</v>
      </c>
      <c r="O388" s="180" t="s">
        <v>39</v>
      </c>
      <c r="P388" s="181">
        <f>I388+J388</f>
        <v>0</v>
      </c>
      <c r="Q388" s="181">
        <f>ROUND(I388*H388,2)</f>
        <v>0</v>
      </c>
      <c r="R388" s="181">
        <f>ROUND(J388*H388,2)</f>
        <v>0</v>
      </c>
      <c r="S388" s="68"/>
      <c r="T388" s="182">
        <f>S388*H388</f>
        <v>0</v>
      </c>
      <c r="U388" s="182">
        <v>0</v>
      </c>
      <c r="V388" s="182">
        <f>U388*H388</f>
        <v>0</v>
      </c>
      <c r="W388" s="182">
        <v>0</v>
      </c>
      <c r="X388" s="182">
        <f>W388*H388</f>
        <v>0</v>
      </c>
      <c r="Y388" s="183" t="s">
        <v>1</v>
      </c>
      <c r="Z388" s="31"/>
      <c r="AA388" s="31"/>
      <c r="AB388" s="31"/>
      <c r="AC388" s="31"/>
      <c r="AD388" s="31"/>
      <c r="AE388" s="31"/>
      <c r="AR388" s="184" t="s">
        <v>83</v>
      </c>
      <c r="AT388" s="184" t="s">
        <v>423</v>
      </c>
      <c r="AU388" s="184" t="s">
        <v>83</v>
      </c>
      <c r="AY388" s="14" t="s">
        <v>205</v>
      </c>
      <c r="BE388" s="185">
        <f>IF(O388="základní",K388,0)</f>
        <v>0</v>
      </c>
      <c r="BF388" s="185">
        <f>IF(O388="snížená",K388,0)</f>
        <v>0</v>
      </c>
      <c r="BG388" s="185">
        <f>IF(O388="zákl. přenesená",K388,0)</f>
        <v>0</v>
      </c>
      <c r="BH388" s="185">
        <f>IF(O388="sníž. přenesená",K388,0)</f>
        <v>0</v>
      </c>
      <c r="BI388" s="185">
        <f>IF(O388="nulová",K388,0)</f>
        <v>0</v>
      </c>
      <c r="BJ388" s="14" t="s">
        <v>83</v>
      </c>
      <c r="BK388" s="185">
        <f>ROUND(P388*H388,2)</f>
        <v>0</v>
      </c>
      <c r="BL388" s="14" t="s">
        <v>83</v>
      </c>
      <c r="BM388" s="184" t="s">
        <v>1877</v>
      </c>
    </row>
    <row r="389" spans="1:65" s="2" customFormat="1" ht="19.5">
      <c r="A389" s="31"/>
      <c r="B389" s="32"/>
      <c r="C389" s="33"/>
      <c r="D389" s="186" t="s">
        <v>207</v>
      </c>
      <c r="E389" s="33"/>
      <c r="F389" s="187" t="s">
        <v>1878</v>
      </c>
      <c r="G389" s="33"/>
      <c r="H389" s="33"/>
      <c r="I389" s="188"/>
      <c r="J389" s="188"/>
      <c r="K389" s="33"/>
      <c r="L389" s="33"/>
      <c r="M389" s="36"/>
      <c r="N389" s="189"/>
      <c r="O389" s="190"/>
      <c r="P389" s="68"/>
      <c r="Q389" s="68"/>
      <c r="R389" s="68"/>
      <c r="S389" s="68"/>
      <c r="T389" s="68"/>
      <c r="U389" s="68"/>
      <c r="V389" s="68"/>
      <c r="W389" s="68"/>
      <c r="X389" s="68"/>
      <c r="Y389" s="69"/>
      <c r="Z389" s="31"/>
      <c r="AA389" s="31"/>
      <c r="AB389" s="31"/>
      <c r="AC389" s="31"/>
      <c r="AD389" s="31"/>
      <c r="AE389" s="31"/>
      <c r="AT389" s="14" t="s">
        <v>207</v>
      </c>
      <c r="AU389" s="14" t="s">
        <v>83</v>
      </c>
    </row>
    <row r="390" spans="1:65" s="2" customFormat="1" ht="14.45" customHeight="1">
      <c r="A390" s="31"/>
      <c r="B390" s="32"/>
      <c r="C390" s="207" t="s">
        <v>331</v>
      </c>
      <c r="D390" s="207" t="s">
        <v>423</v>
      </c>
      <c r="E390" s="208" t="s">
        <v>1879</v>
      </c>
      <c r="F390" s="209" t="s">
        <v>1880</v>
      </c>
      <c r="G390" s="210" t="s">
        <v>300</v>
      </c>
      <c r="H390" s="211">
        <v>2</v>
      </c>
      <c r="I390" s="212"/>
      <c r="J390" s="212"/>
      <c r="K390" s="213">
        <f>ROUND(P390*H390,2)</f>
        <v>0</v>
      </c>
      <c r="L390" s="209" t="s">
        <v>1</v>
      </c>
      <c r="M390" s="36"/>
      <c r="N390" s="214" t="s">
        <v>1</v>
      </c>
      <c r="O390" s="180" t="s">
        <v>39</v>
      </c>
      <c r="P390" s="181">
        <f>I390+J390</f>
        <v>0</v>
      </c>
      <c r="Q390" s="181">
        <f>ROUND(I390*H390,2)</f>
        <v>0</v>
      </c>
      <c r="R390" s="181">
        <f>ROUND(J390*H390,2)</f>
        <v>0</v>
      </c>
      <c r="S390" s="68"/>
      <c r="T390" s="182">
        <f>S390*H390</f>
        <v>0</v>
      </c>
      <c r="U390" s="182">
        <v>0</v>
      </c>
      <c r="V390" s="182">
        <f>U390*H390</f>
        <v>0</v>
      </c>
      <c r="W390" s="182">
        <v>0</v>
      </c>
      <c r="X390" s="182">
        <f>W390*H390</f>
        <v>0</v>
      </c>
      <c r="Y390" s="183" t="s">
        <v>1</v>
      </c>
      <c r="Z390" s="31"/>
      <c r="AA390" s="31"/>
      <c r="AB390" s="31"/>
      <c r="AC390" s="31"/>
      <c r="AD390" s="31"/>
      <c r="AE390" s="31"/>
      <c r="AR390" s="184" t="s">
        <v>83</v>
      </c>
      <c r="AT390" s="184" t="s">
        <v>423</v>
      </c>
      <c r="AU390" s="184" t="s">
        <v>83</v>
      </c>
      <c r="AY390" s="14" t="s">
        <v>205</v>
      </c>
      <c r="BE390" s="185">
        <f>IF(O390="základní",K390,0)</f>
        <v>0</v>
      </c>
      <c r="BF390" s="185">
        <f>IF(O390="snížená",K390,0)</f>
        <v>0</v>
      </c>
      <c r="BG390" s="185">
        <f>IF(O390="zákl. přenesená",K390,0)</f>
        <v>0</v>
      </c>
      <c r="BH390" s="185">
        <f>IF(O390="sníž. přenesená",K390,0)</f>
        <v>0</v>
      </c>
      <c r="BI390" s="185">
        <f>IF(O390="nulová",K390,0)</f>
        <v>0</v>
      </c>
      <c r="BJ390" s="14" t="s">
        <v>83</v>
      </c>
      <c r="BK390" s="185">
        <f>ROUND(P390*H390,2)</f>
        <v>0</v>
      </c>
      <c r="BL390" s="14" t="s">
        <v>83</v>
      </c>
      <c r="BM390" s="184" t="s">
        <v>1881</v>
      </c>
    </row>
    <row r="391" spans="1:65" s="2" customFormat="1" ht="19.5">
      <c r="A391" s="31"/>
      <c r="B391" s="32"/>
      <c r="C391" s="33"/>
      <c r="D391" s="186" t="s">
        <v>207</v>
      </c>
      <c r="E391" s="33"/>
      <c r="F391" s="187" t="s">
        <v>1882</v>
      </c>
      <c r="G391" s="33"/>
      <c r="H391" s="33"/>
      <c r="I391" s="188"/>
      <c r="J391" s="188"/>
      <c r="K391" s="33"/>
      <c r="L391" s="33"/>
      <c r="M391" s="36"/>
      <c r="N391" s="189"/>
      <c r="O391" s="190"/>
      <c r="P391" s="68"/>
      <c r="Q391" s="68"/>
      <c r="R391" s="68"/>
      <c r="S391" s="68"/>
      <c r="T391" s="68"/>
      <c r="U391" s="68"/>
      <c r="V391" s="68"/>
      <c r="W391" s="68"/>
      <c r="X391" s="68"/>
      <c r="Y391" s="69"/>
      <c r="Z391" s="31"/>
      <c r="AA391" s="31"/>
      <c r="AB391" s="31"/>
      <c r="AC391" s="31"/>
      <c r="AD391" s="31"/>
      <c r="AE391" s="31"/>
      <c r="AT391" s="14" t="s">
        <v>207</v>
      </c>
      <c r="AU391" s="14" t="s">
        <v>83</v>
      </c>
    </row>
    <row r="392" spans="1:65" s="2" customFormat="1" ht="14.45" customHeight="1">
      <c r="A392" s="31"/>
      <c r="B392" s="32"/>
      <c r="C392" s="170" t="s">
        <v>1883</v>
      </c>
      <c r="D392" s="170" t="s">
        <v>201</v>
      </c>
      <c r="E392" s="171" t="s">
        <v>1884</v>
      </c>
      <c r="F392" s="172" t="s">
        <v>1885</v>
      </c>
      <c r="G392" s="173" t="s">
        <v>300</v>
      </c>
      <c r="H392" s="174">
        <v>1</v>
      </c>
      <c r="I392" s="175"/>
      <c r="J392" s="176"/>
      <c r="K392" s="177">
        <f>ROUND(P392*H392,2)</f>
        <v>0</v>
      </c>
      <c r="L392" s="172" t="s">
        <v>1</v>
      </c>
      <c r="M392" s="178"/>
      <c r="N392" s="179" t="s">
        <v>1</v>
      </c>
      <c r="O392" s="180" t="s">
        <v>39</v>
      </c>
      <c r="P392" s="181">
        <f>I392+J392</f>
        <v>0</v>
      </c>
      <c r="Q392" s="181">
        <f>ROUND(I392*H392,2)</f>
        <v>0</v>
      </c>
      <c r="R392" s="181">
        <f>ROUND(J392*H392,2)</f>
        <v>0</v>
      </c>
      <c r="S392" s="68"/>
      <c r="T392" s="182">
        <f>S392*H392</f>
        <v>0</v>
      </c>
      <c r="U392" s="182">
        <v>0</v>
      </c>
      <c r="V392" s="182">
        <f>U392*H392</f>
        <v>0</v>
      </c>
      <c r="W392" s="182">
        <v>0</v>
      </c>
      <c r="X392" s="182">
        <f>W392*H392</f>
        <v>0</v>
      </c>
      <c r="Y392" s="183" t="s">
        <v>1</v>
      </c>
      <c r="Z392" s="31"/>
      <c r="AA392" s="31"/>
      <c r="AB392" s="31"/>
      <c r="AC392" s="31"/>
      <c r="AD392" s="31"/>
      <c r="AE392" s="31"/>
      <c r="AR392" s="184" t="s">
        <v>331</v>
      </c>
      <c r="AT392" s="184" t="s">
        <v>201</v>
      </c>
      <c r="AU392" s="184" t="s">
        <v>83</v>
      </c>
      <c r="AY392" s="14" t="s">
        <v>205</v>
      </c>
      <c r="BE392" s="185">
        <f>IF(O392="základní",K392,0)</f>
        <v>0</v>
      </c>
      <c r="BF392" s="185">
        <f>IF(O392="snížená",K392,0)</f>
        <v>0</v>
      </c>
      <c r="BG392" s="185">
        <f>IF(O392="zákl. přenesená",K392,0)</f>
        <v>0</v>
      </c>
      <c r="BH392" s="185">
        <f>IF(O392="sníž. přenesená",K392,0)</f>
        <v>0</v>
      </c>
      <c r="BI392" s="185">
        <f>IF(O392="nulová",K392,0)</f>
        <v>0</v>
      </c>
      <c r="BJ392" s="14" t="s">
        <v>83</v>
      </c>
      <c r="BK392" s="185">
        <f>ROUND(P392*H392,2)</f>
        <v>0</v>
      </c>
      <c r="BL392" s="14" t="s">
        <v>331</v>
      </c>
      <c r="BM392" s="184" t="s">
        <v>1886</v>
      </c>
    </row>
    <row r="393" spans="1:65" s="2" customFormat="1" ht="11.25">
      <c r="A393" s="31"/>
      <c r="B393" s="32"/>
      <c r="C393" s="33"/>
      <c r="D393" s="186" t="s">
        <v>207</v>
      </c>
      <c r="E393" s="33"/>
      <c r="F393" s="187" t="s">
        <v>1837</v>
      </c>
      <c r="G393" s="33"/>
      <c r="H393" s="33"/>
      <c r="I393" s="188"/>
      <c r="J393" s="188"/>
      <c r="K393" s="33"/>
      <c r="L393" s="33"/>
      <c r="M393" s="36"/>
      <c r="N393" s="189"/>
      <c r="O393" s="190"/>
      <c r="P393" s="68"/>
      <c r="Q393" s="68"/>
      <c r="R393" s="68"/>
      <c r="S393" s="68"/>
      <c r="T393" s="68"/>
      <c r="U393" s="68"/>
      <c r="V393" s="68"/>
      <c r="W393" s="68"/>
      <c r="X393" s="68"/>
      <c r="Y393" s="69"/>
      <c r="Z393" s="31"/>
      <c r="AA393" s="31"/>
      <c r="AB393" s="31"/>
      <c r="AC393" s="31"/>
      <c r="AD393" s="31"/>
      <c r="AE393" s="31"/>
      <c r="AT393" s="14" t="s">
        <v>207</v>
      </c>
      <c r="AU393" s="14" t="s">
        <v>83</v>
      </c>
    </row>
    <row r="394" spans="1:65" s="2" customFormat="1" ht="14.45" customHeight="1">
      <c r="A394" s="31"/>
      <c r="B394" s="32"/>
      <c r="C394" s="207" t="s">
        <v>1887</v>
      </c>
      <c r="D394" s="207" t="s">
        <v>423</v>
      </c>
      <c r="E394" s="208" t="s">
        <v>1888</v>
      </c>
      <c r="F394" s="209" t="s">
        <v>1889</v>
      </c>
      <c r="G394" s="210" t="s">
        <v>300</v>
      </c>
      <c r="H394" s="211">
        <v>1</v>
      </c>
      <c r="I394" s="212"/>
      <c r="J394" s="212"/>
      <c r="K394" s="213">
        <f>ROUND(P394*H394,2)</f>
        <v>0</v>
      </c>
      <c r="L394" s="209" t="s">
        <v>1</v>
      </c>
      <c r="M394" s="36"/>
      <c r="N394" s="214" t="s">
        <v>1</v>
      </c>
      <c r="O394" s="180" t="s">
        <v>39</v>
      </c>
      <c r="P394" s="181">
        <f>I394+J394</f>
        <v>0</v>
      </c>
      <c r="Q394" s="181">
        <f>ROUND(I394*H394,2)</f>
        <v>0</v>
      </c>
      <c r="R394" s="181">
        <f>ROUND(J394*H394,2)</f>
        <v>0</v>
      </c>
      <c r="S394" s="68"/>
      <c r="T394" s="182">
        <f>S394*H394</f>
        <v>0</v>
      </c>
      <c r="U394" s="182">
        <v>0</v>
      </c>
      <c r="V394" s="182">
        <f>U394*H394</f>
        <v>0</v>
      </c>
      <c r="W394" s="182">
        <v>0</v>
      </c>
      <c r="X394" s="182">
        <f>W394*H394</f>
        <v>0</v>
      </c>
      <c r="Y394" s="183" t="s">
        <v>1</v>
      </c>
      <c r="Z394" s="31"/>
      <c r="AA394" s="31"/>
      <c r="AB394" s="31"/>
      <c r="AC394" s="31"/>
      <c r="AD394" s="31"/>
      <c r="AE394" s="31"/>
      <c r="AR394" s="184" t="s">
        <v>83</v>
      </c>
      <c r="AT394" s="184" t="s">
        <v>423</v>
      </c>
      <c r="AU394" s="184" t="s">
        <v>83</v>
      </c>
      <c r="AY394" s="14" t="s">
        <v>205</v>
      </c>
      <c r="BE394" s="185">
        <f>IF(O394="základní",K394,0)</f>
        <v>0</v>
      </c>
      <c r="BF394" s="185">
        <f>IF(O394="snížená",K394,0)</f>
        <v>0</v>
      </c>
      <c r="BG394" s="185">
        <f>IF(O394="zákl. přenesená",K394,0)</f>
        <v>0</v>
      </c>
      <c r="BH394" s="185">
        <f>IF(O394="sníž. přenesená",K394,0)</f>
        <v>0</v>
      </c>
      <c r="BI394" s="185">
        <f>IF(O394="nulová",K394,0)</f>
        <v>0</v>
      </c>
      <c r="BJ394" s="14" t="s">
        <v>83</v>
      </c>
      <c r="BK394" s="185">
        <f>ROUND(P394*H394,2)</f>
        <v>0</v>
      </c>
      <c r="BL394" s="14" t="s">
        <v>83</v>
      </c>
      <c r="BM394" s="184" t="s">
        <v>1890</v>
      </c>
    </row>
    <row r="395" spans="1:65" s="2" customFormat="1" ht="19.5">
      <c r="A395" s="31"/>
      <c r="B395" s="32"/>
      <c r="C395" s="33"/>
      <c r="D395" s="186" t="s">
        <v>207</v>
      </c>
      <c r="E395" s="33"/>
      <c r="F395" s="187" t="s">
        <v>1841</v>
      </c>
      <c r="G395" s="33"/>
      <c r="H395" s="33"/>
      <c r="I395" s="188"/>
      <c r="J395" s="188"/>
      <c r="K395" s="33"/>
      <c r="L395" s="33"/>
      <c r="M395" s="36"/>
      <c r="N395" s="189"/>
      <c r="O395" s="190"/>
      <c r="P395" s="68"/>
      <c r="Q395" s="68"/>
      <c r="R395" s="68"/>
      <c r="S395" s="68"/>
      <c r="T395" s="68"/>
      <c r="U395" s="68"/>
      <c r="V395" s="68"/>
      <c r="W395" s="68"/>
      <c r="X395" s="68"/>
      <c r="Y395" s="69"/>
      <c r="Z395" s="31"/>
      <c r="AA395" s="31"/>
      <c r="AB395" s="31"/>
      <c r="AC395" s="31"/>
      <c r="AD395" s="31"/>
      <c r="AE395" s="31"/>
      <c r="AT395" s="14" t="s">
        <v>207</v>
      </c>
      <c r="AU395" s="14" t="s">
        <v>83</v>
      </c>
    </row>
    <row r="396" spans="1:65" s="2" customFormat="1" ht="14.45" customHeight="1">
      <c r="A396" s="31"/>
      <c r="B396" s="32"/>
      <c r="C396" s="207" t="s">
        <v>1891</v>
      </c>
      <c r="D396" s="207" t="s">
        <v>423</v>
      </c>
      <c r="E396" s="208" t="s">
        <v>1892</v>
      </c>
      <c r="F396" s="209" t="s">
        <v>1893</v>
      </c>
      <c r="G396" s="210" t="s">
        <v>300</v>
      </c>
      <c r="H396" s="211">
        <v>1</v>
      </c>
      <c r="I396" s="212"/>
      <c r="J396" s="212"/>
      <c r="K396" s="213">
        <f>ROUND(P396*H396,2)</f>
        <v>0</v>
      </c>
      <c r="L396" s="209" t="s">
        <v>1</v>
      </c>
      <c r="M396" s="36"/>
      <c r="N396" s="214" t="s">
        <v>1</v>
      </c>
      <c r="O396" s="180" t="s">
        <v>39</v>
      </c>
      <c r="P396" s="181">
        <f>I396+J396</f>
        <v>0</v>
      </c>
      <c r="Q396" s="181">
        <f>ROUND(I396*H396,2)</f>
        <v>0</v>
      </c>
      <c r="R396" s="181">
        <f>ROUND(J396*H396,2)</f>
        <v>0</v>
      </c>
      <c r="S396" s="68"/>
      <c r="T396" s="182">
        <f>S396*H396</f>
        <v>0</v>
      </c>
      <c r="U396" s="182">
        <v>0</v>
      </c>
      <c r="V396" s="182">
        <f>U396*H396</f>
        <v>0</v>
      </c>
      <c r="W396" s="182">
        <v>0</v>
      </c>
      <c r="X396" s="182">
        <f>W396*H396</f>
        <v>0</v>
      </c>
      <c r="Y396" s="183" t="s">
        <v>1</v>
      </c>
      <c r="Z396" s="31"/>
      <c r="AA396" s="31"/>
      <c r="AB396" s="31"/>
      <c r="AC396" s="31"/>
      <c r="AD396" s="31"/>
      <c r="AE396" s="31"/>
      <c r="AR396" s="184" t="s">
        <v>83</v>
      </c>
      <c r="AT396" s="184" t="s">
        <v>423</v>
      </c>
      <c r="AU396" s="184" t="s">
        <v>83</v>
      </c>
      <c r="AY396" s="14" t="s">
        <v>205</v>
      </c>
      <c r="BE396" s="185">
        <f>IF(O396="základní",K396,0)</f>
        <v>0</v>
      </c>
      <c r="BF396" s="185">
        <f>IF(O396="snížená",K396,0)</f>
        <v>0</v>
      </c>
      <c r="BG396" s="185">
        <f>IF(O396="zákl. přenesená",K396,0)</f>
        <v>0</v>
      </c>
      <c r="BH396" s="185">
        <f>IF(O396="sníž. přenesená",K396,0)</f>
        <v>0</v>
      </c>
      <c r="BI396" s="185">
        <f>IF(O396="nulová",K396,0)</f>
        <v>0</v>
      </c>
      <c r="BJ396" s="14" t="s">
        <v>83</v>
      </c>
      <c r="BK396" s="185">
        <f>ROUND(P396*H396,2)</f>
        <v>0</v>
      </c>
      <c r="BL396" s="14" t="s">
        <v>83</v>
      </c>
      <c r="BM396" s="184" t="s">
        <v>1894</v>
      </c>
    </row>
    <row r="397" spans="1:65" s="2" customFormat="1" ht="19.5">
      <c r="A397" s="31"/>
      <c r="B397" s="32"/>
      <c r="C397" s="33"/>
      <c r="D397" s="186" t="s">
        <v>207</v>
      </c>
      <c r="E397" s="33"/>
      <c r="F397" s="187" t="s">
        <v>1895</v>
      </c>
      <c r="G397" s="33"/>
      <c r="H397" s="33"/>
      <c r="I397" s="188"/>
      <c r="J397" s="188"/>
      <c r="K397" s="33"/>
      <c r="L397" s="33"/>
      <c r="M397" s="36"/>
      <c r="N397" s="189"/>
      <c r="O397" s="190"/>
      <c r="P397" s="68"/>
      <c r="Q397" s="68"/>
      <c r="R397" s="68"/>
      <c r="S397" s="68"/>
      <c r="T397" s="68"/>
      <c r="U397" s="68"/>
      <c r="V397" s="68"/>
      <c r="W397" s="68"/>
      <c r="X397" s="68"/>
      <c r="Y397" s="69"/>
      <c r="Z397" s="31"/>
      <c r="AA397" s="31"/>
      <c r="AB397" s="31"/>
      <c r="AC397" s="31"/>
      <c r="AD397" s="31"/>
      <c r="AE397" s="31"/>
      <c r="AT397" s="14" t="s">
        <v>207</v>
      </c>
      <c r="AU397" s="14" t="s">
        <v>83</v>
      </c>
    </row>
    <row r="398" spans="1:65" s="2" customFormat="1" ht="24.2" customHeight="1">
      <c r="A398" s="31"/>
      <c r="B398" s="32"/>
      <c r="C398" s="170" t="s">
        <v>1896</v>
      </c>
      <c r="D398" s="170" t="s">
        <v>201</v>
      </c>
      <c r="E398" s="171" t="s">
        <v>1897</v>
      </c>
      <c r="F398" s="172" t="s">
        <v>1898</v>
      </c>
      <c r="G398" s="173" t="s">
        <v>300</v>
      </c>
      <c r="H398" s="174">
        <v>4</v>
      </c>
      <c r="I398" s="175"/>
      <c r="J398" s="176"/>
      <c r="K398" s="177">
        <f>ROUND(P398*H398,2)</f>
        <v>0</v>
      </c>
      <c r="L398" s="172" t="s">
        <v>1</v>
      </c>
      <c r="M398" s="178"/>
      <c r="N398" s="179" t="s">
        <v>1</v>
      </c>
      <c r="O398" s="180" t="s">
        <v>39</v>
      </c>
      <c r="P398" s="181">
        <f>I398+J398</f>
        <v>0</v>
      </c>
      <c r="Q398" s="181">
        <f>ROUND(I398*H398,2)</f>
        <v>0</v>
      </c>
      <c r="R398" s="181">
        <f>ROUND(J398*H398,2)</f>
        <v>0</v>
      </c>
      <c r="S398" s="68"/>
      <c r="T398" s="182">
        <f>S398*H398</f>
        <v>0</v>
      </c>
      <c r="U398" s="182">
        <v>0</v>
      </c>
      <c r="V398" s="182">
        <f>U398*H398</f>
        <v>0</v>
      </c>
      <c r="W398" s="182">
        <v>0</v>
      </c>
      <c r="X398" s="182">
        <f>W398*H398</f>
        <v>0</v>
      </c>
      <c r="Y398" s="183" t="s">
        <v>1</v>
      </c>
      <c r="Z398" s="31"/>
      <c r="AA398" s="31"/>
      <c r="AB398" s="31"/>
      <c r="AC398" s="31"/>
      <c r="AD398" s="31"/>
      <c r="AE398" s="31"/>
      <c r="AR398" s="184" t="s">
        <v>331</v>
      </c>
      <c r="AT398" s="184" t="s">
        <v>201</v>
      </c>
      <c r="AU398" s="184" t="s">
        <v>83</v>
      </c>
      <c r="AY398" s="14" t="s">
        <v>205</v>
      </c>
      <c r="BE398" s="185">
        <f>IF(O398="základní",K398,0)</f>
        <v>0</v>
      </c>
      <c r="BF398" s="185">
        <f>IF(O398="snížená",K398,0)</f>
        <v>0</v>
      </c>
      <c r="BG398" s="185">
        <f>IF(O398="zákl. přenesená",K398,0)</f>
        <v>0</v>
      </c>
      <c r="BH398" s="185">
        <f>IF(O398="sníž. přenesená",K398,0)</f>
        <v>0</v>
      </c>
      <c r="BI398" s="185">
        <f>IF(O398="nulová",K398,0)</f>
        <v>0</v>
      </c>
      <c r="BJ398" s="14" t="s">
        <v>83</v>
      </c>
      <c r="BK398" s="185">
        <f>ROUND(P398*H398,2)</f>
        <v>0</v>
      </c>
      <c r="BL398" s="14" t="s">
        <v>331</v>
      </c>
      <c r="BM398" s="184" t="s">
        <v>1899</v>
      </c>
    </row>
    <row r="399" spans="1:65" s="2" customFormat="1" ht="11.25">
      <c r="A399" s="31"/>
      <c r="B399" s="32"/>
      <c r="C399" s="33"/>
      <c r="D399" s="186" t="s">
        <v>207</v>
      </c>
      <c r="E399" s="33"/>
      <c r="F399" s="187" t="s">
        <v>1898</v>
      </c>
      <c r="G399" s="33"/>
      <c r="H399" s="33"/>
      <c r="I399" s="188"/>
      <c r="J399" s="188"/>
      <c r="K399" s="33"/>
      <c r="L399" s="33"/>
      <c r="M399" s="36"/>
      <c r="N399" s="189"/>
      <c r="O399" s="190"/>
      <c r="P399" s="68"/>
      <c r="Q399" s="68"/>
      <c r="R399" s="68"/>
      <c r="S399" s="68"/>
      <c r="T399" s="68"/>
      <c r="U399" s="68"/>
      <c r="V399" s="68"/>
      <c r="W399" s="68"/>
      <c r="X399" s="68"/>
      <c r="Y399" s="69"/>
      <c r="Z399" s="31"/>
      <c r="AA399" s="31"/>
      <c r="AB399" s="31"/>
      <c r="AC399" s="31"/>
      <c r="AD399" s="31"/>
      <c r="AE399" s="31"/>
      <c r="AT399" s="14" t="s">
        <v>207</v>
      </c>
      <c r="AU399" s="14" t="s">
        <v>83</v>
      </c>
    </row>
    <row r="400" spans="1:65" s="2" customFormat="1" ht="14.45" customHeight="1">
      <c r="A400" s="31"/>
      <c r="B400" s="32"/>
      <c r="C400" s="207" t="s">
        <v>1900</v>
      </c>
      <c r="D400" s="207" t="s">
        <v>423</v>
      </c>
      <c r="E400" s="208" t="s">
        <v>1901</v>
      </c>
      <c r="F400" s="209" t="s">
        <v>1902</v>
      </c>
      <c r="G400" s="210" t="s">
        <v>300</v>
      </c>
      <c r="H400" s="211">
        <v>4</v>
      </c>
      <c r="I400" s="212"/>
      <c r="J400" s="212"/>
      <c r="K400" s="213">
        <f>ROUND(P400*H400,2)</f>
        <v>0</v>
      </c>
      <c r="L400" s="209" t="s">
        <v>1</v>
      </c>
      <c r="M400" s="36"/>
      <c r="N400" s="214" t="s">
        <v>1</v>
      </c>
      <c r="O400" s="180" t="s">
        <v>39</v>
      </c>
      <c r="P400" s="181">
        <f>I400+J400</f>
        <v>0</v>
      </c>
      <c r="Q400" s="181">
        <f>ROUND(I400*H400,2)</f>
        <v>0</v>
      </c>
      <c r="R400" s="181">
        <f>ROUND(J400*H400,2)</f>
        <v>0</v>
      </c>
      <c r="S400" s="68"/>
      <c r="T400" s="182">
        <f>S400*H400</f>
        <v>0</v>
      </c>
      <c r="U400" s="182">
        <v>0</v>
      </c>
      <c r="V400" s="182">
        <f>U400*H400</f>
        <v>0</v>
      </c>
      <c r="W400" s="182">
        <v>0</v>
      </c>
      <c r="X400" s="182">
        <f>W400*H400</f>
        <v>0</v>
      </c>
      <c r="Y400" s="183" t="s">
        <v>1</v>
      </c>
      <c r="Z400" s="31"/>
      <c r="AA400" s="31"/>
      <c r="AB400" s="31"/>
      <c r="AC400" s="31"/>
      <c r="AD400" s="31"/>
      <c r="AE400" s="31"/>
      <c r="AR400" s="184" t="s">
        <v>83</v>
      </c>
      <c r="AT400" s="184" t="s">
        <v>423</v>
      </c>
      <c r="AU400" s="184" t="s">
        <v>83</v>
      </c>
      <c r="AY400" s="14" t="s">
        <v>205</v>
      </c>
      <c r="BE400" s="185">
        <f>IF(O400="základní",K400,0)</f>
        <v>0</v>
      </c>
      <c r="BF400" s="185">
        <f>IF(O400="snížená",K400,0)</f>
        <v>0</v>
      </c>
      <c r="BG400" s="185">
        <f>IF(O400="zákl. přenesená",K400,0)</f>
        <v>0</v>
      </c>
      <c r="BH400" s="185">
        <f>IF(O400="sníž. přenesená",K400,0)</f>
        <v>0</v>
      </c>
      <c r="BI400" s="185">
        <f>IF(O400="nulová",K400,0)</f>
        <v>0</v>
      </c>
      <c r="BJ400" s="14" t="s">
        <v>83</v>
      </c>
      <c r="BK400" s="185">
        <f>ROUND(P400*H400,2)</f>
        <v>0</v>
      </c>
      <c r="BL400" s="14" t="s">
        <v>83</v>
      </c>
      <c r="BM400" s="184" t="s">
        <v>1903</v>
      </c>
    </row>
    <row r="401" spans="1:65" s="2" customFormat="1" ht="19.5">
      <c r="A401" s="31"/>
      <c r="B401" s="32"/>
      <c r="C401" s="33"/>
      <c r="D401" s="186" t="s">
        <v>207</v>
      </c>
      <c r="E401" s="33"/>
      <c r="F401" s="187" t="s">
        <v>1904</v>
      </c>
      <c r="G401" s="33"/>
      <c r="H401" s="33"/>
      <c r="I401" s="188"/>
      <c r="J401" s="188"/>
      <c r="K401" s="33"/>
      <c r="L401" s="33"/>
      <c r="M401" s="36"/>
      <c r="N401" s="189"/>
      <c r="O401" s="190"/>
      <c r="P401" s="68"/>
      <c r="Q401" s="68"/>
      <c r="R401" s="68"/>
      <c r="S401" s="68"/>
      <c r="T401" s="68"/>
      <c r="U401" s="68"/>
      <c r="V401" s="68"/>
      <c r="W401" s="68"/>
      <c r="X401" s="68"/>
      <c r="Y401" s="69"/>
      <c r="Z401" s="31"/>
      <c r="AA401" s="31"/>
      <c r="AB401" s="31"/>
      <c r="AC401" s="31"/>
      <c r="AD401" s="31"/>
      <c r="AE401" s="31"/>
      <c r="AT401" s="14" t="s">
        <v>207</v>
      </c>
      <c r="AU401" s="14" t="s">
        <v>83</v>
      </c>
    </row>
    <row r="402" spans="1:65" s="2" customFormat="1" ht="14.45" customHeight="1">
      <c r="A402" s="31"/>
      <c r="B402" s="32"/>
      <c r="C402" s="170" t="s">
        <v>1905</v>
      </c>
      <c r="D402" s="170" t="s">
        <v>201</v>
      </c>
      <c r="E402" s="171" t="s">
        <v>1906</v>
      </c>
      <c r="F402" s="172" t="s">
        <v>1907</v>
      </c>
      <c r="G402" s="173" t="s">
        <v>300</v>
      </c>
      <c r="H402" s="174">
        <v>4</v>
      </c>
      <c r="I402" s="175"/>
      <c r="J402" s="176"/>
      <c r="K402" s="177">
        <f>ROUND(P402*H402,2)</f>
        <v>0</v>
      </c>
      <c r="L402" s="172" t="s">
        <v>1</v>
      </c>
      <c r="M402" s="178"/>
      <c r="N402" s="179" t="s">
        <v>1</v>
      </c>
      <c r="O402" s="180" t="s">
        <v>39</v>
      </c>
      <c r="P402" s="181">
        <f>I402+J402</f>
        <v>0</v>
      </c>
      <c r="Q402" s="181">
        <f>ROUND(I402*H402,2)</f>
        <v>0</v>
      </c>
      <c r="R402" s="181">
        <f>ROUND(J402*H402,2)</f>
        <v>0</v>
      </c>
      <c r="S402" s="68"/>
      <c r="T402" s="182">
        <f>S402*H402</f>
        <v>0</v>
      </c>
      <c r="U402" s="182">
        <v>0</v>
      </c>
      <c r="V402" s="182">
        <f>U402*H402</f>
        <v>0</v>
      </c>
      <c r="W402" s="182">
        <v>0</v>
      </c>
      <c r="X402" s="182">
        <f>W402*H402</f>
        <v>0</v>
      </c>
      <c r="Y402" s="183" t="s">
        <v>1</v>
      </c>
      <c r="Z402" s="31"/>
      <c r="AA402" s="31"/>
      <c r="AB402" s="31"/>
      <c r="AC402" s="31"/>
      <c r="AD402" s="31"/>
      <c r="AE402" s="31"/>
      <c r="AR402" s="184" t="s">
        <v>85</v>
      </c>
      <c r="AT402" s="184" t="s">
        <v>201</v>
      </c>
      <c r="AU402" s="184" t="s">
        <v>83</v>
      </c>
      <c r="AY402" s="14" t="s">
        <v>205</v>
      </c>
      <c r="BE402" s="185">
        <f>IF(O402="základní",K402,0)</f>
        <v>0</v>
      </c>
      <c r="BF402" s="185">
        <f>IF(O402="snížená",K402,0)</f>
        <v>0</v>
      </c>
      <c r="BG402" s="185">
        <f>IF(O402="zákl. přenesená",K402,0)</f>
        <v>0</v>
      </c>
      <c r="BH402" s="185">
        <f>IF(O402="sníž. přenesená",K402,0)</f>
        <v>0</v>
      </c>
      <c r="BI402" s="185">
        <f>IF(O402="nulová",K402,0)</f>
        <v>0</v>
      </c>
      <c r="BJ402" s="14" t="s">
        <v>83</v>
      </c>
      <c r="BK402" s="185">
        <f>ROUND(P402*H402,2)</f>
        <v>0</v>
      </c>
      <c r="BL402" s="14" t="s">
        <v>83</v>
      </c>
      <c r="BM402" s="184" t="s">
        <v>1908</v>
      </c>
    </row>
    <row r="403" spans="1:65" s="2" customFormat="1" ht="11.25">
      <c r="A403" s="31"/>
      <c r="B403" s="32"/>
      <c r="C403" s="33"/>
      <c r="D403" s="186" t="s">
        <v>207</v>
      </c>
      <c r="E403" s="33"/>
      <c r="F403" s="187" t="s">
        <v>1907</v>
      </c>
      <c r="G403" s="33"/>
      <c r="H403" s="33"/>
      <c r="I403" s="188"/>
      <c r="J403" s="188"/>
      <c r="K403" s="33"/>
      <c r="L403" s="33"/>
      <c r="M403" s="36"/>
      <c r="N403" s="189"/>
      <c r="O403" s="190"/>
      <c r="P403" s="68"/>
      <c r="Q403" s="68"/>
      <c r="R403" s="68"/>
      <c r="S403" s="68"/>
      <c r="T403" s="68"/>
      <c r="U403" s="68"/>
      <c r="V403" s="68"/>
      <c r="W403" s="68"/>
      <c r="X403" s="68"/>
      <c r="Y403" s="69"/>
      <c r="Z403" s="31"/>
      <c r="AA403" s="31"/>
      <c r="AB403" s="31"/>
      <c r="AC403" s="31"/>
      <c r="AD403" s="31"/>
      <c r="AE403" s="31"/>
      <c r="AT403" s="14" t="s">
        <v>207</v>
      </c>
      <c r="AU403" s="14" t="s">
        <v>83</v>
      </c>
    </row>
    <row r="404" spans="1:65" s="2" customFormat="1" ht="14.45" customHeight="1">
      <c r="A404" s="31"/>
      <c r="B404" s="32"/>
      <c r="C404" s="207" t="s">
        <v>1909</v>
      </c>
      <c r="D404" s="207" t="s">
        <v>423</v>
      </c>
      <c r="E404" s="208" t="s">
        <v>1910</v>
      </c>
      <c r="F404" s="209" t="s">
        <v>1911</v>
      </c>
      <c r="G404" s="210" t="s">
        <v>300</v>
      </c>
      <c r="H404" s="211">
        <v>4</v>
      </c>
      <c r="I404" s="212"/>
      <c r="J404" s="212"/>
      <c r="K404" s="213">
        <f>ROUND(P404*H404,2)</f>
        <v>0</v>
      </c>
      <c r="L404" s="209" t="s">
        <v>1</v>
      </c>
      <c r="M404" s="36"/>
      <c r="N404" s="214" t="s">
        <v>1</v>
      </c>
      <c r="O404" s="180" t="s">
        <v>39</v>
      </c>
      <c r="P404" s="181">
        <f>I404+J404</f>
        <v>0</v>
      </c>
      <c r="Q404" s="181">
        <f>ROUND(I404*H404,2)</f>
        <v>0</v>
      </c>
      <c r="R404" s="181">
        <f>ROUND(J404*H404,2)</f>
        <v>0</v>
      </c>
      <c r="S404" s="68"/>
      <c r="T404" s="182">
        <f>S404*H404</f>
        <v>0</v>
      </c>
      <c r="U404" s="182">
        <v>0</v>
      </c>
      <c r="V404" s="182">
        <f>U404*H404</f>
        <v>0</v>
      </c>
      <c r="W404" s="182">
        <v>0</v>
      </c>
      <c r="X404" s="182">
        <f>W404*H404</f>
        <v>0</v>
      </c>
      <c r="Y404" s="183" t="s">
        <v>1</v>
      </c>
      <c r="Z404" s="31"/>
      <c r="AA404" s="31"/>
      <c r="AB404" s="31"/>
      <c r="AC404" s="31"/>
      <c r="AD404" s="31"/>
      <c r="AE404" s="31"/>
      <c r="AR404" s="184" t="s">
        <v>83</v>
      </c>
      <c r="AT404" s="184" t="s">
        <v>423</v>
      </c>
      <c r="AU404" s="184" t="s">
        <v>83</v>
      </c>
      <c r="AY404" s="14" t="s">
        <v>205</v>
      </c>
      <c r="BE404" s="185">
        <f>IF(O404="základní",K404,0)</f>
        <v>0</v>
      </c>
      <c r="BF404" s="185">
        <f>IF(O404="snížená",K404,0)</f>
        <v>0</v>
      </c>
      <c r="BG404" s="185">
        <f>IF(O404="zákl. přenesená",K404,0)</f>
        <v>0</v>
      </c>
      <c r="BH404" s="185">
        <f>IF(O404="sníž. přenesená",K404,0)</f>
        <v>0</v>
      </c>
      <c r="BI404" s="185">
        <f>IF(O404="nulová",K404,0)</f>
        <v>0</v>
      </c>
      <c r="BJ404" s="14" t="s">
        <v>83</v>
      </c>
      <c r="BK404" s="185">
        <f>ROUND(P404*H404,2)</f>
        <v>0</v>
      </c>
      <c r="BL404" s="14" t="s">
        <v>83</v>
      </c>
      <c r="BM404" s="184" t="s">
        <v>1912</v>
      </c>
    </row>
    <row r="405" spans="1:65" s="2" customFormat="1" ht="11.25">
      <c r="A405" s="31"/>
      <c r="B405" s="32"/>
      <c r="C405" s="33"/>
      <c r="D405" s="186" t="s">
        <v>207</v>
      </c>
      <c r="E405" s="33"/>
      <c r="F405" s="187" t="s">
        <v>1913</v>
      </c>
      <c r="G405" s="33"/>
      <c r="H405" s="33"/>
      <c r="I405" s="188"/>
      <c r="J405" s="188"/>
      <c r="K405" s="33"/>
      <c r="L405" s="33"/>
      <c r="M405" s="36"/>
      <c r="N405" s="189"/>
      <c r="O405" s="190"/>
      <c r="P405" s="68"/>
      <c r="Q405" s="68"/>
      <c r="R405" s="68"/>
      <c r="S405" s="68"/>
      <c r="T405" s="68"/>
      <c r="U405" s="68"/>
      <c r="V405" s="68"/>
      <c r="W405" s="68"/>
      <c r="X405" s="68"/>
      <c r="Y405" s="69"/>
      <c r="Z405" s="31"/>
      <c r="AA405" s="31"/>
      <c r="AB405" s="31"/>
      <c r="AC405" s="31"/>
      <c r="AD405" s="31"/>
      <c r="AE405" s="31"/>
      <c r="AT405" s="14" t="s">
        <v>207</v>
      </c>
      <c r="AU405" s="14" t="s">
        <v>83</v>
      </c>
    </row>
    <row r="406" spans="1:65" s="2" customFormat="1" ht="14.45" customHeight="1">
      <c r="A406" s="31"/>
      <c r="B406" s="32"/>
      <c r="C406" s="170" t="s">
        <v>1914</v>
      </c>
      <c r="D406" s="170" t="s">
        <v>201</v>
      </c>
      <c r="E406" s="171" t="s">
        <v>1915</v>
      </c>
      <c r="F406" s="172" t="s">
        <v>1916</v>
      </c>
      <c r="G406" s="173" t="s">
        <v>300</v>
      </c>
      <c r="H406" s="174">
        <v>1</v>
      </c>
      <c r="I406" s="175"/>
      <c r="J406" s="176"/>
      <c r="K406" s="177">
        <f>ROUND(P406*H406,2)</f>
        <v>0</v>
      </c>
      <c r="L406" s="172" t="s">
        <v>1</v>
      </c>
      <c r="M406" s="178"/>
      <c r="N406" s="179" t="s">
        <v>1</v>
      </c>
      <c r="O406" s="180" t="s">
        <v>39</v>
      </c>
      <c r="P406" s="181">
        <f>I406+J406</f>
        <v>0</v>
      </c>
      <c r="Q406" s="181">
        <f>ROUND(I406*H406,2)</f>
        <v>0</v>
      </c>
      <c r="R406" s="181">
        <f>ROUND(J406*H406,2)</f>
        <v>0</v>
      </c>
      <c r="S406" s="68"/>
      <c r="T406" s="182">
        <f>S406*H406</f>
        <v>0</v>
      </c>
      <c r="U406" s="182">
        <v>0</v>
      </c>
      <c r="V406" s="182">
        <f>U406*H406</f>
        <v>0</v>
      </c>
      <c r="W406" s="182">
        <v>0</v>
      </c>
      <c r="X406" s="182">
        <f>W406*H406</f>
        <v>0</v>
      </c>
      <c r="Y406" s="183" t="s">
        <v>1</v>
      </c>
      <c r="Z406" s="31"/>
      <c r="AA406" s="31"/>
      <c r="AB406" s="31"/>
      <c r="AC406" s="31"/>
      <c r="AD406" s="31"/>
      <c r="AE406" s="31"/>
      <c r="AR406" s="184" t="s">
        <v>331</v>
      </c>
      <c r="AT406" s="184" t="s">
        <v>201</v>
      </c>
      <c r="AU406" s="184" t="s">
        <v>83</v>
      </c>
      <c r="AY406" s="14" t="s">
        <v>205</v>
      </c>
      <c r="BE406" s="185">
        <f>IF(O406="základní",K406,0)</f>
        <v>0</v>
      </c>
      <c r="BF406" s="185">
        <f>IF(O406="snížená",K406,0)</f>
        <v>0</v>
      </c>
      <c r="BG406" s="185">
        <f>IF(O406="zákl. přenesená",K406,0)</f>
        <v>0</v>
      </c>
      <c r="BH406" s="185">
        <f>IF(O406="sníž. přenesená",K406,0)</f>
        <v>0</v>
      </c>
      <c r="BI406" s="185">
        <f>IF(O406="nulová",K406,0)</f>
        <v>0</v>
      </c>
      <c r="BJ406" s="14" t="s">
        <v>83</v>
      </c>
      <c r="BK406" s="185">
        <f>ROUND(P406*H406,2)</f>
        <v>0</v>
      </c>
      <c r="BL406" s="14" t="s">
        <v>331</v>
      </c>
      <c r="BM406" s="184" t="s">
        <v>1917</v>
      </c>
    </row>
    <row r="407" spans="1:65" s="2" customFormat="1" ht="11.25">
      <c r="A407" s="31"/>
      <c r="B407" s="32"/>
      <c r="C407" s="33"/>
      <c r="D407" s="186" t="s">
        <v>207</v>
      </c>
      <c r="E407" s="33"/>
      <c r="F407" s="187" t="s">
        <v>1837</v>
      </c>
      <c r="G407" s="33"/>
      <c r="H407" s="33"/>
      <c r="I407" s="188"/>
      <c r="J407" s="188"/>
      <c r="K407" s="33"/>
      <c r="L407" s="33"/>
      <c r="M407" s="36"/>
      <c r="N407" s="189"/>
      <c r="O407" s="190"/>
      <c r="P407" s="68"/>
      <c r="Q407" s="68"/>
      <c r="R407" s="68"/>
      <c r="S407" s="68"/>
      <c r="T407" s="68"/>
      <c r="U407" s="68"/>
      <c r="V407" s="68"/>
      <c r="W407" s="68"/>
      <c r="X407" s="68"/>
      <c r="Y407" s="69"/>
      <c r="Z407" s="31"/>
      <c r="AA407" s="31"/>
      <c r="AB407" s="31"/>
      <c r="AC407" s="31"/>
      <c r="AD407" s="31"/>
      <c r="AE407" s="31"/>
      <c r="AT407" s="14" t="s">
        <v>207</v>
      </c>
      <c r="AU407" s="14" t="s">
        <v>83</v>
      </c>
    </row>
    <row r="408" spans="1:65" s="2" customFormat="1" ht="14.45" customHeight="1">
      <c r="A408" s="31"/>
      <c r="B408" s="32"/>
      <c r="C408" s="207" t="s">
        <v>1918</v>
      </c>
      <c r="D408" s="207" t="s">
        <v>423</v>
      </c>
      <c r="E408" s="208" t="s">
        <v>1919</v>
      </c>
      <c r="F408" s="209" t="s">
        <v>1920</v>
      </c>
      <c r="G408" s="210" t="s">
        <v>300</v>
      </c>
      <c r="H408" s="211">
        <v>1</v>
      </c>
      <c r="I408" s="212"/>
      <c r="J408" s="212"/>
      <c r="K408" s="213">
        <f>ROUND(P408*H408,2)</f>
        <v>0</v>
      </c>
      <c r="L408" s="209" t="s">
        <v>1</v>
      </c>
      <c r="M408" s="36"/>
      <c r="N408" s="214" t="s">
        <v>1</v>
      </c>
      <c r="O408" s="180" t="s">
        <v>39</v>
      </c>
      <c r="P408" s="181">
        <f>I408+J408</f>
        <v>0</v>
      </c>
      <c r="Q408" s="181">
        <f>ROUND(I408*H408,2)</f>
        <v>0</v>
      </c>
      <c r="R408" s="181">
        <f>ROUND(J408*H408,2)</f>
        <v>0</v>
      </c>
      <c r="S408" s="68"/>
      <c r="T408" s="182">
        <f>S408*H408</f>
        <v>0</v>
      </c>
      <c r="U408" s="182">
        <v>0</v>
      </c>
      <c r="V408" s="182">
        <f>U408*H408</f>
        <v>0</v>
      </c>
      <c r="W408" s="182">
        <v>0</v>
      </c>
      <c r="X408" s="182">
        <f>W408*H408</f>
        <v>0</v>
      </c>
      <c r="Y408" s="183" t="s">
        <v>1</v>
      </c>
      <c r="Z408" s="31"/>
      <c r="AA408" s="31"/>
      <c r="AB408" s="31"/>
      <c r="AC408" s="31"/>
      <c r="AD408" s="31"/>
      <c r="AE408" s="31"/>
      <c r="AR408" s="184" t="s">
        <v>83</v>
      </c>
      <c r="AT408" s="184" t="s">
        <v>423</v>
      </c>
      <c r="AU408" s="184" t="s">
        <v>83</v>
      </c>
      <c r="AY408" s="14" t="s">
        <v>205</v>
      </c>
      <c r="BE408" s="185">
        <f>IF(O408="základní",K408,0)</f>
        <v>0</v>
      </c>
      <c r="BF408" s="185">
        <f>IF(O408="snížená",K408,0)</f>
        <v>0</v>
      </c>
      <c r="BG408" s="185">
        <f>IF(O408="zákl. přenesená",K408,0)</f>
        <v>0</v>
      </c>
      <c r="BH408" s="185">
        <f>IF(O408="sníž. přenesená",K408,0)</f>
        <v>0</v>
      </c>
      <c r="BI408" s="185">
        <f>IF(O408="nulová",K408,0)</f>
        <v>0</v>
      </c>
      <c r="BJ408" s="14" t="s">
        <v>83</v>
      </c>
      <c r="BK408" s="185">
        <f>ROUND(P408*H408,2)</f>
        <v>0</v>
      </c>
      <c r="BL408" s="14" t="s">
        <v>83</v>
      </c>
      <c r="BM408" s="184" t="s">
        <v>1921</v>
      </c>
    </row>
    <row r="409" spans="1:65" s="2" customFormat="1" ht="19.5">
      <c r="A409" s="31"/>
      <c r="B409" s="32"/>
      <c r="C409" s="33"/>
      <c r="D409" s="186" t="s">
        <v>207</v>
      </c>
      <c r="E409" s="33"/>
      <c r="F409" s="187" t="s">
        <v>1841</v>
      </c>
      <c r="G409" s="33"/>
      <c r="H409" s="33"/>
      <c r="I409" s="188"/>
      <c r="J409" s="188"/>
      <c r="K409" s="33"/>
      <c r="L409" s="33"/>
      <c r="M409" s="36"/>
      <c r="N409" s="189"/>
      <c r="O409" s="190"/>
      <c r="P409" s="68"/>
      <c r="Q409" s="68"/>
      <c r="R409" s="68"/>
      <c r="S409" s="68"/>
      <c r="T409" s="68"/>
      <c r="U409" s="68"/>
      <c r="V409" s="68"/>
      <c r="W409" s="68"/>
      <c r="X409" s="68"/>
      <c r="Y409" s="69"/>
      <c r="Z409" s="31"/>
      <c r="AA409" s="31"/>
      <c r="AB409" s="31"/>
      <c r="AC409" s="31"/>
      <c r="AD409" s="31"/>
      <c r="AE409" s="31"/>
      <c r="AT409" s="14" t="s">
        <v>207</v>
      </c>
      <c r="AU409" s="14" t="s">
        <v>83</v>
      </c>
    </row>
    <row r="410" spans="1:65" s="2" customFormat="1" ht="24.2" customHeight="1">
      <c r="A410" s="31"/>
      <c r="B410" s="32"/>
      <c r="C410" s="207" t="s">
        <v>1922</v>
      </c>
      <c r="D410" s="207" t="s">
        <v>423</v>
      </c>
      <c r="E410" s="208" t="s">
        <v>1923</v>
      </c>
      <c r="F410" s="209" t="s">
        <v>1924</v>
      </c>
      <c r="G410" s="210" t="s">
        <v>300</v>
      </c>
      <c r="H410" s="211">
        <v>1</v>
      </c>
      <c r="I410" s="212"/>
      <c r="J410" s="212"/>
      <c r="K410" s="213">
        <f>ROUND(P410*H410,2)</f>
        <v>0</v>
      </c>
      <c r="L410" s="209" t="s">
        <v>1</v>
      </c>
      <c r="M410" s="36"/>
      <c r="N410" s="214" t="s">
        <v>1</v>
      </c>
      <c r="O410" s="180" t="s">
        <v>39</v>
      </c>
      <c r="P410" s="181">
        <f>I410+J410</f>
        <v>0</v>
      </c>
      <c r="Q410" s="181">
        <f>ROUND(I410*H410,2)</f>
        <v>0</v>
      </c>
      <c r="R410" s="181">
        <f>ROUND(J410*H410,2)</f>
        <v>0</v>
      </c>
      <c r="S410" s="68"/>
      <c r="T410" s="182">
        <f>S410*H410</f>
        <v>0</v>
      </c>
      <c r="U410" s="182">
        <v>0</v>
      </c>
      <c r="V410" s="182">
        <f>U410*H410</f>
        <v>0</v>
      </c>
      <c r="W410" s="182">
        <v>0</v>
      </c>
      <c r="X410" s="182">
        <f>W410*H410</f>
        <v>0</v>
      </c>
      <c r="Y410" s="183" t="s">
        <v>1</v>
      </c>
      <c r="Z410" s="31"/>
      <c r="AA410" s="31"/>
      <c r="AB410" s="31"/>
      <c r="AC410" s="31"/>
      <c r="AD410" s="31"/>
      <c r="AE410" s="31"/>
      <c r="AR410" s="184" t="s">
        <v>83</v>
      </c>
      <c r="AT410" s="184" t="s">
        <v>423</v>
      </c>
      <c r="AU410" s="184" t="s">
        <v>83</v>
      </c>
      <c r="AY410" s="14" t="s">
        <v>205</v>
      </c>
      <c r="BE410" s="185">
        <f>IF(O410="základní",K410,0)</f>
        <v>0</v>
      </c>
      <c r="BF410" s="185">
        <f>IF(O410="snížená",K410,0)</f>
        <v>0</v>
      </c>
      <c r="BG410" s="185">
        <f>IF(O410="zákl. přenesená",K410,0)</f>
        <v>0</v>
      </c>
      <c r="BH410" s="185">
        <f>IF(O410="sníž. přenesená",K410,0)</f>
        <v>0</v>
      </c>
      <c r="BI410" s="185">
        <f>IF(O410="nulová",K410,0)</f>
        <v>0</v>
      </c>
      <c r="BJ410" s="14" t="s">
        <v>83</v>
      </c>
      <c r="BK410" s="185">
        <f>ROUND(P410*H410,2)</f>
        <v>0</v>
      </c>
      <c r="BL410" s="14" t="s">
        <v>83</v>
      </c>
      <c r="BM410" s="184" t="s">
        <v>1925</v>
      </c>
    </row>
    <row r="411" spans="1:65" s="2" customFormat="1" ht="58.5">
      <c r="A411" s="31"/>
      <c r="B411" s="32"/>
      <c r="C411" s="33"/>
      <c r="D411" s="186" t="s">
        <v>207</v>
      </c>
      <c r="E411" s="33"/>
      <c r="F411" s="187" t="s">
        <v>1926</v>
      </c>
      <c r="G411" s="33"/>
      <c r="H411" s="33"/>
      <c r="I411" s="188"/>
      <c r="J411" s="188"/>
      <c r="K411" s="33"/>
      <c r="L411" s="33"/>
      <c r="M411" s="36"/>
      <c r="N411" s="189"/>
      <c r="O411" s="190"/>
      <c r="P411" s="68"/>
      <c r="Q411" s="68"/>
      <c r="R411" s="68"/>
      <c r="S411" s="68"/>
      <c r="T411" s="68"/>
      <c r="U411" s="68"/>
      <c r="V411" s="68"/>
      <c r="W411" s="68"/>
      <c r="X411" s="68"/>
      <c r="Y411" s="69"/>
      <c r="Z411" s="31"/>
      <c r="AA411" s="31"/>
      <c r="AB411" s="31"/>
      <c r="AC411" s="31"/>
      <c r="AD411" s="31"/>
      <c r="AE411" s="31"/>
      <c r="AT411" s="14" t="s">
        <v>207</v>
      </c>
      <c r="AU411" s="14" t="s">
        <v>83</v>
      </c>
    </row>
    <row r="412" spans="1:65" s="2" customFormat="1" ht="14.45" customHeight="1">
      <c r="A412" s="31"/>
      <c r="B412" s="32"/>
      <c r="C412" s="207" t="s">
        <v>1927</v>
      </c>
      <c r="D412" s="207" t="s">
        <v>423</v>
      </c>
      <c r="E412" s="208" t="s">
        <v>1928</v>
      </c>
      <c r="F412" s="209" t="s">
        <v>1929</v>
      </c>
      <c r="G412" s="210" t="s">
        <v>300</v>
      </c>
      <c r="H412" s="211">
        <v>1</v>
      </c>
      <c r="I412" s="212"/>
      <c r="J412" s="212"/>
      <c r="K412" s="213">
        <f>ROUND(P412*H412,2)</f>
        <v>0</v>
      </c>
      <c r="L412" s="209" t="s">
        <v>1</v>
      </c>
      <c r="M412" s="36"/>
      <c r="N412" s="214" t="s">
        <v>1</v>
      </c>
      <c r="O412" s="180" t="s">
        <v>39</v>
      </c>
      <c r="P412" s="181">
        <f>I412+J412</f>
        <v>0</v>
      </c>
      <c r="Q412" s="181">
        <f>ROUND(I412*H412,2)</f>
        <v>0</v>
      </c>
      <c r="R412" s="181">
        <f>ROUND(J412*H412,2)</f>
        <v>0</v>
      </c>
      <c r="S412" s="68"/>
      <c r="T412" s="182">
        <f>S412*H412</f>
        <v>0</v>
      </c>
      <c r="U412" s="182">
        <v>0</v>
      </c>
      <c r="V412" s="182">
        <f>U412*H412</f>
        <v>0</v>
      </c>
      <c r="W412" s="182">
        <v>0</v>
      </c>
      <c r="X412" s="182">
        <f>W412*H412</f>
        <v>0</v>
      </c>
      <c r="Y412" s="183" t="s">
        <v>1</v>
      </c>
      <c r="Z412" s="31"/>
      <c r="AA412" s="31"/>
      <c r="AB412" s="31"/>
      <c r="AC412" s="31"/>
      <c r="AD412" s="31"/>
      <c r="AE412" s="31"/>
      <c r="AR412" s="184" t="s">
        <v>427</v>
      </c>
      <c r="AT412" s="184" t="s">
        <v>423</v>
      </c>
      <c r="AU412" s="184" t="s">
        <v>83</v>
      </c>
      <c r="AY412" s="14" t="s">
        <v>205</v>
      </c>
      <c r="BE412" s="185">
        <f>IF(O412="základní",K412,0)</f>
        <v>0</v>
      </c>
      <c r="BF412" s="185">
        <f>IF(O412="snížená",K412,0)</f>
        <v>0</v>
      </c>
      <c r="BG412" s="185">
        <f>IF(O412="zákl. přenesená",K412,0)</f>
        <v>0</v>
      </c>
      <c r="BH412" s="185">
        <f>IF(O412="sníž. přenesená",K412,0)</f>
        <v>0</v>
      </c>
      <c r="BI412" s="185">
        <f>IF(O412="nulová",K412,0)</f>
        <v>0</v>
      </c>
      <c r="BJ412" s="14" t="s">
        <v>83</v>
      </c>
      <c r="BK412" s="185">
        <f>ROUND(P412*H412,2)</f>
        <v>0</v>
      </c>
      <c r="BL412" s="14" t="s">
        <v>427</v>
      </c>
      <c r="BM412" s="184" t="s">
        <v>1930</v>
      </c>
    </row>
    <row r="413" spans="1:65" s="2" customFormat="1" ht="29.25">
      <c r="A413" s="31"/>
      <c r="B413" s="32"/>
      <c r="C413" s="33"/>
      <c r="D413" s="186" t="s">
        <v>207</v>
      </c>
      <c r="E413" s="33"/>
      <c r="F413" s="187" t="s">
        <v>1931</v>
      </c>
      <c r="G413" s="33"/>
      <c r="H413" s="33"/>
      <c r="I413" s="188"/>
      <c r="J413" s="188"/>
      <c r="K413" s="33"/>
      <c r="L413" s="33"/>
      <c r="M413" s="36"/>
      <c r="N413" s="189"/>
      <c r="O413" s="190"/>
      <c r="P413" s="68"/>
      <c r="Q413" s="68"/>
      <c r="R413" s="68"/>
      <c r="S413" s="68"/>
      <c r="T413" s="68"/>
      <c r="U413" s="68"/>
      <c r="V413" s="68"/>
      <c r="W413" s="68"/>
      <c r="X413" s="68"/>
      <c r="Y413" s="69"/>
      <c r="Z413" s="31"/>
      <c r="AA413" s="31"/>
      <c r="AB413" s="31"/>
      <c r="AC413" s="31"/>
      <c r="AD413" s="31"/>
      <c r="AE413" s="31"/>
      <c r="AT413" s="14" t="s">
        <v>207</v>
      </c>
      <c r="AU413" s="14" t="s">
        <v>83</v>
      </c>
    </row>
    <row r="414" spans="1:65" s="11" customFormat="1" ht="25.9" customHeight="1">
      <c r="B414" s="192"/>
      <c r="C414" s="193"/>
      <c r="D414" s="194" t="s">
        <v>75</v>
      </c>
      <c r="E414" s="195" t="s">
        <v>1932</v>
      </c>
      <c r="F414" s="195" t="s">
        <v>1933</v>
      </c>
      <c r="G414" s="193"/>
      <c r="H414" s="193"/>
      <c r="I414" s="196"/>
      <c r="J414" s="196"/>
      <c r="K414" s="197">
        <f>BK414</f>
        <v>0</v>
      </c>
      <c r="L414" s="193"/>
      <c r="M414" s="198"/>
      <c r="N414" s="199"/>
      <c r="O414" s="200"/>
      <c r="P414" s="200"/>
      <c r="Q414" s="201">
        <f>SUM(Q415:Q522)</f>
        <v>0</v>
      </c>
      <c r="R414" s="201">
        <f>SUM(R415:R522)</f>
        <v>0</v>
      </c>
      <c r="S414" s="200"/>
      <c r="T414" s="202">
        <f>SUM(T415:T522)</f>
        <v>0</v>
      </c>
      <c r="U414" s="200"/>
      <c r="V414" s="202">
        <f>SUM(V415:V522)</f>
        <v>0</v>
      </c>
      <c r="W414" s="200"/>
      <c r="X414" s="202">
        <f>SUM(X415:X522)</f>
        <v>0</v>
      </c>
      <c r="Y414" s="203"/>
      <c r="AR414" s="204" t="s">
        <v>83</v>
      </c>
      <c r="AT414" s="205" t="s">
        <v>75</v>
      </c>
      <c r="AU414" s="205" t="s">
        <v>76</v>
      </c>
      <c r="AY414" s="204" t="s">
        <v>205</v>
      </c>
      <c r="BK414" s="206">
        <f>SUM(BK415:BK522)</f>
        <v>0</v>
      </c>
    </row>
    <row r="415" spans="1:65" s="2" customFormat="1" ht="14.45" customHeight="1">
      <c r="A415" s="31"/>
      <c r="B415" s="32"/>
      <c r="C415" s="170" t="s">
        <v>1934</v>
      </c>
      <c r="D415" s="170" t="s">
        <v>201</v>
      </c>
      <c r="E415" s="171" t="s">
        <v>1935</v>
      </c>
      <c r="F415" s="172" t="s">
        <v>1936</v>
      </c>
      <c r="G415" s="173" t="s">
        <v>300</v>
      </c>
      <c r="H415" s="174">
        <v>2</v>
      </c>
      <c r="I415" s="175"/>
      <c r="J415" s="176"/>
      <c r="K415" s="177">
        <f>ROUND(P415*H415,2)</f>
        <v>0</v>
      </c>
      <c r="L415" s="172" t="s">
        <v>1</v>
      </c>
      <c r="M415" s="178"/>
      <c r="N415" s="179" t="s">
        <v>1</v>
      </c>
      <c r="O415" s="180" t="s">
        <v>39</v>
      </c>
      <c r="P415" s="181">
        <f>I415+J415</f>
        <v>0</v>
      </c>
      <c r="Q415" s="181">
        <f>ROUND(I415*H415,2)</f>
        <v>0</v>
      </c>
      <c r="R415" s="181">
        <f>ROUND(J415*H415,2)</f>
        <v>0</v>
      </c>
      <c r="S415" s="68"/>
      <c r="T415" s="182">
        <f>S415*H415</f>
        <v>0</v>
      </c>
      <c r="U415" s="182">
        <v>0</v>
      </c>
      <c r="V415" s="182">
        <f>U415*H415</f>
        <v>0</v>
      </c>
      <c r="W415" s="182">
        <v>0</v>
      </c>
      <c r="X415" s="182">
        <f>W415*H415</f>
        <v>0</v>
      </c>
      <c r="Y415" s="183" t="s">
        <v>1</v>
      </c>
      <c r="Z415" s="31"/>
      <c r="AA415" s="31"/>
      <c r="AB415" s="31"/>
      <c r="AC415" s="31"/>
      <c r="AD415" s="31"/>
      <c r="AE415" s="31"/>
      <c r="AR415" s="184" t="s">
        <v>85</v>
      </c>
      <c r="AT415" s="184" t="s">
        <v>201</v>
      </c>
      <c r="AU415" s="184" t="s">
        <v>83</v>
      </c>
      <c r="AY415" s="14" t="s">
        <v>205</v>
      </c>
      <c r="BE415" s="185">
        <f>IF(O415="základní",K415,0)</f>
        <v>0</v>
      </c>
      <c r="BF415" s="185">
        <f>IF(O415="snížená",K415,0)</f>
        <v>0</v>
      </c>
      <c r="BG415" s="185">
        <f>IF(O415="zákl. přenesená",K415,0)</f>
        <v>0</v>
      </c>
      <c r="BH415" s="185">
        <f>IF(O415="sníž. přenesená",K415,0)</f>
        <v>0</v>
      </c>
      <c r="BI415" s="185">
        <f>IF(O415="nulová",K415,0)</f>
        <v>0</v>
      </c>
      <c r="BJ415" s="14" t="s">
        <v>83</v>
      </c>
      <c r="BK415" s="185">
        <f>ROUND(P415*H415,2)</f>
        <v>0</v>
      </c>
      <c r="BL415" s="14" t="s">
        <v>83</v>
      </c>
      <c r="BM415" s="184" t="s">
        <v>1937</v>
      </c>
    </row>
    <row r="416" spans="1:65" s="2" customFormat="1" ht="19.5">
      <c r="A416" s="31"/>
      <c r="B416" s="32"/>
      <c r="C416" s="33"/>
      <c r="D416" s="186" t="s">
        <v>207</v>
      </c>
      <c r="E416" s="33"/>
      <c r="F416" s="187" t="s">
        <v>1938</v>
      </c>
      <c r="G416" s="33"/>
      <c r="H416" s="33"/>
      <c r="I416" s="188"/>
      <c r="J416" s="188"/>
      <c r="K416" s="33"/>
      <c r="L416" s="33"/>
      <c r="M416" s="36"/>
      <c r="N416" s="189"/>
      <c r="O416" s="190"/>
      <c r="P416" s="68"/>
      <c r="Q416" s="68"/>
      <c r="R416" s="68"/>
      <c r="S416" s="68"/>
      <c r="T416" s="68"/>
      <c r="U416" s="68"/>
      <c r="V416" s="68"/>
      <c r="W416" s="68"/>
      <c r="X416" s="68"/>
      <c r="Y416" s="69"/>
      <c r="Z416" s="31"/>
      <c r="AA416" s="31"/>
      <c r="AB416" s="31"/>
      <c r="AC416" s="31"/>
      <c r="AD416" s="31"/>
      <c r="AE416" s="31"/>
      <c r="AT416" s="14" t="s">
        <v>207</v>
      </c>
      <c r="AU416" s="14" t="s">
        <v>83</v>
      </c>
    </row>
    <row r="417" spans="1:65" s="2" customFormat="1" ht="14.45" customHeight="1">
      <c r="A417" s="31"/>
      <c r="B417" s="32"/>
      <c r="C417" s="207" t="s">
        <v>1939</v>
      </c>
      <c r="D417" s="207" t="s">
        <v>423</v>
      </c>
      <c r="E417" s="208" t="s">
        <v>1940</v>
      </c>
      <c r="F417" s="209" t="s">
        <v>1941</v>
      </c>
      <c r="G417" s="210" t="s">
        <v>300</v>
      </c>
      <c r="H417" s="211">
        <v>2</v>
      </c>
      <c r="I417" s="212"/>
      <c r="J417" s="212"/>
      <c r="K417" s="213">
        <f>ROUND(P417*H417,2)</f>
        <v>0</v>
      </c>
      <c r="L417" s="209" t="s">
        <v>1</v>
      </c>
      <c r="M417" s="36"/>
      <c r="N417" s="214" t="s">
        <v>1</v>
      </c>
      <c r="O417" s="180" t="s">
        <v>39</v>
      </c>
      <c r="P417" s="181">
        <f>I417+J417</f>
        <v>0</v>
      </c>
      <c r="Q417" s="181">
        <f>ROUND(I417*H417,2)</f>
        <v>0</v>
      </c>
      <c r="R417" s="181">
        <f>ROUND(J417*H417,2)</f>
        <v>0</v>
      </c>
      <c r="S417" s="68"/>
      <c r="T417" s="182">
        <f>S417*H417</f>
        <v>0</v>
      </c>
      <c r="U417" s="182">
        <v>0</v>
      </c>
      <c r="V417" s="182">
        <f>U417*H417</f>
        <v>0</v>
      </c>
      <c r="W417" s="182">
        <v>0</v>
      </c>
      <c r="X417" s="182">
        <f>W417*H417</f>
        <v>0</v>
      </c>
      <c r="Y417" s="183" t="s">
        <v>1</v>
      </c>
      <c r="Z417" s="31"/>
      <c r="AA417" s="31"/>
      <c r="AB417" s="31"/>
      <c r="AC417" s="31"/>
      <c r="AD417" s="31"/>
      <c r="AE417" s="31"/>
      <c r="AR417" s="184" t="s">
        <v>83</v>
      </c>
      <c r="AT417" s="184" t="s">
        <v>423</v>
      </c>
      <c r="AU417" s="184" t="s">
        <v>83</v>
      </c>
      <c r="AY417" s="14" t="s">
        <v>205</v>
      </c>
      <c r="BE417" s="185">
        <f>IF(O417="základní",K417,0)</f>
        <v>0</v>
      </c>
      <c r="BF417" s="185">
        <f>IF(O417="snížená",K417,0)</f>
        <v>0</v>
      </c>
      <c r="BG417" s="185">
        <f>IF(O417="zákl. přenesená",K417,0)</f>
        <v>0</v>
      </c>
      <c r="BH417" s="185">
        <f>IF(O417="sníž. přenesená",K417,0)</f>
        <v>0</v>
      </c>
      <c r="BI417" s="185">
        <f>IF(O417="nulová",K417,0)</f>
        <v>0</v>
      </c>
      <c r="BJ417" s="14" t="s">
        <v>83</v>
      </c>
      <c r="BK417" s="185">
        <f>ROUND(P417*H417,2)</f>
        <v>0</v>
      </c>
      <c r="BL417" s="14" t="s">
        <v>83</v>
      </c>
      <c r="BM417" s="184" t="s">
        <v>1942</v>
      </c>
    </row>
    <row r="418" spans="1:65" s="2" customFormat="1" ht="11.25">
      <c r="A418" s="31"/>
      <c r="B418" s="32"/>
      <c r="C418" s="33"/>
      <c r="D418" s="186" t="s">
        <v>207</v>
      </c>
      <c r="E418" s="33"/>
      <c r="F418" s="187" t="s">
        <v>1943</v>
      </c>
      <c r="G418" s="33"/>
      <c r="H418" s="33"/>
      <c r="I418" s="188"/>
      <c r="J418" s="188"/>
      <c r="K418" s="33"/>
      <c r="L418" s="33"/>
      <c r="M418" s="36"/>
      <c r="N418" s="189"/>
      <c r="O418" s="190"/>
      <c r="P418" s="68"/>
      <c r="Q418" s="68"/>
      <c r="R418" s="68"/>
      <c r="S418" s="68"/>
      <c r="T418" s="68"/>
      <c r="U418" s="68"/>
      <c r="V418" s="68"/>
      <c r="W418" s="68"/>
      <c r="X418" s="68"/>
      <c r="Y418" s="69"/>
      <c r="Z418" s="31"/>
      <c r="AA418" s="31"/>
      <c r="AB418" s="31"/>
      <c r="AC418" s="31"/>
      <c r="AD418" s="31"/>
      <c r="AE418" s="31"/>
      <c r="AT418" s="14" t="s">
        <v>207</v>
      </c>
      <c r="AU418" s="14" t="s">
        <v>83</v>
      </c>
    </row>
    <row r="419" spans="1:65" s="2" customFormat="1" ht="14.45" customHeight="1">
      <c r="A419" s="31"/>
      <c r="B419" s="32"/>
      <c r="C419" s="207" t="s">
        <v>1944</v>
      </c>
      <c r="D419" s="207" t="s">
        <v>423</v>
      </c>
      <c r="E419" s="208" t="s">
        <v>1945</v>
      </c>
      <c r="F419" s="209" t="s">
        <v>1946</v>
      </c>
      <c r="G419" s="210" t="s">
        <v>300</v>
      </c>
      <c r="H419" s="211">
        <v>2</v>
      </c>
      <c r="I419" s="212"/>
      <c r="J419" s="212"/>
      <c r="K419" s="213">
        <f>ROUND(P419*H419,2)</f>
        <v>0</v>
      </c>
      <c r="L419" s="209" t="s">
        <v>1</v>
      </c>
      <c r="M419" s="36"/>
      <c r="N419" s="214" t="s">
        <v>1</v>
      </c>
      <c r="O419" s="180" t="s">
        <v>39</v>
      </c>
      <c r="P419" s="181">
        <f>I419+J419</f>
        <v>0</v>
      </c>
      <c r="Q419" s="181">
        <f>ROUND(I419*H419,2)</f>
        <v>0</v>
      </c>
      <c r="R419" s="181">
        <f>ROUND(J419*H419,2)</f>
        <v>0</v>
      </c>
      <c r="S419" s="68"/>
      <c r="T419" s="182">
        <f>S419*H419</f>
        <v>0</v>
      </c>
      <c r="U419" s="182">
        <v>0</v>
      </c>
      <c r="V419" s="182">
        <f>U419*H419</f>
        <v>0</v>
      </c>
      <c r="W419" s="182">
        <v>0</v>
      </c>
      <c r="X419" s="182">
        <f>W419*H419</f>
        <v>0</v>
      </c>
      <c r="Y419" s="183" t="s">
        <v>1</v>
      </c>
      <c r="Z419" s="31"/>
      <c r="AA419" s="31"/>
      <c r="AB419" s="31"/>
      <c r="AC419" s="31"/>
      <c r="AD419" s="31"/>
      <c r="AE419" s="31"/>
      <c r="AR419" s="184" t="s">
        <v>83</v>
      </c>
      <c r="AT419" s="184" t="s">
        <v>423</v>
      </c>
      <c r="AU419" s="184" t="s">
        <v>83</v>
      </c>
      <c r="AY419" s="14" t="s">
        <v>205</v>
      </c>
      <c r="BE419" s="185">
        <f>IF(O419="základní",K419,0)</f>
        <v>0</v>
      </c>
      <c r="BF419" s="185">
        <f>IF(O419="snížená",K419,0)</f>
        <v>0</v>
      </c>
      <c r="BG419" s="185">
        <f>IF(O419="zákl. přenesená",K419,0)</f>
        <v>0</v>
      </c>
      <c r="BH419" s="185">
        <f>IF(O419="sníž. přenesená",K419,0)</f>
        <v>0</v>
      </c>
      <c r="BI419" s="185">
        <f>IF(O419="nulová",K419,0)</f>
        <v>0</v>
      </c>
      <c r="BJ419" s="14" t="s">
        <v>83</v>
      </c>
      <c r="BK419" s="185">
        <f>ROUND(P419*H419,2)</f>
        <v>0</v>
      </c>
      <c r="BL419" s="14" t="s">
        <v>83</v>
      </c>
      <c r="BM419" s="184" t="s">
        <v>1947</v>
      </c>
    </row>
    <row r="420" spans="1:65" s="2" customFormat="1" ht="11.25">
      <c r="A420" s="31"/>
      <c r="B420" s="32"/>
      <c r="C420" s="33"/>
      <c r="D420" s="186" t="s">
        <v>207</v>
      </c>
      <c r="E420" s="33"/>
      <c r="F420" s="187" t="s">
        <v>1946</v>
      </c>
      <c r="G420" s="33"/>
      <c r="H420" s="33"/>
      <c r="I420" s="188"/>
      <c r="J420" s="188"/>
      <c r="K420" s="33"/>
      <c r="L420" s="33"/>
      <c r="M420" s="36"/>
      <c r="N420" s="189"/>
      <c r="O420" s="190"/>
      <c r="P420" s="68"/>
      <c r="Q420" s="68"/>
      <c r="R420" s="68"/>
      <c r="S420" s="68"/>
      <c r="T420" s="68"/>
      <c r="U420" s="68"/>
      <c r="V420" s="68"/>
      <c r="W420" s="68"/>
      <c r="X420" s="68"/>
      <c r="Y420" s="69"/>
      <c r="Z420" s="31"/>
      <c r="AA420" s="31"/>
      <c r="AB420" s="31"/>
      <c r="AC420" s="31"/>
      <c r="AD420" s="31"/>
      <c r="AE420" s="31"/>
      <c r="AT420" s="14" t="s">
        <v>207</v>
      </c>
      <c r="AU420" s="14" t="s">
        <v>83</v>
      </c>
    </row>
    <row r="421" spans="1:65" s="2" customFormat="1" ht="14.45" customHeight="1">
      <c r="A421" s="31"/>
      <c r="B421" s="32"/>
      <c r="C421" s="207" t="s">
        <v>1948</v>
      </c>
      <c r="D421" s="207" t="s">
        <v>423</v>
      </c>
      <c r="E421" s="208" t="s">
        <v>1949</v>
      </c>
      <c r="F421" s="209" t="s">
        <v>1950</v>
      </c>
      <c r="G421" s="210" t="s">
        <v>300</v>
      </c>
      <c r="H421" s="211">
        <v>2</v>
      </c>
      <c r="I421" s="212"/>
      <c r="J421" s="212"/>
      <c r="K421" s="213">
        <f>ROUND(P421*H421,2)</f>
        <v>0</v>
      </c>
      <c r="L421" s="209" t="s">
        <v>1</v>
      </c>
      <c r="M421" s="36"/>
      <c r="N421" s="214" t="s">
        <v>1</v>
      </c>
      <c r="O421" s="180" t="s">
        <v>39</v>
      </c>
      <c r="P421" s="181">
        <f>I421+J421</f>
        <v>0</v>
      </c>
      <c r="Q421" s="181">
        <f>ROUND(I421*H421,2)</f>
        <v>0</v>
      </c>
      <c r="R421" s="181">
        <f>ROUND(J421*H421,2)</f>
        <v>0</v>
      </c>
      <c r="S421" s="68"/>
      <c r="T421" s="182">
        <f>S421*H421</f>
        <v>0</v>
      </c>
      <c r="U421" s="182">
        <v>0</v>
      </c>
      <c r="V421" s="182">
        <f>U421*H421</f>
        <v>0</v>
      </c>
      <c r="W421" s="182">
        <v>0</v>
      </c>
      <c r="X421" s="182">
        <f>W421*H421</f>
        <v>0</v>
      </c>
      <c r="Y421" s="183" t="s">
        <v>1</v>
      </c>
      <c r="Z421" s="31"/>
      <c r="AA421" s="31"/>
      <c r="AB421" s="31"/>
      <c r="AC421" s="31"/>
      <c r="AD421" s="31"/>
      <c r="AE421" s="31"/>
      <c r="AR421" s="184" t="s">
        <v>83</v>
      </c>
      <c r="AT421" s="184" t="s">
        <v>423</v>
      </c>
      <c r="AU421" s="184" t="s">
        <v>83</v>
      </c>
      <c r="AY421" s="14" t="s">
        <v>205</v>
      </c>
      <c r="BE421" s="185">
        <f>IF(O421="základní",K421,0)</f>
        <v>0</v>
      </c>
      <c r="BF421" s="185">
        <f>IF(O421="snížená",K421,0)</f>
        <v>0</v>
      </c>
      <c r="BG421" s="185">
        <f>IF(O421="zákl. přenesená",K421,0)</f>
        <v>0</v>
      </c>
      <c r="BH421" s="185">
        <f>IF(O421="sníž. přenesená",K421,0)</f>
        <v>0</v>
      </c>
      <c r="BI421" s="185">
        <f>IF(O421="nulová",K421,0)</f>
        <v>0</v>
      </c>
      <c r="BJ421" s="14" t="s">
        <v>83</v>
      </c>
      <c r="BK421" s="185">
        <f>ROUND(P421*H421,2)</f>
        <v>0</v>
      </c>
      <c r="BL421" s="14" t="s">
        <v>83</v>
      </c>
      <c r="BM421" s="184" t="s">
        <v>1951</v>
      </c>
    </row>
    <row r="422" spans="1:65" s="2" customFormat="1" ht="11.25">
      <c r="A422" s="31"/>
      <c r="B422" s="32"/>
      <c r="C422" s="33"/>
      <c r="D422" s="186" t="s">
        <v>207</v>
      </c>
      <c r="E422" s="33"/>
      <c r="F422" s="187" t="s">
        <v>1950</v>
      </c>
      <c r="G422" s="33"/>
      <c r="H422" s="33"/>
      <c r="I422" s="188"/>
      <c r="J422" s="188"/>
      <c r="K422" s="33"/>
      <c r="L422" s="33"/>
      <c r="M422" s="36"/>
      <c r="N422" s="189"/>
      <c r="O422" s="190"/>
      <c r="P422" s="68"/>
      <c r="Q422" s="68"/>
      <c r="R422" s="68"/>
      <c r="S422" s="68"/>
      <c r="T422" s="68"/>
      <c r="U422" s="68"/>
      <c r="V422" s="68"/>
      <c r="W422" s="68"/>
      <c r="X422" s="68"/>
      <c r="Y422" s="69"/>
      <c r="Z422" s="31"/>
      <c r="AA422" s="31"/>
      <c r="AB422" s="31"/>
      <c r="AC422" s="31"/>
      <c r="AD422" s="31"/>
      <c r="AE422" s="31"/>
      <c r="AT422" s="14" t="s">
        <v>207</v>
      </c>
      <c r="AU422" s="14" t="s">
        <v>83</v>
      </c>
    </row>
    <row r="423" spans="1:65" s="2" customFormat="1" ht="14.45" customHeight="1">
      <c r="A423" s="31"/>
      <c r="B423" s="32"/>
      <c r="C423" s="207" t="s">
        <v>1952</v>
      </c>
      <c r="D423" s="207" t="s">
        <v>423</v>
      </c>
      <c r="E423" s="208" t="s">
        <v>1953</v>
      </c>
      <c r="F423" s="209" t="s">
        <v>1954</v>
      </c>
      <c r="G423" s="210" t="s">
        <v>300</v>
      </c>
      <c r="H423" s="211">
        <v>2</v>
      </c>
      <c r="I423" s="212"/>
      <c r="J423" s="212"/>
      <c r="K423" s="213">
        <f>ROUND(P423*H423,2)</f>
        <v>0</v>
      </c>
      <c r="L423" s="209" t="s">
        <v>1</v>
      </c>
      <c r="M423" s="36"/>
      <c r="N423" s="214" t="s">
        <v>1</v>
      </c>
      <c r="O423" s="180" t="s">
        <v>39</v>
      </c>
      <c r="P423" s="181">
        <f>I423+J423</f>
        <v>0</v>
      </c>
      <c r="Q423" s="181">
        <f>ROUND(I423*H423,2)</f>
        <v>0</v>
      </c>
      <c r="R423" s="181">
        <f>ROUND(J423*H423,2)</f>
        <v>0</v>
      </c>
      <c r="S423" s="68"/>
      <c r="T423" s="182">
        <f>S423*H423</f>
        <v>0</v>
      </c>
      <c r="U423" s="182">
        <v>0</v>
      </c>
      <c r="V423" s="182">
        <f>U423*H423</f>
        <v>0</v>
      </c>
      <c r="W423" s="182">
        <v>0</v>
      </c>
      <c r="X423" s="182">
        <f>W423*H423</f>
        <v>0</v>
      </c>
      <c r="Y423" s="183" t="s">
        <v>1</v>
      </c>
      <c r="Z423" s="31"/>
      <c r="AA423" s="31"/>
      <c r="AB423" s="31"/>
      <c r="AC423" s="31"/>
      <c r="AD423" s="31"/>
      <c r="AE423" s="31"/>
      <c r="AR423" s="184" t="s">
        <v>83</v>
      </c>
      <c r="AT423" s="184" t="s">
        <v>423</v>
      </c>
      <c r="AU423" s="184" t="s">
        <v>83</v>
      </c>
      <c r="AY423" s="14" t="s">
        <v>205</v>
      </c>
      <c r="BE423" s="185">
        <f>IF(O423="základní",K423,0)</f>
        <v>0</v>
      </c>
      <c r="BF423" s="185">
        <f>IF(O423="snížená",K423,0)</f>
        <v>0</v>
      </c>
      <c r="BG423" s="185">
        <f>IF(O423="zákl. přenesená",K423,0)</f>
        <v>0</v>
      </c>
      <c r="BH423" s="185">
        <f>IF(O423="sníž. přenesená",K423,0)</f>
        <v>0</v>
      </c>
      <c r="BI423" s="185">
        <f>IF(O423="nulová",K423,0)</f>
        <v>0</v>
      </c>
      <c r="BJ423" s="14" t="s">
        <v>83</v>
      </c>
      <c r="BK423" s="185">
        <f>ROUND(P423*H423,2)</f>
        <v>0</v>
      </c>
      <c r="BL423" s="14" t="s">
        <v>83</v>
      </c>
      <c r="BM423" s="184" t="s">
        <v>1955</v>
      </c>
    </row>
    <row r="424" spans="1:65" s="2" customFormat="1" ht="11.25">
      <c r="A424" s="31"/>
      <c r="B424" s="32"/>
      <c r="C424" s="33"/>
      <c r="D424" s="186" t="s">
        <v>207</v>
      </c>
      <c r="E424" s="33"/>
      <c r="F424" s="187" t="s">
        <v>1954</v>
      </c>
      <c r="G424" s="33"/>
      <c r="H424" s="33"/>
      <c r="I424" s="188"/>
      <c r="J424" s="188"/>
      <c r="K424" s="33"/>
      <c r="L424" s="33"/>
      <c r="M424" s="36"/>
      <c r="N424" s="189"/>
      <c r="O424" s="190"/>
      <c r="P424" s="68"/>
      <c r="Q424" s="68"/>
      <c r="R424" s="68"/>
      <c r="S424" s="68"/>
      <c r="T424" s="68"/>
      <c r="U424" s="68"/>
      <c r="V424" s="68"/>
      <c r="W424" s="68"/>
      <c r="X424" s="68"/>
      <c r="Y424" s="69"/>
      <c r="Z424" s="31"/>
      <c r="AA424" s="31"/>
      <c r="AB424" s="31"/>
      <c r="AC424" s="31"/>
      <c r="AD424" s="31"/>
      <c r="AE424" s="31"/>
      <c r="AT424" s="14" t="s">
        <v>207</v>
      </c>
      <c r="AU424" s="14" t="s">
        <v>83</v>
      </c>
    </row>
    <row r="425" spans="1:65" s="2" customFormat="1" ht="14.45" customHeight="1">
      <c r="A425" s="31"/>
      <c r="B425" s="32"/>
      <c r="C425" s="207" t="s">
        <v>1956</v>
      </c>
      <c r="D425" s="207" t="s">
        <v>423</v>
      </c>
      <c r="E425" s="208" t="s">
        <v>1957</v>
      </c>
      <c r="F425" s="209" t="s">
        <v>1958</v>
      </c>
      <c r="G425" s="210" t="s">
        <v>300</v>
      </c>
      <c r="H425" s="211">
        <v>2</v>
      </c>
      <c r="I425" s="212"/>
      <c r="J425" s="212"/>
      <c r="K425" s="213">
        <f>ROUND(P425*H425,2)</f>
        <v>0</v>
      </c>
      <c r="L425" s="209" t="s">
        <v>1</v>
      </c>
      <c r="M425" s="36"/>
      <c r="N425" s="214" t="s">
        <v>1</v>
      </c>
      <c r="O425" s="180" t="s">
        <v>39</v>
      </c>
      <c r="P425" s="181">
        <f>I425+J425</f>
        <v>0</v>
      </c>
      <c r="Q425" s="181">
        <f>ROUND(I425*H425,2)</f>
        <v>0</v>
      </c>
      <c r="R425" s="181">
        <f>ROUND(J425*H425,2)</f>
        <v>0</v>
      </c>
      <c r="S425" s="68"/>
      <c r="T425" s="182">
        <f>S425*H425</f>
        <v>0</v>
      </c>
      <c r="U425" s="182">
        <v>0</v>
      </c>
      <c r="V425" s="182">
        <f>U425*H425</f>
        <v>0</v>
      </c>
      <c r="W425" s="182">
        <v>0</v>
      </c>
      <c r="X425" s="182">
        <f>W425*H425</f>
        <v>0</v>
      </c>
      <c r="Y425" s="183" t="s">
        <v>1</v>
      </c>
      <c r="Z425" s="31"/>
      <c r="AA425" s="31"/>
      <c r="AB425" s="31"/>
      <c r="AC425" s="31"/>
      <c r="AD425" s="31"/>
      <c r="AE425" s="31"/>
      <c r="AR425" s="184" t="s">
        <v>83</v>
      </c>
      <c r="AT425" s="184" t="s">
        <v>423</v>
      </c>
      <c r="AU425" s="184" t="s">
        <v>83</v>
      </c>
      <c r="AY425" s="14" t="s">
        <v>205</v>
      </c>
      <c r="BE425" s="185">
        <f>IF(O425="základní",K425,0)</f>
        <v>0</v>
      </c>
      <c r="BF425" s="185">
        <f>IF(O425="snížená",K425,0)</f>
        <v>0</v>
      </c>
      <c r="BG425" s="185">
        <f>IF(O425="zákl. přenesená",K425,0)</f>
        <v>0</v>
      </c>
      <c r="BH425" s="185">
        <f>IF(O425="sníž. přenesená",K425,0)</f>
        <v>0</v>
      </c>
      <c r="BI425" s="185">
        <f>IF(O425="nulová",K425,0)</f>
        <v>0</v>
      </c>
      <c r="BJ425" s="14" t="s">
        <v>83</v>
      </c>
      <c r="BK425" s="185">
        <f>ROUND(P425*H425,2)</f>
        <v>0</v>
      </c>
      <c r="BL425" s="14" t="s">
        <v>83</v>
      </c>
      <c r="BM425" s="184" t="s">
        <v>1959</v>
      </c>
    </row>
    <row r="426" spans="1:65" s="2" customFormat="1" ht="11.25">
      <c r="A426" s="31"/>
      <c r="B426" s="32"/>
      <c r="C426" s="33"/>
      <c r="D426" s="186" t="s">
        <v>207</v>
      </c>
      <c r="E426" s="33"/>
      <c r="F426" s="187" t="s">
        <v>1958</v>
      </c>
      <c r="G426" s="33"/>
      <c r="H426" s="33"/>
      <c r="I426" s="188"/>
      <c r="J426" s="188"/>
      <c r="K426" s="33"/>
      <c r="L426" s="33"/>
      <c r="M426" s="36"/>
      <c r="N426" s="189"/>
      <c r="O426" s="190"/>
      <c r="P426" s="68"/>
      <c r="Q426" s="68"/>
      <c r="R426" s="68"/>
      <c r="S426" s="68"/>
      <c r="T426" s="68"/>
      <c r="U426" s="68"/>
      <c r="V426" s="68"/>
      <c r="W426" s="68"/>
      <c r="X426" s="68"/>
      <c r="Y426" s="69"/>
      <c r="Z426" s="31"/>
      <c r="AA426" s="31"/>
      <c r="AB426" s="31"/>
      <c r="AC426" s="31"/>
      <c r="AD426" s="31"/>
      <c r="AE426" s="31"/>
      <c r="AT426" s="14" t="s">
        <v>207</v>
      </c>
      <c r="AU426" s="14" t="s">
        <v>83</v>
      </c>
    </row>
    <row r="427" spans="1:65" s="2" customFormat="1" ht="14.45" customHeight="1">
      <c r="A427" s="31"/>
      <c r="B427" s="32"/>
      <c r="C427" s="207" t="s">
        <v>1960</v>
      </c>
      <c r="D427" s="207" t="s">
        <v>423</v>
      </c>
      <c r="E427" s="208" t="s">
        <v>1961</v>
      </c>
      <c r="F427" s="209" t="s">
        <v>1962</v>
      </c>
      <c r="G427" s="210" t="s">
        <v>300</v>
      </c>
      <c r="H427" s="211">
        <v>2</v>
      </c>
      <c r="I427" s="212"/>
      <c r="J427" s="212"/>
      <c r="K427" s="213">
        <f>ROUND(P427*H427,2)</f>
        <v>0</v>
      </c>
      <c r="L427" s="209" t="s">
        <v>1</v>
      </c>
      <c r="M427" s="36"/>
      <c r="N427" s="214" t="s">
        <v>1</v>
      </c>
      <c r="O427" s="180" t="s">
        <v>39</v>
      </c>
      <c r="P427" s="181">
        <f>I427+J427</f>
        <v>0</v>
      </c>
      <c r="Q427" s="181">
        <f>ROUND(I427*H427,2)</f>
        <v>0</v>
      </c>
      <c r="R427" s="181">
        <f>ROUND(J427*H427,2)</f>
        <v>0</v>
      </c>
      <c r="S427" s="68"/>
      <c r="T427" s="182">
        <f>S427*H427</f>
        <v>0</v>
      </c>
      <c r="U427" s="182">
        <v>0</v>
      </c>
      <c r="V427" s="182">
        <f>U427*H427</f>
        <v>0</v>
      </c>
      <c r="W427" s="182">
        <v>0</v>
      </c>
      <c r="X427" s="182">
        <f>W427*H427</f>
        <v>0</v>
      </c>
      <c r="Y427" s="183" t="s">
        <v>1</v>
      </c>
      <c r="Z427" s="31"/>
      <c r="AA427" s="31"/>
      <c r="AB427" s="31"/>
      <c r="AC427" s="31"/>
      <c r="AD427" s="31"/>
      <c r="AE427" s="31"/>
      <c r="AR427" s="184" t="s">
        <v>83</v>
      </c>
      <c r="AT427" s="184" t="s">
        <v>423</v>
      </c>
      <c r="AU427" s="184" t="s">
        <v>83</v>
      </c>
      <c r="AY427" s="14" t="s">
        <v>205</v>
      </c>
      <c r="BE427" s="185">
        <f>IF(O427="základní",K427,0)</f>
        <v>0</v>
      </c>
      <c r="BF427" s="185">
        <f>IF(O427="snížená",K427,0)</f>
        <v>0</v>
      </c>
      <c r="BG427" s="185">
        <f>IF(O427="zákl. přenesená",K427,0)</f>
        <v>0</v>
      </c>
      <c r="BH427" s="185">
        <f>IF(O427="sníž. přenesená",K427,0)</f>
        <v>0</v>
      </c>
      <c r="BI427" s="185">
        <f>IF(O427="nulová",K427,0)</f>
        <v>0</v>
      </c>
      <c r="BJ427" s="14" t="s">
        <v>83</v>
      </c>
      <c r="BK427" s="185">
        <f>ROUND(P427*H427,2)</f>
        <v>0</v>
      </c>
      <c r="BL427" s="14" t="s">
        <v>83</v>
      </c>
      <c r="BM427" s="184" t="s">
        <v>1963</v>
      </c>
    </row>
    <row r="428" spans="1:65" s="2" customFormat="1" ht="11.25">
      <c r="A428" s="31"/>
      <c r="B428" s="32"/>
      <c r="C428" s="33"/>
      <c r="D428" s="186" t="s">
        <v>207</v>
      </c>
      <c r="E428" s="33"/>
      <c r="F428" s="187" t="s">
        <v>1962</v>
      </c>
      <c r="G428" s="33"/>
      <c r="H428" s="33"/>
      <c r="I428" s="188"/>
      <c r="J428" s="188"/>
      <c r="K428" s="33"/>
      <c r="L428" s="33"/>
      <c r="M428" s="36"/>
      <c r="N428" s="189"/>
      <c r="O428" s="190"/>
      <c r="P428" s="68"/>
      <c r="Q428" s="68"/>
      <c r="R428" s="68"/>
      <c r="S428" s="68"/>
      <c r="T428" s="68"/>
      <c r="U428" s="68"/>
      <c r="V428" s="68"/>
      <c r="W428" s="68"/>
      <c r="X428" s="68"/>
      <c r="Y428" s="69"/>
      <c r="Z428" s="31"/>
      <c r="AA428" s="31"/>
      <c r="AB428" s="31"/>
      <c r="AC428" s="31"/>
      <c r="AD428" s="31"/>
      <c r="AE428" s="31"/>
      <c r="AT428" s="14" t="s">
        <v>207</v>
      </c>
      <c r="AU428" s="14" t="s">
        <v>83</v>
      </c>
    </row>
    <row r="429" spans="1:65" s="2" customFormat="1" ht="14.45" customHeight="1">
      <c r="A429" s="31"/>
      <c r="B429" s="32"/>
      <c r="C429" s="207" t="s">
        <v>1964</v>
      </c>
      <c r="D429" s="207" t="s">
        <v>423</v>
      </c>
      <c r="E429" s="208" t="s">
        <v>1965</v>
      </c>
      <c r="F429" s="209" t="s">
        <v>1966</v>
      </c>
      <c r="G429" s="210" t="s">
        <v>1967</v>
      </c>
      <c r="H429" s="211">
        <v>2</v>
      </c>
      <c r="I429" s="212"/>
      <c r="J429" s="212"/>
      <c r="K429" s="213">
        <f>ROUND(P429*H429,2)</f>
        <v>0</v>
      </c>
      <c r="L429" s="209" t="s">
        <v>1</v>
      </c>
      <c r="M429" s="36"/>
      <c r="N429" s="214" t="s">
        <v>1</v>
      </c>
      <c r="O429" s="180" t="s">
        <v>39</v>
      </c>
      <c r="P429" s="181">
        <f>I429+J429</f>
        <v>0</v>
      </c>
      <c r="Q429" s="181">
        <f>ROUND(I429*H429,2)</f>
        <v>0</v>
      </c>
      <c r="R429" s="181">
        <f>ROUND(J429*H429,2)</f>
        <v>0</v>
      </c>
      <c r="S429" s="68"/>
      <c r="T429" s="182">
        <f>S429*H429</f>
        <v>0</v>
      </c>
      <c r="U429" s="182">
        <v>0</v>
      </c>
      <c r="V429" s="182">
        <f>U429*H429</f>
        <v>0</v>
      </c>
      <c r="W429" s="182">
        <v>0</v>
      </c>
      <c r="X429" s="182">
        <f>W429*H429</f>
        <v>0</v>
      </c>
      <c r="Y429" s="183" t="s">
        <v>1</v>
      </c>
      <c r="Z429" s="31"/>
      <c r="AA429" s="31"/>
      <c r="AB429" s="31"/>
      <c r="AC429" s="31"/>
      <c r="AD429" s="31"/>
      <c r="AE429" s="31"/>
      <c r="AR429" s="184" t="s">
        <v>83</v>
      </c>
      <c r="AT429" s="184" t="s">
        <v>423</v>
      </c>
      <c r="AU429" s="184" t="s">
        <v>83</v>
      </c>
      <c r="AY429" s="14" t="s">
        <v>205</v>
      </c>
      <c r="BE429" s="185">
        <f>IF(O429="základní",K429,0)</f>
        <v>0</v>
      </c>
      <c r="BF429" s="185">
        <f>IF(O429="snížená",K429,0)</f>
        <v>0</v>
      </c>
      <c r="BG429" s="185">
        <f>IF(O429="zákl. přenesená",K429,0)</f>
        <v>0</v>
      </c>
      <c r="BH429" s="185">
        <f>IF(O429="sníž. přenesená",K429,0)</f>
        <v>0</v>
      </c>
      <c r="BI429" s="185">
        <f>IF(O429="nulová",K429,0)</f>
        <v>0</v>
      </c>
      <c r="BJ429" s="14" t="s">
        <v>83</v>
      </c>
      <c r="BK429" s="185">
        <f>ROUND(P429*H429,2)</f>
        <v>0</v>
      </c>
      <c r="BL429" s="14" t="s">
        <v>83</v>
      </c>
      <c r="BM429" s="184" t="s">
        <v>1968</v>
      </c>
    </row>
    <row r="430" spans="1:65" s="2" customFormat="1" ht="11.25">
      <c r="A430" s="31"/>
      <c r="B430" s="32"/>
      <c r="C430" s="33"/>
      <c r="D430" s="186" t="s">
        <v>207</v>
      </c>
      <c r="E430" s="33"/>
      <c r="F430" s="187" t="s">
        <v>1966</v>
      </c>
      <c r="G430" s="33"/>
      <c r="H430" s="33"/>
      <c r="I430" s="188"/>
      <c r="J430" s="188"/>
      <c r="K430" s="33"/>
      <c r="L430" s="33"/>
      <c r="M430" s="36"/>
      <c r="N430" s="189"/>
      <c r="O430" s="190"/>
      <c r="P430" s="68"/>
      <c r="Q430" s="68"/>
      <c r="R430" s="68"/>
      <c r="S430" s="68"/>
      <c r="T430" s="68"/>
      <c r="U430" s="68"/>
      <c r="V430" s="68"/>
      <c r="W430" s="68"/>
      <c r="X430" s="68"/>
      <c r="Y430" s="69"/>
      <c r="Z430" s="31"/>
      <c r="AA430" s="31"/>
      <c r="AB430" s="31"/>
      <c r="AC430" s="31"/>
      <c r="AD430" s="31"/>
      <c r="AE430" s="31"/>
      <c r="AT430" s="14" t="s">
        <v>207</v>
      </c>
      <c r="AU430" s="14" t="s">
        <v>83</v>
      </c>
    </row>
    <row r="431" spans="1:65" s="2" customFormat="1" ht="14.45" customHeight="1">
      <c r="A431" s="31"/>
      <c r="B431" s="32"/>
      <c r="C431" s="207" t="s">
        <v>1969</v>
      </c>
      <c r="D431" s="207" t="s">
        <v>423</v>
      </c>
      <c r="E431" s="208" t="s">
        <v>1970</v>
      </c>
      <c r="F431" s="209" t="s">
        <v>1971</v>
      </c>
      <c r="G431" s="210" t="s">
        <v>1572</v>
      </c>
      <c r="H431" s="211">
        <v>2</v>
      </c>
      <c r="I431" s="212"/>
      <c r="J431" s="212"/>
      <c r="K431" s="213">
        <f>ROUND(P431*H431,2)</f>
        <v>0</v>
      </c>
      <c r="L431" s="209" t="s">
        <v>1</v>
      </c>
      <c r="M431" s="36"/>
      <c r="N431" s="214" t="s">
        <v>1</v>
      </c>
      <c r="O431" s="180" t="s">
        <v>39</v>
      </c>
      <c r="P431" s="181">
        <f>I431+J431</f>
        <v>0</v>
      </c>
      <c r="Q431" s="181">
        <f>ROUND(I431*H431,2)</f>
        <v>0</v>
      </c>
      <c r="R431" s="181">
        <f>ROUND(J431*H431,2)</f>
        <v>0</v>
      </c>
      <c r="S431" s="68"/>
      <c r="T431" s="182">
        <f>S431*H431</f>
        <v>0</v>
      </c>
      <c r="U431" s="182">
        <v>0</v>
      </c>
      <c r="V431" s="182">
        <f>U431*H431</f>
        <v>0</v>
      </c>
      <c r="W431" s="182">
        <v>0</v>
      </c>
      <c r="X431" s="182">
        <f>W431*H431</f>
        <v>0</v>
      </c>
      <c r="Y431" s="183" t="s">
        <v>1</v>
      </c>
      <c r="Z431" s="31"/>
      <c r="AA431" s="31"/>
      <c r="AB431" s="31"/>
      <c r="AC431" s="31"/>
      <c r="AD431" s="31"/>
      <c r="AE431" s="31"/>
      <c r="AR431" s="184" t="s">
        <v>83</v>
      </c>
      <c r="AT431" s="184" t="s">
        <v>423</v>
      </c>
      <c r="AU431" s="184" t="s">
        <v>83</v>
      </c>
      <c r="AY431" s="14" t="s">
        <v>205</v>
      </c>
      <c r="BE431" s="185">
        <f>IF(O431="základní",K431,0)</f>
        <v>0</v>
      </c>
      <c r="BF431" s="185">
        <f>IF(O431="snížená",K431,0)</f>
        <v>0</v>
      </c>
      <c r="BG431" s="185">
        <f>IF(O431="zákl. přenesená",K431,0)</f>
        <v>0</v>
      </c>
      <c r="BH431" s="185">
        <f>IF(O431="sníž. přenesená",K431,0)</f>
        <v>0</v>
      </c>
      <c r="BI431" s="185">
        <f>IF(O431="nulová",K431,0)</f>
        <v>0</v>
      </c>
      <c r="BJ431" s="14" t="s">
        <v>83</v>
      </c>
      <c r="BK431" s="185">
        <f>ROUND(P431*H431,2)</f>
        <v>0</v>
      </c>
      <c r="BL431" s="14" t="s">
        <v>83</v>
      </c>
      <c r="BM431" s="184" t="s">
        <v>1972</v>
      </c>
    </row>
    <row r="432" spans="1:65" s="2" customFormat="1" ht="11.25">
      <c r="A432" s="31"/>
      <c r="B432" s="32"/>
      <c r="C432" s="33"/>
      <c r="D432" s="186" t="s">
        <v>207</v>
      </c>
      <c r="E432" s="33"/>
      <c r="F432" s="187" t="s">
        <v>1971</v>
      </c>
      <c r="G432" s="33"/>
      <c r="H432" s="33"/>
      <c r="I432" s="188"/>
      <c r="J432" s="188"/>
      <c r="K432" s="33"/>
      <c r="L432" s="33"/>
      <c r="M432" s="36"/>
      <c r="N432" s="189"/>
      <c r="O432" s="190"/>
      <c r="P432" s="68"/>
      <c r="Q432" s="68"/>
      <c r="R432" s="68"/>
      <c r="S432" s="68"/>
      <c r="T432" s="68"/>
      <c r="U432" s="68"/>
      <c r="V432" s="68"/>
      <c r="W432" s="68"/>
      <c r="X432" s="68"/>
      <c r="Y432" s="69"/>
      <c r="Z432" s="31"/>
      <c r="AA432" s="31"/>
      <c r="AB432" s="31"/>
      <c r="AC432" s="31"/>
      <c r="AD432" s="31"/>
      <c r="AE432" s="31"/>
      <c r="AT432" s="14" t="s">
        <v>207</v>
      </c>
      <c r="AU432" s="14" t="s">
        <v>83</v>
      </c>
    </row>
    <row r="433" spans="1:65" s="2" customFormat="1" ht="24.2" customHeight="1">
      <c r="A433" s="31"/>
      <c r="B433" s="32"/>
      <c r="C433" s="170" t="s">
        <v>1973</v>
      </c>
      <c r="D433" s="170" t="s">
        <v>201</v>
      </c>
      <c r="E433" s="171" t="s">
        <v>1974</v>
      </c>
      <c r="F433" s="172" t="s">
        <v>1975</v>
      </c>
      <c r="G433" s="173" t="s">
        <v>300</v>
      </c>
      <c r="H433" s="174">
        <v>3</v>
      </c>
      <c r="I433" s="175"/>
      <c r="J433" s="176"/>
      <c r="K433" s="177">
        <f>ROUND(P433*H433,2)</f>
        <v>0</v>
      </c>
      <c r="L433" s="172" t="s">
        <v>1</v>
      </c>
      <c r="M433" s="178"/>
      <c r="N433" s="179" t="s">
        <v>1</v>
      </c>
      <c r="O433" s="180" t="s">
        <v>39</v>
      </c>
      <c r="P433" s="181">
        <f>I433+J433</f>
        <v>0</v>
      </c>
      <c r="Q433" s="181">
        <f>ROUND(I433*H433,2)</f>
        <v>0</v>
      </c>
      <c r="R433" s="181">
        <f>ROUND(J433*H433,2)</f>
        <v>0</v>
      </c>
      <c r="S433" s="68"/>
      <c r="T433" s="182">
        <f>S433*H433</f>
        <v>0</v>
      </c>
      <c r="U433" s="182">
        <v>0</v>
      </c>
      <c r="V433" s="182">
        <f>U433*H433</f>
        <v>0</v>
      </c>
      <c r="W433" s="182">
        <v>0</v>
      </c>
      <c r="X433" s="182">
        <f>W433*H433</f>
        <v>0</v>
      </c>
      <c r="Y433" s="183" t="s">
        <v>1</v>
      </c>
      <c r="Z433" s="31"/>
      <c r="AA433" s="31"/>
      <c r="AB433" s="31"/>
      <c r="AC433" s="31"/>
      <c r="AD433" s="31"/>
      <c r="AE433" s="31"/>
      <c r="AR433" s="184" t="s">
        <v>331</v>
      </c>
      <c r="AT433" s="184" t="s">
        <v>201</v>
      </c>
      <c r="AU433" s="184" t="s">
        <v>83</v>
      </c>
      <c r="AY433" s="14" t="s">
        <v>205</v>
      </c>
      <c r="BE433" s="185">
        <f>IF(O433="základní",K433,0)</f>
        <v>0</v>
      </c>
      <c r="BF433" s="185">
        <f>IF(O433="snížená",K433,0)</f>
        <v>0</v>
      </c>
      <c r="BG433" s="185">
        <f>IF(O433="zákl. přenesená",K433,0)</f>
        <v>0</v>
      </c>
      <c r="BH433" s="185">
        <f>IF(O433="sníž. přenesená",K433,0)</f>
        <v>0</v>
      </c>
      <c r="BI433" s="185">
        <f>IF(O433="nulová",K433,0)</f>
        <v>0</v>
      </c>
      <c r="BJ433" s="14" t="s">
        <v>83</v>
      </c>
      <c r="BK433" s="185">
        <f>ROUND(P433*H433,2)</f>
        <v>0</v>
      </c>
      <c r="BL433" s="14" t="s">
        <v>331</v>
      </c>
      <c r="BM433" s="184" t="s">
        <v>1976</v>
      </c>
    </row>
    <row r="434" spans="1:65" s="2" customFormat="1" ht="19.5">
      <c r="A434" s="31"/>
      <c r="B434" s="32"/>
      <c r="C434" s="33"/>
      <c r="D434" s="186" t="s">
        <v>207</v>
      </c>
      <c r="E434" s="33"/>
      <c r="F434" s="187" t="s">
        <v>1975</v>
      </c>
      <c r="G434" s="33"/>
      <c r="H434" s="33"/>
      <c r="I434" s="188"/>
      <c r="J434" s="188"/>
      <c r="K434" s="33"/>
      <c r="L434" s="33"/>
      <c r="M434" s="36"/>
      <c r="N434" s="189"/>
      <c r="O434" s="190"/>
      <c r="P434" s="68"/>
      <c r="Q434" s="68"/>
      <c r="R434" s="68"/>
      <c r="S434" s="68"/>
      <c r="T434" s="68"/>
      <c r="U434" s="68"/>
      <c r="V434" s="68"/>
      <c r="W434" s="68"/>
      <c r="X434" s="68"/>
      <c r="Y434" s="69"/>
      <c r="Z434" s="31"/>
      <c r="AA434" s="31"/>
      <c r="AB434" s="31"/>
      <c r="AC434" s="31"/>
      <c r="AD434" s="31"/>
      <c r="AE434" s="31"/>
      <c r="AT434" s="14" t="s">
        <v>207</v>
      </c>
      <c r="AU434" s="14" t="s">
        <v>83</v>
      </c>
    </row>
    <row r="435" spans="1:65" s="2" customFormat="1" ht="24.2" customHeight="1">
      <c r="A435" s="31"/>
      <c r="B435" s="32"/>
      <c r="C435" s="170" t="s">
        <v>1977</v>
      </c>
      <c r="D435" s="170" t="s">
        <v>201</v>
      </c>
      <c r="E435" s="171" t="s">
        <v>1978</v>
      </c>
      <c r="F435" s="172" t="s">
        <v>1979</v>
      </c>
      <c r="G435" s="173" t="s">
        <v>300</v>
      </c>
      <c r="H435" s="174">
        <v>6</v>
      </c>
      <c r="I435" s="175"/>
      <c r="J435" s="176"/>
      <c r="K435" s="177">
        <f>ROUND(P435*H435,2)</f>
        <v>0</v>
      </c>
      <c r="L435" s="172" t="s">
        <v>1</v>
      </c>
      <c r="M435" s="178"/>
      <c r="N435" s="179" t="s">
        <v>1</v>
      </c>
      <c r="O435" s="180" t="s">
        <v>39</v>
      </c>
      <c r="P435" s="181">
        <f>I435+J435</f>
        <v>0</v>
      </c>
      <c r="Q435" s="181">
        <f>ROUND(I435*H435,2)</f>
        <v>0</v>
      </c>
      <c r="R435" s="181">
        <f>ROUND(J435*H435,2)</f>
        <v>0</v>
      </c>
      <c r="S435" s="68"/>
      <c r="T435" s="182">
        <f>S435*H435</f>
        <v>0</v>
      </c>
      <c r="U435" s="182">
        <v>0</v>
      </c>
      <c r="V435" s="182">
        <f>U435*H435</f>
        <v>0</v>
      </c>
      <c r="W435" s="182">
        <v>0</v>
      </c>
      <c r="X435" s="182">
        <f>W435*H435</f>
        <v>0</v>
      </c>
      <c r="Y435" s="183" t="s">
        <v>1</v>
      </c>
      <c r="Z435" s="31"/>
      <c r="AA435" s="31"/>
      <c r="AB435" s="31"/>
      <c r="AC435" s="31"/>
      <c r="AD435" s="31"/>
      <c r="AE435" s="31"/>
      <c r="AR435" s="184" t="s">
        <v>331</v>
      </c>
      <c r="AT435" s="184" t="s">
        <v>201</v>
      </c>
      <c r="AU435" s="184" t="s">
        <v>83</v>
      </c>
      <c r="AY435" s="14" t="s">
        <v>205</v>
      </c>
      <c r="BE435" s="185">
        <f>IF(O435="základní",K435,0)</f>
        <v>0</v>
      </c>
      <c r="BF435" s="185">
        <f>IF(O435="snížená",K435,0)</f>
        <v>0</v>
      </c>
      <c r="BG435" s="185">
        <f>IF(O435="zákl. přenesená",K435,0)</f>
        <v>0</v>
      </c>
      <c r="BH435" s="185">
        <f>IF(O435="sníž. přenesená",K435,0)</f>
        <v>0</v>
      </c>
      <c r="BI435" s="185">
        <f>IF(O435="nulová",K435,0)</f>
        <v>0</v>
      </c>
      <c r="BJ435" s="14" t="s">
        <v>83</v>
      </c>
      <c r="BK435" s="185">
        <f>ROUND(P435*H435,2)</f>
        <v>0</v>
      </c>
      <c r="BL435" s="14" t="s">
        <v>331</v>
      </c>
      <c r="BM435" s="184" t="s">
        <v>1980</v>
      </c>
    </row>
    <row r="436" spans="1:65" s="2" customFormat="1" ht="19.5">
      <c r="A436" s="31"/>
      <c r="B436" s="32"/>
      <c r="C436" s="33"/>
      <c r="D436" s="186" t="s">
        <v>207</v>
      </c>
      <c r="E436" s="33"/>
      <c r="F436" s="187" t="s">
        <v>1979</v>
      </c>
      <c r="G436" s="33"/>
      <c r="H436" s="33"/>
      <c r="I436" s="188"/>
      <c r="J436" s="188"/>
      <c r="K436" s="33"/>
      <c r="L436" s="33"/>
      <c r="M436" s="36"/>
      <c r="N436" s="189"/>
      <c r="O436" s="190"/>
      <c r="P436" s="68"/>
      <c r="Q436" s="68"/>
      <c r="R436" s="68"/>
      <c r="S436" s="68"/>
      <c r="T436" s="68"/>
      <c r="U436" s="68"/>
      <c r="V436" s="68"/>
      <c r="W436" s="68"/>
      <c r="X436" s="68"/>
      <c r="Y436" s="69"/>
      <c r="Z436" s="31"/>
      <c r="AA436" s="31"/>
      <c r="AB436" s="31"/>
      <c r="AC436" s="31"/>
      <c r="AD436" s="31"/>
      <c r="AE436" s="31"/>
      <c r="AT436" s="14" t="s">
        <v>207</v>
      </c>
      <c r="AU436" s="14" t="s">
        <v>83</v>
      </c>
    </row>
    <row r="437" spans="1:65" s="2" customFormat="1" ht="14.45" customHeight="1">
      <c r="A437" s="31"/>
      <c r="B437" s="32"/>
      <c r="C437" s="207" t="s">
        <v>1981</v>
      </c>
      <c r="D437" s="207" t="s">
        <v>423</v>
      </c>
      <c r="E437" s="208" t="s">
        <v>1982</v>
      </c>
      <c r="F437" s="209" t="s">
        <v>1983</v>
      </c>
      <c r="G437" s="210" t="s">
        <v>300</v>
      </c>
      <c r="H437" s="211">
        <v>3</v>
      </c>
      <c r="I437" s="212"/>
      <c r="J437" s="212"/>
      <c r="K437" s="213">
        <f>ROUND(P437*H437,2)</f>
        <v>0</v>
      </c>
      <c r="L437" s="209" t="s">
        <v>1</v>
      </c>
      <c r="M437" s="36"/>
      <c r="N437" s="214" t="s">
        <v>1</v>
      </c>
      <c r="O437" s="180" t="s">
        <v>39</v>
      </c>
      <c r="P437" s="181">
        <f>I437+J437</f>
        <v>0</v>
      </c>
      <c r="Q437" s="181">
        <f>ROUND(I437*H437,2)</f>
        <v>0</v>
      </c>
      <c r="R437" s="181">
        <f>ROUND(J437*H437,2)</f>
        <v>0</v>
      </c>
      <c r="S437" s="68"/>
      <c r="T437" s="182">
        <f>S437*H437</f>
        <v>0</v>
      </c>
      <c r="U437" s="182">
        <v>0</v>
      </c>
      <c r="V437" s="182">
        <f>U437*H437</f>
        <v>0</v>
      </c>
      <c r="W437" s="182">
        <v>0</v>
      </c>
      <c r="X437" s="182">
        <f>W437*H437</f>
        <v>0</v>
      </c>
      <c r="Y437" s="183" t="s">
        <v>1</v>
      </c>
      <c r="Z437" s="31"/>
      <c r="AA437" s="31"/>
      <c r="AB437" s="31"/>
      <c r="AC437" s="31"/>
      <c r="AD437" s="31"/>
      <c r="AE437" s="31"/>
      <c r="AR437" s="184" t="s">
        <v>214</v>
      </c>
      <c r="AT437" s="184" t="s">
        <v>423</v>
      </c>
      <c r="AU437" s="184" t="s">
        <v>83</v>
      </c>
      <c r="AY437" s="14" t="s">
        <v>205</v>
      </c>
      <c r="BE437" s="185">
        <f>IF(O437="základní",K437,0)</f>
        <v>0</v>
      </c>
      <c r="BF437" s="185">
        <f>IF(O437="snížená",K437,0)</f>
        <v>0</v>
      </c>
      <c r="BG437" s="185">
        <f>IF(O437="zákl. přenesená",K437,0)</f>
        <v>0</v>
      </c>
      <c r="BH437" s="185">
        <f>IF(O437="sníž. přenesená",K437,0)</f>
        <v>0</v>
      </c>
      <c r="BI437" s="185">
        <f>IF(O437="nulová",K437,0)</f>
        <v>0</v>
      </c>
      <c r="BJ437" s="14" t="s">
        <v>83</v>
      </c>
      <c r="BK437" s="185">
        <f>ROUND(P437*H437,2)</f>
        <v>0</v>
      </c>
      <c r="BL437" s="14" t="s">
        <v>214</v>
      </c>
      <c r="BM437" s="184" t="s">
        <v>1984</v>
      </c>
    </row>
    <row r="438" spans="1:65" s="2" customFormat="1" ht="11.25">
      <c r="A438" s="31"/>
      <c r="B438" s="32"/>
      <c r="C438" s="33"/>
      <c r="D438" s="186" t="s">
        <v>207</v>
      </c>
      <c r="E438" s="33"/>
      <c r="F438" s="187" t="s">
        <v>1985</v>
      </c>
      <c r="G438" s="33"/>
      <c r="H438" s="33"/>
      <c r="I438" s="188"/>
      <c r="J438" s="188"/>
      <c r="K438" s="33"/>
      <c r="L438" s="33"/>
      <c r="M438" s="36"/>
      <c r="N438" s="189"/>
      <c r="O438" s="190"/>
      <c r="P438" s="68"/>
      <c r="Q438" s="68"/>
      <c r="R438" s="68"/>
      <c r="S438" s="68"/>
      <c r="T438" s="68"/>
      <c r="U438" s="68"/>
      <c r="V438" s="68"/>
      <c r="W438" s="68"/>
      <c r="X438" s="68"/>
      <c r="Y438" s="69"/>
      <c r="Z438" s="31"/>
      <c r="AA438" s="31"/>
      <c r="AB438" s="31"/>
      <c r="AC438" s="31"/>
      <c r="AD438" s="31"/>
      <c r="AE438" s="31"/>
      <c r="AT438" s="14" t="s">
        <v>207</v>
      </c>
      <c r="AU438" s="14" t="s">
        <v>83</v>
      </c>
    </row>
    <row r="439" spans="1:65" s="2" customFormat="1" ht="14.45" customHeight="1">
      <c r="A439" s="31"/>
      <c r="B439" s="32"/>
      <c r="C439" s="207" t="s">
        <v>1986</v>
      </c>
      <c r="D439" s="207" t="s">
        <v>423</v>
      </c>
      <c r="E439" s="208" t="s">
        <v>1987</v>
      </c>
      <c r="F439" s="209" t="s">
        <v>1988</v>
      </c>
      <c r="G439" s="210" t="s">
        <v>300</v>
      </c>
      <c r="H439" s="211">
        <v>2</v>
      </c>
      <c r="I439" s="212"/>
      <c r="J439" s="212"/>
      <c r="K439" s="213">
        <f>ROUND(P439*H439,2)</f>
        <v>0</v>
      </c>
      <c r="L439" s="209" t="s">
        <v>1</v>
      </c>
      <c r="M439" s="36"/>
      <c r="N439" s="214" t="s">
        <v>1</v>
      </c>
      <c r="O439" s="180" t="s">
        <v>39</v>
      </c>
      <c r="P439" s="181">
        <f>I439+J439</f>
        <v>0</v>
      </c>
      <c r="Q439" s="181">
        <f>ROUND(I439*H439,2)</f>
        <v>0</v>
      </c>
      <c r="R439" s="181">
        <f>ROUND(J439*H439,2)</f>
        <v>0</v>
      </c>
      <c r="S439" s="68"/>
      <c r="T439" s="182">
        <f>S439*H439</f>
        <v>0</v>
      </c>
      <c r="U439" s="182">
        <v>0</v>
      </c>
      <c r="V439" s="182">
        <f>U439*H439</f>
        <v>0</v>
      </c>
      <c r="W439" s="182">
        <v>0</v>
      </c>
      <c r="X439" s="182">
        <f>W439*H439</f>
        <v>0</v>
      </c>
      <c r="Y439" s="183" t="s">
        <v>1</v>
      </c>
      <c r="Z439" s="31"/>
      <c r="AA439" s="31"/>
      <c r="AB439" s="31"/>
      <c r="AC439" s="31"/>
      <c r="AD439" s="31"/>
      <c r="AE439" s="31"/>
      <c r="AR439" s="184" t="s">
        <v>83</v>
      </c>
      <c r="AT439" s="184" t="s">
        <v>423</v>
      </c>
      <c r="AU439" s="184" t="s">
        <v>83</v>
      </c>
      <c r="AY439" s="14" t="s">
        <v>205</v>
      </c>
      <c r="BE439" s="185">
        <f>IF(O439="základní",K439,0)</f>
        <v>0</v>
      </c>
      <c r="BF439" s="185">
        <f>IF(O439="snížená",K439,0)</f>
        <v>0</v>
      </c>
      <c r="BG439" s="185">
        <f>IF(O439="zákl. přenesená",K439,0)</f>
        <v>0</v>
      </c>
      <c r="BH439" s="185">
        <f>IF(O439="sníž. přenesená",K439,0)</f>
        <v>0</v>
      </c>
      <c r="BI439" s="185">
        <f>IF(O439="nulová",K439,0)</f>
        <v>0</v>
      </c>
      <c r="BJ439" s="14" t="s">
        <v>83</v>
      </c>
      <c r="BK439" s="185">
        <f>ROUND(P439*H439,2)</f>
        <v>0</v>
      </c>
      <c r="BL439" s="14" t="s">
        <v>83</v>
      </c>
      <c r="BM439" s="184" t="s">
        <v>1989</v>
      </c>
    </row>
    <row r="440" spans="1:65" s="2" customFormat="1" ht="19.5">
      <c r="A440" s="31"/>
      <c r="B440" s="32"/>
      <c r="C440" s="33"/>
      <c r="D440" s="186" t="s">
        <v>207</v>
      </c>
      <c r="E440" s="33"/>
      <c r="F440" s="187" t="s">
        <v>1990</v>
      </c>
      <c r="G440" s="33"/>
      <c r="H440" s="33"/>
      <c r="I440" s="188"/>
      <c r="J440" s="188"/>
      <c r="K440" s="33"/>
      <c r="L440" s="33"/>
      <c r="M440" s="36"/>
      <c r="N440" s="189"/>
      <c r="O440" s="190"/>
      <c r="P440" s="68"/>
      <c r="Q440" s="68"/>
      <c r="R440" s="68"/>
      <c r="S440" s="68"/>
      <c r="T440" s="68"/>
      <c r="U440" s="68"/>
      <c r="V440" s="68"/>
      <c r="W440" s="68"/>
      <c r="X440" s="68"/>
      <c r="Y440" s="69"/>
      <c r="Z440" s="31"/>
      <c r="AA440" s="31"/>
      <c r="AB440" s="31"/>
      <c r="AC440" s="31"/>
      <c r="AD440" s="31"/>
      <c r="AE440" s="31"/>
      <c r="AT440" s="14" t="s">
        <v>207</v>
      </c>
      <c r="AU440" s="14" t="s">
        <v>83</v>
      </c>
    </row>
    <row r="441" spans="1:65" s="2" customFormat="1" ht="24.2" customHeight="1">
      <c r="A441" s="31"/>
      <c r="B441" s="32"/>
      <c r="C441" s="170" t="s">
        <v>1991</v>
      </c>
      <c r="D441" s="170" t="s">
        <v>201</v>
      </c>
      <c r="E441" s="171" t="s">
        <v>1992</v>
      </c>
      <c r="F441" s="172" t="s">
        <v>1993</v>
      </c>
      <c r="G441" s="173" t="s">
        <v>300</v>
      </c>
      <c r="H441" s="174">
        <v>6</v>
      </c>
      <c r="I441" s="175"/>
      <c r="J441" s="176"/>
      <c r="K441" s="177">
        <f>ROUND(P441*H441,2)</f>
        <v>0</v>
      </c>
      <c r="L441" s="172" t="s">
        <v>1</v>
      </c>
      <c r="M441" s="178"/>
      <c r="N441" s="179" t="s">
        <v>1</v>
      </c>
      <c r="O441" s="180" t="s">
        <v>39</v>
      </c>
      <c r="P441" s="181">
        <f>I441+J441</f>
        <v>0</v>
      </c>
      <c r="Q441" s="181">
        <f>ROUND(I441*H441,2)</f>
        <v>0</v>
      </c>
      <c r="R441" s="181">
        <f>ROUND(J441*H441,2)</f>
        <v>0</v>
      </c>
      <c r="S441" s="68"/>
      <c r="T441" s="182">
        <f>S441*H441</f>
        <v>0</v>
      </c>
      <c r="U441" s="182">
        <v>0</v>
      </c>
      <c r="V441" s="182">
        <f>U441*H441</f>
        <v>0</v>
      </c>
      <c r="W441" s="182">
        <v>0</v>
      </c>
      <c r="X441" s="182">
        <f>W441*H441</f>
        <v>0</v>
      </c>
      <c r="Y441" s="183" t="s">
        <v>1</v>
      </c>
      <c r="Z441" s="31"/>
      <c r="AA441" s="31"/>
      <c r="AB441" s="31"/>
      <c r="AC441" s="31"/>
      <c r="AD441" s="31"/>
      <c r="AE441" s="31"/>
      <c r="AR441" s="184" t="s">
        <v>331</v>
      </c>
      <c r="AT441" s="184" t="s">
        <v>201</v>
      </c>
      <c r="AU441" s="184" t="s">
        <v>83</v>
      </c>
      <c r="AY441" s="14" t="s">
        <v>205</v>
      </c>
      <c r="BE441" s="185">
        <f>IF(O441="základní",K441,0)</f>
        <v>0</v>
      </c>
      <c r="BF441" s="185">
        <f>IF(O441="snížená",K441,0)</f>
        <v>0</v>
      </c>
      <c r="BG441" s="185">
        <f>IF(O441="zákl. přenesená",K441,0)</f>
        <v>0</v>
      </c>
      <c r="BH441" s="185">
        <f>IF(O441="sníž. přenesená",K441,0)</f>
        <v>0</v>
      </c>
      <c r="BI441" s="185">
        <f>IF(O441="nulová",K441,0)</f>
        <v>0</v>
      </c>
      <c r="BJ441" s="14" t="s">
        <v>83</v>
      </c>
      <c r="BK441" s="185">
        <f>ROUND(P441*H441,2)</f>
        <v>0</v>
      </c>
      <c r="BL441" s="14" t="s">
        <v>331</v>
      </c>
      <c r="BM441" s="184" t="s">
        <v>1994</v>
      </c>
    </row>
    <row r="442" spans="1:65" s="2" customFormat="1" ht="19.5">
      <c r="A442" s="31"/>
      <c r="B442" s="32"/>
      <c r="C442" s="33"/>
      <c r="D442" s="186" t="s">
        <v>207</v>
      </c>
      <c r="E442" s="33"/>
      <c r="F442" s="187" t="s">
        <v>1993</v>
      </c>
      <c r="G442" s="33"/>
      <c r="H442" s="33"/>
      <c r="I442" s="188"/>
      <c r="J442" s="188"/>
      <c r="K442" s="33"/>
      <c r="L442" s="33"/>
      <c r="M442" s="36"/>
      <c r="N442" s="189"/>
      <c r="O442" s="190"/>
      <c r="P442" s="68"/>
      <c r="Q442" s="68"/>
      <c r="R442" s="68"/>
      <c r="S442" s="68"/>
      <c r="T442" s="68"/>
      <c r="U442" s="68"/>
      <c r="V442" s="68"/>
      <c r="W442" s="68"/>
      <c r="X442" s="68"/>
      <c r="Y442" s="69"/>
      <c r="Z442" s="31"/>
      <c r="AA442" s="31"/>
      <c r="AB442" s="31"/>
      <c r="AC442" s="31"/>
      <c r="AD442" s="31"/>
      <c r="AE442" s="31"/>
      <c r="AT442" s="14" t="s">
        <v>207</v>
      </c>
      <c r="AU442" s="14" t="s">
        <v>83</v>
      </c>
    </row>
    <row r="443" spans="1:65" s="2" customFormat="1" ht="24.2" customHeight="1">
      <c r="A443" s="31"/>
      <c r="B443" s="32"/>
      <c r="C443" s="170" t="s">
        <v>1995</v>
      </c>
      <c r="D443" s="170" t="s">
        <v>201</v>
      </c>
      <c r="E443" s="171" t="s">
        <v>1996</v>
      </c>
      <c r="F443" s="172" t="s">
        <v>1997</v>
      </c>
      <c r="G443" s="173" t="s">
        <v>300</v>
      </c>
      <c r="H443" s="174">
        <v>6</v>
      </c>
      <c r="I443" s="175"/>
      <c r="J443" s="176"/>
      <c r="K443" s="177">
        <f>ROUND(P443*H443,2)</f>
        <v>0</v>
      </c>
      <c r="L443" s="172" t="s">
        <v>1</v>
      </c>
      <c r="M443" s="178"/>
      <c r="N443" s="179" t="s">
        <v>1</v>
      </c>
      <c r="O443" s="180" t="s">
        <v>39</v>
      </c>
      <c r="P443" s="181">
        <f>I443+J443</f>
        <v>0</v>
      </c>
      <c r="Q443" s="181">
        <f>ROUND(I443*H443,2)</f>
        <v>0</v>
      </c>
      <c r="R443" s="181">
        <f>ROUND(J443*H443,2)</f>
        <v>0</v>
      </c>
      <c r="S443" s="68"/>
      <c r="T443" s="182">
        <f>S443*H443</f>
        <v>0</v>
      </c>
      <c r="U443" s="182">
        <v>0</v>
      </c>
      <c r="V443" s="182">
        <f>U443*H443</f>
        <v>0</v>
      </c>
      <c r="W443" s="182">
        <v>0</v>
      </c>
      <c r="X443" s="182">
        <f>W443*H443</f>
        <v>0</v>
      </c>
      <c r="Y443" s="183" t="s">
        <v>1</v>
      </c>
      <c r="Z443" s="31"/>
      <c r="AA443" s="31"/>
      <c r="AB443" s="31"/>
      <c r="AC443" s="31"/>
      <c r="AD443" s="31"/>
      <c r="AE443" s="31"/>
      <c r="AR443" s="184" t="s">
        <v>85</v>
      </c>
      <c r="AT443" s="184" t="s">
        <v>201</v>
      </c>
      <c r="AU443" s="184" t="s">
        <v>83</v>
      </c>
      <c r="AY443" s="14" t="s">
        <v>205</v>
      </c>
      <c r="BE443" s="185">
        <f>IF(O443="základní",K443,0)</f>
        <v>0</v>
      </c>
      <c r="BF443" s="185">
        <f>IF(O443="snížená",K443,0)</f>
        <v>0</v>
      </c>
      <c r="BG443" s="185">
        <f>IF(O443="zákl. přenesená",K443,0)</f>
        <v>0</v>
      </c>
      <c r="BH443" s="185">
        <f>IF(O443="sníž. přenesená",K443,0)</f>
        <v>0</v>
      </c>
      <c r="BI443" s="185">
        <f>IF(O443="nulová",K443,0)</f>
        <v>0</v>
      </c>
      <c r="BJ443" s="14" t="s">
        <v>83</v>
      </c>
      <c r="BK443" s="185">
        <f>ROUND(P443*H443,2)</f>
        <v>0</v>
      </c>
      <c r="BL443" s="14" t="s">
        <v>83</v>
      </c>
      <c r="BM443" s="184" t="s">
        <v>1998</v>
      </c>
    </row>
    <row r="444" spans="1:65" s="2" customFormat="1" ht="11.25">
      <c r="A444" s="31"/>
      <c r="B444" s="32"/>
      <c r="C444" s="33"/>
      <c r="D444" s="186" t="s">
        <v>207</v>
      </c>
      <c r="E444" s="33"/>
      <c r="F444" s="187" t="s">
        <v>1997</v>
      </c>
      <c r="G444" s="33"/>
      <c r="H444" s="33"/>
      <c r="I444" s="188"/>
      <c r="J444" s="188"/>
      <c r="K444" s="33"/>
      <c r="L444" s="33"/>
      <c r="M444" s="36"/>
      <c r="N444" s="189"/>
      <c r="O444" s="190"/>
      <c r="P444" s="68"/>
      <c r="Q444" s="68"/>
      <c r="R444" s="68"/>
      <c r="S444" s="68"/>
      <c r="T444" s="68"/>
      <c r="U444" s="68"/>
      <c r="V444" s="68"/>
      <c r="W444" s="68"/>
      <c r="X444" s="68"/>
      <c r="Y444" s="69"/>
      <c r="Z444" s="31"/>
      <c r="AA444" s="31"/>
      <c r="AB444" s="31"/>
      <c r="AC444" s="31"/>
      <c r="AD444" s="31"/>
      <c r="AE444" s="31"/>
      <c r="AT444" s="14" t="s">
        <v>207</v>
      </c>
      <c r="AU444" s="14" t="s">
        <v>83</v>
      </c>
    </row>
    <row r="445" spans="1:65" s="2" customFormat="1" ht="24.2" customHeight="1">
      <c r="A445" s="31"/>
      <c r="B445" s="32"/>
      <c r="C445" s="170" t="s">
        <v>1999</v>
      </c>
      <c r="D445" s="170" t="s">
        <v>201</v>
      </c>
      <c r="E445" s="171" t="s">
        <v>2000</v>
      </c>
      <c r="F445" s="172" t="s">
        <v>2001</v>
      </c>
      <c r="G445" s="173" t="s">
        <v>300</v>
      </c>
      <c r="H445" s="174">
        <v>2</v>
      </c>
      <c r="I445" s="175"/>
      <c r="J445" s="176"/>
      <c r="K445" s="177">
        <f>ROUND(P445*H445,2)</f>
        <v>0</v>
      </c>
      <c r="L445" s="172" t="s">
        <v>1</v>
      </c>
      <c r="M445" s="178"/>
      <c r="N445" s="179" t="s">
        <v>1</v>
      </c>
      <c r="O445" s="180" t="s">
        <v>39</v>
      </c>
      <c r="P445" s="181">
        <f>I445+J445</f>
        <v>0</v>
      </c>
      <c r="Q445" s="181">
        <f>ROUND(I445*H445,2)</f>
        <v>0</v>
      </c>
      <c r="R445" s="181">
        <f>ROUND(J445*H445,2)</f>
        <v>0</v>
      </c>
      <c r="S445" s="68"/>
      <c r="T445" s="182">
        <f>S445*H445</f>
        <v>0</v>
      </c>
      <c r="U445" s="182">
        <v>0</v>
      </c>
      <c r="V445" s="182">
        <f>U445*H445</f>
        <v>0</v>
      </c>
      <c r="W445" s="182">
        <v>0</v>
      </c>
      <c r="X445" s="182">
        <f>W445*H445</f>
        <v>0</v>
      </c>
      <c r="Y445" s="183" t="s">
        <v>1</v>
      </c>
      <c r="Z445" s="31"/>
      <c r="AA445" s="31"/>
      <c r="AB445" s="31"/>
      <c r="AC445" s="31"/>
      <c r="AD445" s="31"/>
      <c r="AE445" s="31"/>
      <c r="AR445" s="184" t="s">
        <v>85</v>
      </c>
      <c r="AT445" s="184" t="s">
        <v>201</v>
      </c>
      <c r="AU445" s="184" t="s">
        <v>83</v>
      </c>
      <c r="AY445" s="14" t="s">
        <v>205</v>
      </c>
      <c r="BE445" s="185">
        <f>IF(O445="základní",K445,0)</f>
        <v>0</v>
      </c>
      <c r="BF445" s="185">
        <f>IF(O445="snížená",K445,0)</f>
        <v>0</v>
      </c>
      <c r="BG445" s="185">
        <f>IF(O445="zákl. přenesená",K445,0)</f>
        <v>0</v>
      </c>
      <c r="BH445" s="185">
        <f>IF(O445="sníž. přenesená",K445,0)</f>
        <v>0</v>
      </c>
      <c r="BI445" s="185">
        <f>IF(O445="nulová",K445,0)</f>
        <v>0</v>
      </c>
      <c r="BJ445" s="14" t="s">
        <v>83</v>
      </c>
      <c r="BK445" s="185">
        <f>ROUND(P445*H445,2)</f>
        <v>0</v>
      </c>
      <c r="BL445" s="14" t="s">
        <v>83</v>
      </c>
      <c r="BM445" s="184" t="s">
        <v>2002</v>
      </c>
    </row>
    <row r="446" spans="1:65" s="2" customFormat="1" ht="11.25">
      <c r="A446" s="31"/>
      <c r="B446" s="32"/>
      <c r="C446" s="33"/>
      <c r="D446" s="186" t="s">
        <v>207</v>
      </c>
      <c r="E446" s="33"/>
      <c r="F446" s="187" t="s">
        <v>2001</v>
      </c>
      <c r="G446" s="33"/>
      <c r="H446" s="33"/>
      <c r="I446" s="188"/>
      <c r="J446" s="188"/>
      <c r="K446" s="33"/>
      <c r="L446" s="33"/>
      <c r="M446" s="36"/>
      <c r="N446" s="189"/>
      <c r="O446" s="190"/>
      <c r="P446" s="68"/>
      <c r="Q446" s="68"/>
      <c r="R446" s="68"/>
      <c r="S446" s="68"/>
      <c r="T446" s="68"/>
      <c r="U446" s="68"/>
      <c r="V446" s="68"/>
      <c r="W446" s="68"/>
      <c r="X446" s="68"/>
      <c r="Y446" s="69"/>
      <c r="Z446" s="31"/>
      <c r="AA446" s="31"/>
      <c r="AB446" s="31"/>
      <c r="AC446" s="31"/>
      <c r="AD446" s="31"/>
      <c r="AE446" s="31"/>
      <c r="AT446" s="14" t="s">
        <v>207</v>
      </c>
      <c r="AU446" s="14" t="s">
        <v>83</v>
      </c>
    </row>
    <row r="447" spans="1:65" s="2" customFormat="1" ht="24.2" customHeight="1">
      <c r="A447" s="31"/>
      <c r="B447" s="32"/>
      <c r="C447" s="170" t="s">
        <v>2003</v>
      </c>
      <c r="D447" s="170" t="s">
        <v>201</v>
      </c>
      <c r="E447" s="171" t="s">
        <v>2004</v>
      </c>
      <c r="F447" s="172" t="s">
        <v>2005</v>
      </c>
      <c r="G447" s="173" t="s">
        <v>300</v>
      </c>
      <c r="H447" s="174">
        <v>3</v>
      </c>
      <c r="I447" s="175"/>
      <c r="J447" s="176"/>
      <c r="K447" s="177">
        <f>ROUND(P447*H447,2)</f>
        <v>0</v>
      </c>
      <c r="L447" s="172" t="s">
        <v>1</v>
      </c>
      <c r="M447" s="178"/>
      <c r="N447" s="179" t="s">
        <v>1</v>
      </c>
      <c r="O447" s="180" t="s">
        <v>39</v>
      </c>
      <c r="P447" s="181">
        <f>I447+J447</f>
        <v>0</v>
      </c>
      <c r="Q447" s="181">
        <f>ROUND(I447*H447,2)</f>
        <v>0</v>
      </c>
      <c r="R447" s="181">
        <f>ROUND(J447*H447,2)</f>
        <v>0</v>
      </c>
      <c r="S447" s="68"/>
      <c r="T447" s="182">
        <f>S447*H447</f>
        <v>0</v>
      </c>
      <c r="U447" s="182">
        <v>0</v>
      </c>
      <c r="V447" s="182">
        <f>U447*H447</f>
        <v>0</v>
      </c>
      <c r="W447" s="182">
        <v>0</v>
      </c>
      <c r="X447" s="182">
        <f>W447*H447</f>
        <v>0</v>
      </c>
      <c r="Y447" s="183" t="s">
        <v>1</v>
      </c>
      <c r="Z447" s="31"/>
      <c r="AA447" s="31"/>
      <c r="AB447" s="31"/>
      <c r="AC447" s="31"/>
      <c r="AD447" s="31"/>
      <c r="AE447" s="31"/>
      <c r="AR447" s="184" t="s">
        <v>85</v>
      </c>
      <c r="AT447" s="184" t="s">
        <v>201</v>
      </c>
      <c r="AU447" s="184" t="s">
        <v>83</v>
      </c>
      <c r="AY447" s="14" t="s">
        <v>205</v>
      </c>
      <c r="BE447" s="185">
        <f>IF(O447="základní",K447,0)</f>
        <v>0</v>
      </c>
      <c r="BF447" s="185">
        <f>IF(O447="snížená",K447,0)</f>
        <v>0</v>
      </c>
      <c r="BG447" s="185">
        <f>IF(O447="zákl. přenesená",K447,0)</f>
        <v>0</v>
      </c>
      <c r="BH447" s="185">
        <f>IF(O447="sníž. přenesená",K447,0)</f>
        <v>0</v>
      </c>
      <c r="BI447" s="185">
        <f>IF(O447="nulová",K447,0)</f>
        <v>0</v>
      </c>
      <c r="BJ447" s="14" t="s">
        <v>83</v>
      </c>
      <c r="BK447" s="185">
        <f>ROUND(P447*H447,2)</f>
        <v>0</v>
      </c>
      <c r="BL447" s="14" t="s">
        <v>83</v>
      </c>
      <c r="BM447" s="184" t="s">
        <v>2006</v>
      </c>
    </row>
    <row r="448" spans="1:65" s="2" customFormat="1" ht="11.25">
      <c r="A448" s="31"/>
      <c r="B448" s="32"/>
      <c r="C448" s="33"/>
      <c r="D448" s="186" t="s">
        <v>207</v>
      </c>
      <c r="E448" s="33"/>
      <c r="F448" s="187" t="s">
        <v>2005</v>
      </c>
      <c r="G448" s="33"/>
      <c r="H448" s="33"/>
      <c r="I448" s="188"/>
      <c r="J448" s="188"/>
      <c r="K448" s="33"/>
      <c r="L448" s="33"/>
      <c r="M448" s="36"/>
      <c r="N448" s="189"/>
      <c r="O448" s="190"/>
      <c r="P448" s="68"/>
      <c r="Q448" s="68"/>
      <c r="R448" s="68"/>
      <c r="S448" s="68"/>
      <c r="T448" s="68"/>
      <c r="U448" s="68"/>
      <c r="V448" s="68"/>
      <c r="W448" s="68"/>
      <c r="X448" s="68"/>
      <c r="Y448" s="69"/>
      <c r="Z448" s="31"/>
      <c r="AA448" s="31"/>
      <c r="AB448" s="31"/>
      <c r="AC448" s="31"/>
      <c r="AD448" s="31"/>
      <c r="AE448" s="31"/>
      <c r="AT448" s="14" t="s">
        <v>207</v>
      </c>
      <c r="AU448" s="14" t="s">
        <v>83</v>
      </c>
    </row>
    <row r="449" spans="1:65" s="2" customFormat="1" ht="24.2" customHeight="1">
      <c r="A449" s="31"/>
      <c r="B449" s="32"/>
      <c r="C449" s="170" t="s">
        <v>2007</v>
      </c>
      <c r="D449" s="170" t="s">
        <v>201</v>
      </c>
      <c r="E449" s="171" t="s">
        <v>2008</v>
      </c>
      <c r="F449" s="172" t="s">
        <v>2009</v>
      </c>
      <c r="G449" s="173" t="s">
        <v>300</v>
      </c>
      <c r="H449" s="174">
        <v>3</v>
      </c>
      <c r="I449" s="175"/>
      <c r="J449" s="176"/>
      <c r="K449" s="177">
        <f>ROUND(P449*H449,2)</f>
        <v>0</v>
      </c>
      <c r="L449" s="172" t="s">
        <v>1</v>
      </c>
      <c r="M449" s="178"/>
      <c r="N449" s="179" t="s">
        <v>1</v>
      </c>
      <c r="O449" s="180" t="s">
        <v>39</v>
      </c>
      <c r="P449" s="181">
        <f>I449+J449</f>
        <v>0</v>
      </c>
      <c r="Q449" s="181">
        <f>ROUND(I449*H449,2)</f>
        <v>0</v>
      </c>
      <c r="R449" s="181">
        <f>ROUND(J449*H449,2)</f>
        <v>0</v>
      </c>
      <c r="S449" s="68"/>
      <c r="T449" s="182">
        <f>S449*H449</f>
        <v>0</v>
      </c>
      <c r="U449" s="182">
        <v>0</v>
      </c>
      <c r="V449" s="182">
        <f>U449*H449</f>
        <v>0</v>
      </c>
      <c r="W449" s="182">
        <v>0</v>
      </c>
      <c r="X449" s="182">
        <f>W449*H449</f>
        <v>0</v>
      </c>
      <c r="Y449" s="183" t="s">
        <v>1</v>
      </c>
      <c r="Z449" s="31"/>
      <c r="AA449" s="31"/>
      <c r="AB449" s="31"/>
      <c r="AC449" s="31"/>
      <c r="AD449" s="31"/>
      <c r="AE449" s="31"/>
      <c r="AR449" s="184" t="s">
        <v>85</v>
      </c>
      <c r="AT449" s="184" t="s">
        <v>201</v>
      </c>
      <c r="AU449" s="184" t="s">
        <v>83</v>
      </c>
      <c r="AY449" s="14" t="s">
        <v>205</v>
      </c>
      <c r="BE449" s="185">
        <f>IF(O449="základní",K449,0)</f>
        <v>0</v>
      </c>
      <c r="BF449" s="185">
        <f>IF(O449="snížená",K449,0)</f>
        <v>0</v>
      </c>
      <c r="BG449" s="185">
        <f>IF(O449="zákl. přenesená",K449,0)</f>
        <v>0</v>
      </c>
      <c r="BH449" s="185">
        <f>IF(O449="sníž. přenesená",K449,0)</f>
        <v>0</v>
      </c>
      <c r="BI449" s="185">
        <f>IF(O449="nulová",K449,0)</f>
        <v>0</v>
      </c>
      <c r="BJ449" s="14" t="s">
        <v>83</v>
      </c>
      <c r="BK449" s="185">
        <f>ROUND(P449*H449,2)</f>
        <v>0</v>
      </c>
      <c r="BL449" s="14" t="s">
        <v>83</v>
      </c>
      <c r="BM449" s="184" t="s">
        <v>2010</v>
      </c>
    </row>
    <row r="450" spans="1:65" s="2" customFormat="1" ht="11.25">
      <c r="A450" s="31"/>
      <c r="B450" s="32"/>
      <c r="C450" s="33"/>
      <c r="D450" s="186" t="s">
        <v>207</v>
      </c>
      <c r="E450" s="33"/>
      <c r="F450" s="187" t="s">
        <v>2009</v>
      </c>
      <c r="G450" s="33"/>
      <c r="H450" s="33"/>
      <c r="I450" s="188"/>
      <c r="J450" s="188"/>
      <c r="K450" s="33"/>
      <c r="L450" s="33"/>
      <c r="M450" s="36"/>
      <c r="N450" s="189"/>
      <c r="O450" s="190"/>
      <c r="P450" s="68"/>
      <c r="Q450" s="68"/>
      <c r="R450" s="68"/>
      <c r="S450" s="68"/>
      <c r="T450" s="68"/>
      <c r="U450" s="68"/>
      <c r="V450" s="68"/>
      <c r="W450" s="68"/>
      <c r="X450" s="68"/>
      <c r="Y450" s="69"/>
      <c r="Z450" s="31"/>
      <c r="AA450" s="31"/>
      <c r="AB450" s="31"/>
      <c r="AC450" s="31"/>
      <c r="AD450" s="31"/>
      <c r="AE450" s="31"/>
      <c r="AT450" s="14" t="s">
        <v>207</v>
      </c>
      <c r="AU450" s="14" t="s">
        <v>83</v>
      </c>
    </row>
    <row r="451" spans="1:65" s="2" customFormat="1" ht="24.2" customHeight="1">
      <c r="A451" s="31"/>
      <c r="B451" s="32"/>
      <c r="C451" s="170" t="s">
        <v>2011</v>
      </c>
      <c r="D451" s="170" t="s">
        <v>201</v>
      </c>
      <c r="E451" s="171" t="s">
        <v>2012</v>
      </c>
      <c r="F451" s="172" t="s">
        <v>2013</v>
      </c>
      <c r="G451" s="173" t="s">
        <v>300</v>
      </c>
      <c r="H451" s="174">
        <v>5</v>
      </c>
      <c r="I451" s="175"/>
      <c r="J451" s="176"/>
      <c r="K451" s="177">
        <f>ROUND(P451*H451,2)</f>
        <v>0</v>
      </c>
      <c r="L451" s="172" t="s">
        <v>1</v>
      </c>
      <c r="M451" s="178"/>
      <c r="N451" s="179" t="s">
        <v>1</v>
      </c>
      <c r="O451" s="180" t="s">
        <v>39</v>
      </c>
      <c r="P451" s="181">
        <f>I451+J451</f>
        <v>0</v>
      </c>
      <c r="Q451" s="181">
        <f>ROUND(I451*H451,2)</f>
        <v>0</v>
      </c>
      <c r="R451" s="181">
        <f>ROUND(J451*H451,2)</f>
        <v>0</v>
      </c>
      <c r="S451" s="68"/>
      <c r="T451" s="182">
        <f>S451*H451</f>
        <v>0</v>
      </c>
      <c r="U451" s="182">
        <v>0</v>
      </c>
      <c r="V451" s="182">
        <f>U451*H451</f>
        <v>0</v>
      </c>
      <c r="W451" s="182">
        <v>0</v>
      </c>
      <c r="X451" s="182">
        <f>W451*H451</f>
        <v>0</v>
      </c>
      <c r="Y451" s="183" t="s">
        <v>1</v>
      </c>
      <c r="Z451" s="31"/>
      <c r="AA451" s="31"/>
      <c r="AB451" s="31"/>
      <c r="AC451" s="31"/>
      <c r="AD451" s="31"/>
      <c r="AE451" s="31"/>
      <c r="AR451" s="184" t="s">
        <v>85</v>
      </c>
      <c r="AT451" s="184" t="s">
        <v>201</v>
      </c>
      <c r="AU451" s="184" t="s">
        <v>83</v>
      </c>
      <c r="AY451" s="14" t="s">
        <v>205</v>
      </c>
      <c r="BE451" s="185">
        <f>IF(O451="základní",K451,0)</f>
        <v>0</v>
      </c>
      <c r="BF451" s="185">
        <f>IF(O451="snížená",K451,0)</f>
        <v>0</v>
      </c>
      <c r="BG451" s="185">
        <f>IF(O451="zákl. přenesená",K451,0)</f>
        <v>0</v>
      </c>
      <c r="BH451" s="185">
        <f>IF(O451="sníž. přenesená",K451,0)</f>
        <v>0</v>
      </c>
      <c r="BI451" s="185">
        <f>IF(O451="nulová",K451,0)</f>
        <v>0</v>
      </c>
      <c r="BJ451" s="14" t="s">
        <v>83</v>
      </c>
      <c r="BK451" s="185">
        <f>ROUND(P451*H451,2)</f>
        <v>0</v>
      </c>
      <c r="BL451" s="14" t="s">
        <v>83</v>
      </c>
      <c r="BM451" s="184" t="s">
        <v>2014</v>
      </c>
    </row>
    <row r="452" spans="1:65" s="2" customFormat="1" ht="11.25">
      <c r="A452" s="31"/>
      <c r="B452" s="32"/>
      <c r="C452" s="33"/>
      <c r="D452" s="186" t="s">
        <v>207</v>
      </c>
      <c r="E452" s="33"/>
      <c r="F452" s="187" t="s">
        <v>2013</v>
      </c>
      <c r="G452" s="33"/>
      <c r="H452" s="33"/>
      <c r="I452" s="188"/>
      <c r="J452" s="188"/>
      <c r="K452" s="33"/>
      <c r="L452" s="33"/>
      <c r="M452" s="36"/>
      <c r="N452" s="189"/>
      <c r="O452" s="190"/>
      <c r="P452" s="68"/>
      <c r="Q452" s="68"/>
      <c r="R452" s="68"/>
      <c r="S452" s="68"/>
      <c r="T452" s="68"/>
      <c r="U452" s="68"/>
      <c r="V452" s="68"/>
      <c r="W452" s="68"/>
      <c r="X452" s="68"/>
      <c r="Y452" s="69"/>
      <c r="Z452" s="31"/>
      <c r="AA452" s="31"/>
      <c r="AB452" s="31"/>
      <c r="AC452" s="31"/>
      <c r="AD452" s="31"/>
      <c r="AE452" s="31"/>
      <c r="AT452" s="14" t="s">
        <v>207</v>
      </c>
      <c r="AU452" s="14" t="s">
        <v>83</v>
      </c>
    </row>
    <row r="453" spans="1:65" s="2" customFormat="1" ht="24.2" customHeight="1">
      <c r="A453" s="31"/>
      <c r="B453" s="32"/>
      <c r="C453" s="170" t="s">
        <v>2015</v>
      </c>
      <c r="D453" s="170" t="s">
        <v>201</v>
      </c>
      <c r="E453" s="171" t="s">
        <v>2016</v>
      </c>
      <c r="F453" s="172" t="s">
        <v>2017</v>
      </c>
      <c r="G453" s="173" t="s">
        <v>300</v>
      </c>
      <c r="H453" s="174">
        <v>3</v>
      </c>
      <c r="I453" s="175"/>
      <c r="J453" s="176"/>
      <c r="K453" s="177">
        <f>ROUND(P453*H453,2)</f>
        <v>0</v>
      </c>
      <c r="L453" s="172" t="s">
        <v>1</v>
      </c>
      <c r="M453" s="178"/>
      <c r="N453" s="179" t="s">
        <v>1</v>
      </c>
      <c r="O453" s="180" t="s">
        <v>39</v>
      </c>
      <c r="P453" s="181">
        <f>I453+J453</f>
        <v>0</v>
      </c>
      <c r="Q453" s="181">
        <f>ROUND(I453*H453,2)</f>
        <v>0</v>
      </c>
      <c r="R453" s="181">
        <f>ROUND(J453*H453,2)</f>
        <v>0</v>
      </c>
      <c r="S453" s="68"/>
      <c r="T453" s="182">
        <f>S453*H453</f>
        <v>0</v>
      </c>
      <c r="U453" s="182">
        <v>0</v>
      </c>
      <c r="V453" s="182">
        <f>U453*H453</f>
        <v>0</v>
      </c>
      <c r="W453" s="182">
        <v>0</v>
      </c>
      <c r="X453" s="182">
        <f>W453*H453</f>
        <v>0</v>
      </c>
      <c r="Y453" s="183" t="s">
        <v>1</v>
      </c>
      <c r="Z453" s="31"/>
      <c r="AA453" s="31"/>
      <c r="AB453" s="31"/>
      <c r="AC453" s="31"/>
      <c r="AD453" s="31"/>
      <c r="AE453" s="31"/>
      <c r="AR453" s="184" t="s">
        <v>85</v>
      </c>
      <c r="AT453" s="184" t="s">
        <v>201</v>
      </c>
      <c r="AU453" s="184" t="s">
        <v>83</v>
      </c>
      <c r="AY453" s="14" t="s">
        <v>205</v>
      </c>
      <c r="BE453" s="185">
        <f>IF(O453="základní",K453,0)</f>
        <v>0</v>
      </c>
      <c r="BF453" s="185">
        <f>IF(O453="snížená",K453,0)</f>
        <v>0</v>
      </c>
      <c r="BG453" s="185">
        <f>IF(O453="zákl. přenesená",K453,0)</f>
        <v>0</v>
      </c>
      <c r="BH453" s="185">
        <f>IF(O453="sníž. přenesená",K453,0)</f>
        <v>0</v>
      </c>
      <c r="BI453" s="185">
        <f>IF(O453="nulová",K453,0)</f>
        <v>0</v>
      </c>
      <c r="BJ453" s="14" t="s">
        <v>83</v>
      </c>
      <c r="BK453" s="185">
        <f>ROUND(P453*H453,2)</f>
        <v>0</v>
      </c>
      <c r="BL453" s="14" t="s">
        <v>83</v>
      </c>
      <c r="BM453" s="184" t="s">
        <v>2018</v>
      </c>
    </row>
    <row r="454" spans="1:65" s="2" customFormat="1" ht="11.25">
      <c r="A454" s="31"/>
      <c r="B454" s="32"/>
      <c r="C454" s="33"/>
      <c r="D454" s="186" t="s">
        <v>207</v>
      </c>
      <c r="E454" s="33"/>
      <c r="F454" s="187" t="s">
        <v>2017</v>
      </c>
      <c r="G454" s="33"/>
      <c r="H454" s="33"/>
      <c r="I454" s="188"/>
      <c r="J454" s="188"/>
      <c r="K454" s="33"/>
      <c r="L454" s="33"/>
      <c r="M454" s="36"/>
      <c r="N454" s="189"/>
      <c r="O454" s="190"/>
      <c r="P454" s="68"/>
      <c r="Q454" s="68"/>
      <c r="R454" s="68"/>
      <c r="S454" s="68"/>
      <c r="T454" s="68"/>
      <c r="U454" s="68"/>
      <c r="V454" s="68"/>
      <c r="W454" s="68"/>
      <c r="X454" s="68"/>
      <c r="Y454" s="69"/>
      <c r="Z454" s="31"/>
      <c r="AA454" s="31"/>
      <c r="AB454" s="31"/>
      <c r="AC454" s="31"/>
      <c r="AD454" s="31"/>
      <c r="AE454" s="31"/>
      <c r="AT454" s="14" t="s">
        <v>207</v>
      </c>
      <c r="AU454" s="14" t="s">
        <v>83</v>
      </c>
    </row>
    <row r="455" spans="1:65" s="2" customFormat="1" ht="14.45" customHeight="1">
      <c r="A455" s="31"/>
      <c r="B455" s="32"/>
      <c r="C455" s="207" t="s">
        <v>2019</v>
      </c>
      <c r="D455" s="207" t="s">
        <v>423</v>
      </c>
      <c r="E455" s="208" t="s">
        <v>936</v>
      </c>
      <c r="F455" s="209" t="s">
        <v>937</v>
      </c>
      <c r="G455" s="210" t="s">
        <v>300</v>
      </c>
      <c r="H455" s="211">
        <v>8</v>
      </c>
      <c r="I455" s="212"/>
      <c r="J455" s="212"/>
      <c r="K455" s="213">
        <f>ROUND(P455*H455,2)</f>
        <v>0</v>
      </c>
      <c r="L455" s="209" t="s">
        <v>1</v>
      </c>
      <c r="M455" s="36"/>
      <c r="N455" s="214" t="s">
        <v>1</v>
      </c>
      <c r="O455" s="180" t="s">
        <v>39</v>
      </c>
      <c r="P455" s="181">
        <f>I455+J455</f>
        <v>0</v>
      </c>
      <c r="Q455" s="181">
        <f>ROUND(I455*H455,2)</f>
        <v>0</v>
      </c>
      <c r="R455" s="181">
        <f>ROUND(J455*H455,2)</f>
        <v>0</v>
      </c>
      <c r="S455" s="68"/>
      <c r="T455" s="182">
        <f>S455*H455</f>
        <v>0</v>
      </c>
      <c r="U455" s="182">
        <v>0</v>
      </c>
      <c r="V455" s="182">
        <f>U455*H455</f>
        <v>0</v>
      </c>
      <c r="W455" s="182">
        <v>0</v>
      </c>
      <c r="X455" s="182">
        <f>W455*H455</f>
        <v>0</v>
      </c>
      <c r="Y455" s="183" t="s">
        <v>1</v>
      </c>
      <c r="Z455" s="31"/>
      <c r="AA455" s="31"/>
      <c r="AB455" s="31"/>
      <c r="AC455" s="31"/>
      <c r="AD455" s="31"/>
      <c r="AE455" s="31"/>
      <c r="AR455" s="184" t="s">
        <v>214</v>
      </c>
      <c r="AT455" s="184" t="s">
        <v>423</v>
      </c>
      <c r="AU455" s="184" t="s">
        <v>83</v>
      </c>
      <c r="AY455" s="14" t="s">
        <v>205</v>
      </c>
      <c r="BE455" s="185">
        <f>IF(O455="základní",K455,0)</f>
        <v>0</v>
      </c>
      <c r="BF455" s="185">
        <f>IF(O455="snížená",K455,0)</f>
        <v>0</v>
      </c>
      <c r="BG455" s="185">
        <f>IF(O455="zákl. přenesená",K455,0)</f>
        <v>0</v>
      </c>
      <c r="BH455" s="185">
        <f>IF(O455="sníž. přenesená",K455,0)</f>
        <v>0</v>
      </c>
      <c r="BI455" s="185">
        <f>IF(O455="nulová",K455,0)</f>
        <v>0</v>
      </c>
      <c r="BJ455" s="14" t="s">
        <v>83</v>
      </c>
      <c r="BK455" s="185">
        <f>ROUND(P455*H455,2)</f>
        <v>0</v>
      </c>
      <c r="BL455" s="14" t="s">
        <v>214</v>
      </c>
      <c r="BM455" s="184" t="s">
        <v>2020</v>
      </c>
    </row>
    <row r="456" spans="1:65" s="2" customFormat="1" ht="11.25">
      <c r="A456" s="31"/>
      <c r="B456" s="32"/>
      <c r="C456" s="33"/>
      <c r="D456" s="186" t="s">
        <v>207</v>
      </c>
      <c r="E456" s="33"/>
      <c r="F456" s="187" t="s">
        <v>937</v>
      </c>
      <c r="G456" s="33"/>
      <c r="H456" s="33"/>
      <c r="I456" s="188"/>
      <c r="J456" s="188"/>
      <c r="K456" s="33"/>
      <c r="L456" s="33"/>
      <c r="M456" s="36"/>
      <c r="N456" s="189"/>
      <c r="O456" s="190"/>
      <c r="P456" s="68"/>
      <c r="Q456" s="68"/>
      <c r="R456" s="68"/>
      <c r="S456" s="68"/>
      <c r="T456" s="68"/>
      <c r="U456" s="68"/>
      <c r="V456" s="68"/>
      <c r="W456" s="68"/>
      <c r="X456" s="68"/>
      <c r="Y456" s="69"/>
      <c r="Z456" s="31"/>
      <c r="AA456" s="31"/>
      <c r="AB456" s="31"/>
      <c r="AC456" s="31"/>
      <c r="AD456" s="31"/>
      <c r="AE456" s="31"/>
      <c r="AT456" s="14" t="s">
        <v>207</v>
      </c>
      <c r="AU456" s="14" t="s">
        <v>83</v>
      </c>
    </row>
    <row r="457" spans="1:65" s="2" customFormat="1" ht="14.45" customHeight="1">
      <c r="A457" s="31"/>
      <c r="B457" s="32"/>
      <c r="C457" s="207" t="s">
        <v>2021</v>
      </c>
      <c r="D457" s="207" t="s">
        <v>423</v>
      </c>
      <c r="E457" s="208" t="s">
        <v>2022</v>
      </c>
      <c r="F457" s="209" t="s">
        <v>2023</v>
      </c>
      <c r="G457" s="210" t="s">
        <v>300</v>
      </c>
      <c r="H457" s="211">
        <v>14</v>
      </c>
      <c r="I457" s="212"/>
      <c r="J457" s="212"/>
      <c r="K457" s="213">
        <f>ROUND(P457*H457,2)</f>
        <v>0</v>
      </c>
      <c r="L457" s="209" t="s">
        <v>1</v>
      </c>
      <c r="M457" s="36"/>
      <c r="N457" s="214" t="s">
        <v>1</v>
      </c>
      <c r="O457" s="180" t="s">
        <v>39</v>
      </c>
      <c r="P457" s="181">
        <f>I457+J457</f>
        <v>0</v>
      </c>
      <c r="Q457" s="181">
        <f>ROUND(I457*H457,2)</f>
        <v>0</v>
      </c>
      <c r="R457" s="181">
        <f>ROUND(J457*H457,2)</f>
        <v>0</v>
      </c>
      <c r="S457" s="68"/>
      <c r="T457" s="182">
        <f>S457*H457</f>
        <v>0</v>
      </c>
      <c r="U457" s="182">
        <v>0</v>
      </c>
      <c r="V457" s="182">
        <f>U457*H457</f>
        <v>0</v>
      </c>
      <c r="W457" s="182">
        <v>0</v>
      </c>
      <c r="X457" s="182">
        <f>W457*H457</f>
        <v>0</v>
      </c>
      <c r="Y457" s="183" t="s">
        <v>1</v>
      </c>
      <c r="Z457" s="31"/>
      <c r="AA457" s="31"/>
      <c r="AB457" s="31"/>
      <c r="AC457" s="31"/>
      <c r="AD457" s="31"/>
      <c r="AE457" s="31"/>
      <c r="AR457" s="184" t="s">
        <v>83</v>
      </c>
      <c r="AT457" s="184" t="s">
        <v>423</v>
      </c>
      <c r="AU457" s="184" t="s">
        <v>83</v>
      </c>
      <c r="AY457" s="14" t="s">
        <v>205</v>
      </c>
      <c r="BE457" s="185">
        <f>IF(O457="základní",K457,0)</f>
        <v>0</v>
      </c>
      <c r="BF457" s="185">
        <f>IF(O457="snížená",K457,0)</f>
        <v>0</v>
      </c>
      <c r="BG457" s="185">
        <f>IF(O457="zákl. přenesená",K457,0)</f>
        <v>0</v>
      </c>
      <c r="BH457" s="185">
        <f>IF(O457="sníž. přenesená",K457,0)</f>
        <v>0</v>
      </c>
      <c r="BI457" s="185">
        <f>IF(O457="nulová",K457,0)</f>
        <v>0</v>
      </c>
      <c r="BJ457" s="14" t="s">
        <v>83</v>
      </c>
      <c r="BK457" s="185">
        <f>ROUND(P457*H457,2)</f>
        <v>0</v>
      </c>
      <c r="BL457" s="14" t="s">
        <v>83</v>
      </c>
      <c r="BM457" s="184" t="s">
        <v>2024</v>
      </c>
    </row>
    <row r="458" spans="1:65" s="2" customFormat="1" ht="11.25">
      <c r="A458" s="31"/>
      <c r="B458" s="32"/>
      <c r="C458" s="33"/>
      <c r="D458" s="186" t="s">
        <v>207</v>
      </c>
      <c r="E458" s="33"/>
      <c r="F458" s="187" t="s">
        <v>2023</v>
      </c>
      <c r="G458" s="33"/>
      <c r="H458" s="33"/>
      <c r="I458" s="188"/>
      <c r="J458" s="188"/>
      <c r="K458" s="33"/>
      <c r="L458" s="33"/>
      <c r="M458" s="36"/>
      <c r="N458" s="189"/>
      <c r="O458" s="190"/>
      <c r="P458" s="68"/>
      <c r="Q458" s="68"/>
      <c r="R458" s="68"/>
      <c r="S458" s="68"/>
      <c r="T458" s="68"/>
      <c r="U458" s="68"/>
      <c r="V458" s="68"/>
      <c r="W458" s="68"/>
      <c r="X458" s="68"/>
      <c r="Y458" s="69"/>
      <c r="Z458" s="31"/>
      <c r="AA458" s="31"/>
      <c r="AB458" s="31"/>
      <c r="AC458" s="31"/>
      <c r="AD458" s="31"/>
      <c r="AE458" s="31"/>
      <c r="AT458" s="14" t="s">
        <v>207</v>
      </c>
      <c r="AU458" s="14" t="s">
        <v>83</v>
      </c>
    </row>
    <row r="459" spans="1:65" s="2" customFormat="1" ht="24.2" customHeight="1">
      <c r="A459" s="31"/>
      <c r="B459" s="32"/>
      <c r="C459" s="170" t="s">
        <v>2025</v>
      </c>
      <c r="D459" s="170" t="s">
        <v>201</v>
      </c>
      <c r="E459" s="171" t="s">
        <v>2026</v>
      </c>
      <c r="F459" s="172" t="s">
        <v>2027</v>
      </c>
      <c r="G459" s="173" t="s">
        <v>300</v>
      </c>
      <c r="H459" s="174">
        <v>16</v>
      </c>
      <c r="I459" s="175"/>
      <c r="J459" s="176"/>
      <c r="K459" s="177">
        <f>ROUND(P459*H459,2)</f>
        <v>0</v>
      </c>
      <c r="L459" s="172" t="s">
        <v>1</v>
      </c>
      <c r="M459" s="178"/>
      <c r="N459" s="179" t="s">
        <v>1</v>
      </c>
      <c r="O459" s="180" t="s">
        <v>39</v>
      </c>
      <c r="P459" s="181">
        <f>I459+J459</f>
        <v>0</v>
      </c>
      <c r="Q459" s="181">
        <f>ROUND(I459*H459,2)</f>
        <v>0</v>
      </c>
      <c r="R459" s="181">
        <f>ROUND(J459*H459,2)</f>
        <v>0</v>
      </c>
      <c r="S459" s="68"/>
      <c r="T459" s="182">
        <f>S459*H459</f>
        <v>0</v>
      </c>
      <c r="U459" s="182">
        <v>0</v>
      </c>
      <c r="V459" s="182">
        <f>U459*H459</f>
        <v>0</v>
      </c>
      <c r="W459" s="182">
        <v>0</v>
      </c>
      <c r="X459" s="182">
        <f>W459*H459</f>
        <v>0</v>
      </c>
      <c r="Y459" s="183" t="s">
        <v>1</v>
      </c>
      <c r="Z459" s="31"/>
      <c r="AA459" s="31"/>
      <c r="AB459" s="31"/>
      <c r="AC459" s="31"/>
      <c r="AD459" s="31"/>
      <c r="AE459" s="31"/>
      <c r="AR459" s="184" t="s">
        <v>331</v>
      </c>
      <c r="AT459" s="184" t="s">
        <v>201</v>
      </c>
      <c r="AU459" s="184" t="s">
        <v>83</v>
      </c>
      <c r="AY459" s="14" t="s">
        <v>205</v>
      </c>
      <c r="BE459" s="185">
        <f>IF(O459="základní",K459,0)</f>
        <v>0</v>
      </c>
      <c r="BF459" s="185">
        <f>IF(O459="snížená",K459,0)</f>
        <v>0</v>
      </c>
      <c r="BG459" s="185">
        <f>IF(O459="zákl. přenesená",K459,0)</f>
        <v>0</v>
      </c>
      <c r="BH459" s="185">
        <f>IF(O459="sníž. přenesená",K459,0)</f>
        <v>0</v>
      </c>
      <c r="BI459" s="185">
        <f>IF(O459="nulová",K459,0)</f>
        <v>0</v>
      </c>
      <c r="BJ459" s="14" t="s">
        <v>83</v>
      </c>
      <c r="BK459" s="185">
        <f>ROUND(P459*H459,2)</f>
        <v>0</v>
      </c>
      <c r="BL459" s="14" t="s">
        <v>331</v>
      </c>
      <c r="BM459" s="184" t="s">
        <v>2028</v>
      </c>
    </row>
    <row r="460" spans="1:65" s="2" customFormat="1" ht="19.5">
      <c r="A460" s="31"/>
      <c r="B460" s="32"/>
      <c r="C460" s="33"/>
      <c r="D460" s="186" t="s">
        <v>207</v>
      </c>
      <c r="E460" s="33"/>
      <c r="F460" s="187" t="s">
        <v>2027</v>
      </c>
      <c r="G460" s="33"/>
      <c r="H460" s="33"/>
      <c r="I460" s="188"/>
      <c r="J460" s="188"/>
      <c r="K460" s="33"/>
      <c r="L460" s="33"/>
      <c r="M460" s="36"/>
      <c r="N460" s="189"/>
      <c r="O460" s="190"/>
      <c r="P460" s="68"/>
      <c r="Q460" s="68"/>
      <c r="R460" s="68"/>
      <c r="S460" s="68"/>
      <c r="T460" s="68"/>
      <c r="U460" s="68"/>
      <c r="V460" s="68"/>
      <c r="W460" s="68"/>
      <c r="X460" s="68"/>
      <c r="Y460" s="69"/>
      <c r="Z460" s="31"/>
      <c r="AA460" s="31"/>
      <c r="AB460" s="31"/>
      <c r="AC460" s="31"/>
      <c r="AD460" s="31"/>
      <c r="AE460" s="31"/>
      <c r="AT460" s="14" t="s">
        <v>207</v>
      </c>
      <c r="AU460" s="14" t="s">
        <v>83</v>
      </c>
    </row>
    <row r="461" spans="1:65" s="2" customFormat="1" ht="24.2" customHeight="1">
      <c r="A461" s="31"/>
      <c r="B461" s="32"/>
      <c r="C461" s="207" t="s">
        <v>2029</v>
      </c>
      <c r="D461" s="207" t="s">
        <v>423</v>
      </c>
      <c r="E461" s="208" t="s">
        <v>2030</v>
      </c>
      <c r="F461" s="209" t="s">
        <v>2031</v>
      </c>
      <c r="G461" s="210" t="s">
        <v>300</v>
      </c>
      <c r="H461" s="211">
        <v>16</v>
      </c>
      <c r="I461" s="212"/>
      <c r="J461" s="212"/>
      <c r="K461" s="213">
        <f>ROUND(P461*H461,2)</f>
        <v>0</v>
      </c>
      <c r="L461" s="209" t="s">
        <v>1</v>
      </c>
      <c r="M461" s="36"/>
      <c r="N461" s="214" t="s">
        <v>1</v>
      </c>
      <c r="O461" s="180" t="s">
        <v>39</v>
      </c>
      <c r="P461" s="181">
        <f>I461+J461</f>
        <v>0</v>
      </c>
      <c r="Q461" s="181">
        <f>ROUND(I461*H461,2)</f>
        <v>0</v>
      </c>
      <c r="R461" s="181">
        <f>ROUND(J461*H461,2)</f>
        <v>0</v>
      </c>
      <c r="S461" s="68"/>
      <c r="T461" s="182">
        <f>S461*H461</f>
        <v>0</v>
      </c>
      <c r="U461" s="182">
        <v>0</v>
      </c>
      <c r="V461" s="182">
        <f>U461*H461</f>
        <v>0</v>
      </c>
      <c r="W461" s="182">
        <v>0</v>
      </c>
      <c r="X461" s="182">
        <f>W461*H461</f>
        <v>0</v>
      </c>
      <c r="Y461" s="183" t="s">
        <v>1</v>
      </c>
      <c r="Z461" s="31"/>
      <c r="AA461" s="31"/>
      <c r="AB461" s="31"/>
      <c r="AC461" s="31"/>
      <c r="AD461" s="31"/>
      <c r="AE461" s="31"/>
      <c r="AR461" s="184" t="s">
        <v>83</v>
      </c>
      <c r="AT461" s="184" t="s">
        <v>423</v>
      </c>
      <c r="AU461" s="184" t="s">
        <v>83</v>
      </c>
      <c r="AY461" s="14" t="s">
        <v>205</v>
      </c>
      <c r="BE461" s="185">
        <f>IF(O461="základní",K461,0)</f>
        <v>0</v>
      </c>
      <c r="BF461" s="185">
        <f>IF(O461="snížená",K461,0)</f>
        <v>0</v>
      </c>
      <c r="BG461" s="185">
        <f>IF(O461="zákl. přenesená",K461,0)</f>
        <v>0</v>
      </c>
      <c r="BH461" s="185">
        <f>IF(O461="sníž. přenesená",K461,0)</f>
        <v>0</v>
      </c>
      <c r="BI461" s="185">
        <f>IF(O461="nulová",K461,0)</f>
        <v>0</v>
      </c>
      <c r="BJ461" s="14" t="s">
        <v>83</v>
      </c>
      <c r="BK461" s="185">
        <f>ROUND(P461*H461,2)</f>
        <v>0</v>
      </c>
      <c r="BL461" s="14" t="s">
        <v>83</v>
      </c>
      <c r="BM461" s="184" t="s">
        <v>2032</v>
      </c>
    </row>
    <row r="462" spans="1:65" s="2" customFormat="1" ht="11.25">
      <c r="A462" s="31"/>
      <c r="B462" s="32"/>
      <c r="C462" s="33"/>
      <c r="D462" s="186" t="s">
        <v>207</v>
      </c>
      <c r="E462" s="33"/>
      <c r="F462" s="187" t="s">
        <v>2031</v>
      </c>
      <c r="G462" s="33"/>
      <c r="H462" s="33"/>
      <c r="I462" s="188"/>
      <c r="J462" s="188"/>
      <c r="K462" s="33"/>
      <c r="L462" s="33"/>
      <c r="M462" s="36"/>
      <c r="N462" s="189"/>
      <c r="O462" s="190"/>
      <c r="P462" s="68"/>
      <c r="Q462" s="68"/>
      <c r="R462" s="68"/>
      <c r="S462" s="68"/>
      <c r="T462" s="68"/>
      <c r="U462" s="68"/>
      <c r="V462" s="68"/>
      <c r="W462" s="68"/>
      <c r="X462" s="68"/>
      <c r="Y462" s="69"/>
      <c r="Z462" s="31"/>
      <c r="AA462" s="31"/>
      <c r="AB462" s="31"/>
      <c r="AC462" s="31"/>
      <c r="AD462" s="31"/>
      <c r="AE462" s="31"/>
      <c r="AT462" s="14" t="s">
        <v>207</v>
      </c>
      <c r="AU462" s="14" t="s">
        <v>83</v>
      </c>
    </row>
    <row r="463" spans="1:65" s="2" customFormat="1" ht="14.45" customHeight="1">
      <c r="A463" s="31"/>
      <c r="B463" s="32"/>
      <c r="C463" s="170" t="s">
        <v>2033</v>
      </c>
      <c r="D463" s="170" t="s">
        <v>201</v>
      </c>
      <c r="E463" s="171" t="s">
        <v>2034</v>
      </c>
      <c r="F463" s="172" t="s">
        <v>2035</v>
      </c>
      <c r="G463" s="173" t="s">
        <v>300</v>
      </c>
      <c r="H463" s="174">
        <v>2</v>
      </c>
      <c r="I463" s="175"/>
      <c r="J463" s="176"/>
      <c r="K463" s="177">
        <f>ROUND(P463*H463,2)</f>
        <v>0</v>
      </c>
      <c r="L463" s="172" t="s">
        <v>1</v>
      </c>
      <c r="M463" s="178"/>
      <c r="N463" s="179" t="s">
        <v>1</v>
      </c>
      <c r="O463" s="180" t="s">
        <v>39</v>
      </c>
      <c r="P463" s="181">
        <f>I463+J463</f>
        <v>0</v>
      </c>
      <c r="Q463" s="181">
        <f>ROUND(I463*H463,2)</f>
        <v>0</v>
      </c>
      <c r="R463" s="181">
        <f>ROUND(J463*H463,2)</f>
        <v>0</v>
      </c>
      <c r="S463" s="68"/>
      <c r="T463" s="182">
        <f>S463*H463</f>
        <v>0</v>
      </c>
      <c r="U463" s="182">
        <v>0</v>
      </c>
      <c r="V463" s="182">
        <f>U463*H463</f>
        <v>0</v>
      </c>
      <c r="W463" s="182">
        <v>0</v>
      </c>
      <c r="X463" s="182">
        <f>W463*H463</f>
        <v>0</v>
      </c>
      <c r="Y463" s="183" t="s">
        <v>1</v>
      </c>
      <c r="Z463" s="31"/>
      <c r="AA463" s="31"/>
      <c r="AB463" s="31"/>
      <c r="AC463" s="31"/>
      <c r="AD463" s="31"/>
      <c r="AE463" s="31"/>
      <c r="AR463" s="184" t="s">
        <v>85</v>
      </c>
      <c r="AT463" s="184" t="s">
        <v>201</v>
      </c>
      <c r="AU463" s="184" t="s">
        <v>83</v>
      </c>
      <c r="AY463" s="14" t="s">
        <v>205</v>
      </c>
      <c r="BE463" s="185">
        <f>IF(O463="základní",K463,0)</f>
        <v>0</v>
      </c>
      <c r="BF463" s="185">
        <f>IF(O463="snížená",K463,0)</f>
        <v>0</v>
      </c>
      <c r="BG463" s="185">
        <f>IF(O463="zákl. přenesená",K463,0)</f>
        <v>0</v>
      </c>
      <c r="BH463" s="185">
        <f>IF(O463="sníž. přenesená",K463,0)</f>
        <v>0</v>
      </c>
      <c r="BI463" s="185">
        <f>IF(O463="nulová",K463,0)</f>
        <v>0</v>
      </c>
      <c r="BJ463" s="14" t="s">
        <v>83</v>
      </c>
      <c r="BK463" s="185">
        <f>ROUND(P463*H463,2)</f>
        <v>0</v>
      </c>
      <c r="BL463" s="14" t="s">
        <v>83</v>
      </c>
      <c r="BM463" s="184" t="s">
        <v>2036</v>
      </c>
    </row>
    <row r="464" spans="1:65" s="2" customFormat="1" ht="11.25">
      <c r="A464" s="31"/>
      <c r="B464" s="32"/>
      <c r="C464" s="33"/>
      <c r="D464" s="186" t="s">
        <v>207</v>
      </c>
      <c r="E464" s="33"/>
      <c r="F464" s="187" t="s">
        <v>2037</v>
      </c>
      <c r="G464" s="33"/>
      <c r="H464" s="33"/>
      <c r="I464" s="188"/>
      <c r="J464" s="188"/>
      <c r="K464" s="33"/>
      <c r="L464" s="33"/>
      <c r="M464" s="36"/>
      <c r="N464" s="189"/>
      <c r="O464" s="190"/>
      <c r="P464" s="68"/>
      <c r="Q464" s="68"/>
      <c r="R464" s="68"/>
      <c r="S464" s="68"/>
      <c r="T464" s="68"/>
      <c r="U464" s="68"/>
      <c r="V464" s="68"/>
      <c r="W464" s="68"/>
      <c r="X464" s="68"/>
      <c r="Y464" s="69"/>
      <c r="Z464" s="31"/>
      <c r="AA464" s="31"/>
      <c r="AB464" s="31"/>
      <c r="AC464" s="31"/>
      <c r="AD464" s="31"/>
      <c r="AE464" s="31"/>
      <c r="AT464" s="14" t="s">
        <v>207</v>
      </c>
      <c r="AU464" s="14" t="s">
        <v>83</v>
      </c>
    </row>
    <row r="465" spans="1:65" s="2" customFormat="1" ht="14.45" customHeight="1">
      <c r="A465" s="31"/>
      <c r="B465" s="32"/>
      <c r="C465" s="207" t="s">
        <v>2038</v>
      </c>
      <c r="D465" s="207" t="s">
        <v>423</v>
      </c>
      <c r="E465" s="208" t="s">
        <v>2039</v>
      </c>
      <c r="F465" s="209" t="s">
        <v>2040</v>
      </c>
      <c r="G465" s="210" t="s">
        <v>300</v>
      </c>
      <c r="H465" s="211">
        <v>6</v>
      </c>
      <c r="I465" s="212"/>
      <c r="J465" s="212"/>
      <c r="K465" s="213">
        <f>ROUND(P465*H465,2)</f>
        <v>0</v>
      </c>
      <c r="L465" s="209" t="s">
        <v>1</v>
      </c>
      <c r="M465" s="36"/>
      <c r="N465" s="214" t="s">
        <v>1</v>
      </c>
      <c r="O465" s="180" t="s">
        <v>39</v>
      </c>
      <c r="P465" s="181">
        <f>I465+J465</f>
        <v>0</v>
      </c>
      <c r="Q465" s="181">
        <f>ROUND(I465*H465,2)</f>
        <v>0</v>
      </c>
      <c r="R465" s="181">
        <f>ROUND(J465*H465,2)</f>
        <v>0</v>
      </c>
      <c r="S465" s="68"/>
      <c r="T465" s="182">
        <f>S465*H465</f>
        <v>0</v>
      </c>
      <c r="U465" s="182">
        <v>0</v>
      </c>
      <c r="V465" s="182">
        <f>U465*H465</f>
        <v>0</v>
      </c>
      <c r="W465" s="182">
        <v>0</v>
      </c>
      <c r="X465" s="182">
        <f>W465*H465</f>
        <v>0</v>
      </c>
      <c r="Y465" s="183" t="s">
        <v>1</v>
      </c>
      <c r="Z465" s="31"/>
      <c r="AA465" s="31"/>
      <c r="AB465" s="31"/>
      <c r="AC465" s="31"/>
      <c r="AD465" s="31"/>
      <c r="AE465" s="31"/>
      <c r="AR465" s="184" t="s">
        <v>214</v>
      </c>
      <c r="AT465" s="184" t="s">
        <v>423</v>
      </c>
      <c r="AU465" s="184" t="s">
        <v>83</v>
      </c>
      <c r="AY465" s="14" t="s">
        <v>205</v>
      </c>
      <c r="BE465" s="185">
        <f>IF(O465="základní",K465,0)</f>
        <v>0</v>
      </c>
      <c r="BF465" s="185">
        <f>IF(O465="snížená",K465,0)</f>
        <v>0</v>
      </c>
      <c r="BG465" s="185">
        <f>IF(O465="zákl. přenesená",K465,0)</f>
        <v>0</v>
      </c>
      <c r="BH465" s="185">
        <f>IF(O465="sníž. přenesená",K465,0)</f>
        <v>0</v>
      </c>
      <c r="BI465" s="185">
        <f>IF(O465="nulová",K465,0)</f>
        <v>0</v>
      </c>
      <c r="BJ465" s="14" t="s">
        <v>83</v>
      </c>
      <c r="BK465" s="185">
        <f>ROUND(P465*H465,2)</f>
        <v>0</v>
      </c>
      <c r="BL465" s="14" t="s">
        <v>214</v>
      </c>
      <c r="BM465" s="184" t="s">
        <v>2041</v>
      </c>
    </row>
    <row r="466" spans="1:65" s="2" customFormat="1" ht="11.25">
      <c r="A466" s="31"/>
      <c r="B466" s="32"/>
      <c r="C466" s="33"/>
      <c r="D466" s="186" t="s">
        <v>207</v>
      </c>
      <c r="E466" s="33"/>
      <c r="F466" s="187" t="s">
        <v>2042</v>
      </c>
      <c r="G466" s="33"/>
      <c r="H466" s="33"/>
      <c r="I466" s="188"/>
      <c r="J466" s="188"/>
      <c r="K466" s="33"/>
      <c r="L466" s="33"/>
      <c r="M466" s="36"/>
      <c r="N466" s="189"/>
      <c r="O466" s="190"/>
      <c r="P466" s="68"/>
      <c r="Q466" s="68"/>
      <c r="R466" s="68"/>
      <c r="S466" s="68"/>
      <c r="T466" s="68"/>
      <c r="U466" s="68"/>
      <c r="V466" s="68"/>
      <c r="W466" s="68"/>
      <c r="X466" s="68"/>
      <c r="Y466" s="69"/>
      <c r="Z466" s="31"/>
      <c r="AA466" s="31"/>
      <c r="AB466" s="31"/>
      <c r="AC466" s="31"/>
      <c r="AD466" s="31"/>
      <c r="AE466" s="31"/>
      <c r="AT466" s="14" t="s">
        <v>207</v>
      </c>
      <c r="AU466" s="14" t="s">
        <v>83</v>
      </c>
    </row>
    <row r="467" spans="1:65" s="2" customFormat="1" ht="24.2" customHeight="1">
      <c r="A467" s="31"/>
      <c r="B467" s="32"/>
      <c r="C467" s="207" t="s">
        <v>2043</v>
      </c>
      <c r="D467" s="207" t="s">
        <v>423</v>
      </c>
      <c r="E467" s="208" t="s">
        <v>2044</v>
      </c>
      <c r="F467" s="209" t="s">
        <v>2045</v>
      </c>
      <c r="G467" s="210" t="s">
        <v>300</v>
      </c>
      <c r="H467" s="211">
        <v>2</v>
      </c>
      <c r="I467" s="212"/>
      <c r="J467" s="212"/>
      <c r="K467" s="213">
        <f>ROUND(P467*H467,2)</f>
        <v>0</v>
      </c>
      <c r="L467" s="209" t="s">
        <v>1</v>
      </c>
      <c r="M467" s="36"/>
      <c r="N467" s="214" t="s">
        <v>1</v>
      </c>
      <c r="O467" s="180" t="s">
        <v>39</v>
      </c>
      <c r="P467" s="181">
        <f>I467+J467</f>
        <v>0</v>
      </c>
      <c r="Q467" s="181">
        <f>ROUND(I467*H467,2)</f>
        <v>0</v>
      </c>
      <c r="R467" s="181">
        <f>ROUND(J467*H467,2)</f>
        <v>0</v>
      </c>
      <c r="S467" s="68"/>
      <c r="T467" s="182">
        <f>S467*H467</f>
        <v>0</v>
      </c>
      <c r="U467" s="182">
        <v>0</v>
      </c>
      <c r="V467" s="182">
        <f>U467*H467</f>
        <v>0</v>
      </c>
      <c r="W467" s="182">
        <v>0</v>
      </c>
      <c r="X467" s="182">
        <f>W467*H467</f>
        <v>0</v>
      </c>
      <c r="Y467" s="183" t="s">
        <v>1</v>
      </c>
      <c r="Z467" s="31"/>
      <c r="AA467" s="31"/>
      <c r="AB467" s="31"/>
      <c r="AC467" s="31"/>
      <c r="AD467" s="31"/>
      <c r="AE467" s="31"/>
      <c r="AR467" s="184" t="s">
        <v>214</v>
      </c>
      <c r="AT467" s="184" t="s">
        <v>423</v>
      </c>
      <c r="AU467" s="184" t="s">
        <v>83</v>
      </c>
      <c r="AY467" s="14" t="s">
        <v>205</v>
      </c>
      <c r="BE467" s="185">
        <f>IF(O467="základní",K467,0)</f>
        <v>0</v>
      </c>
      <c r="BF467" s="185">
        <f>IF(O467="snížená",K467,0)</f>
        <v>0</v>
      </c>
      <c r="BG467" s="185">
        <f>IF(O467="zákl. přenesená",K467,0)</f>
        <v>0</v>
      </c>
      <c r="BH467" s="185">
        <f>IF(O467="sníž. přenesená",K467,0)</f>
        <v>0</v>
      </c>
      <c r="BI467" s="185">
        <f>IF(O467="nulová",K467,0)</f>
        <v>0</v>
      </c>
      <c r="BJ467" s="14" t="s">
        <v>83</v>
      </c>
      <c r="BK467" s="185">
        <f>ROUND(P467*H467,2)</f>
        <v>0</v>
      </c>
      <c r="BL467" s="14" t="s">
        <v>214</v>
      </c>
      <c r="BM467" s="184" t="s">
        <v>2046</v>
      </c>
    </row>
    <row r="468" spans="1:65" s="2" customFormat="1" ht="19.5">
      <c r="A468" s="31"/>
      <c r="B468" s="32"/>
      <c r="C468" s="33"/>
      <c r="D468" s="186" t="s">
        <v>207</v>
      </c>
      <c r="E468" s="33"/>
      <c r="F468" s="187" t="s">
        <v>2047</v>
      </c>
      <c r="G468" s="33"/>
      <c r="H468" s="33"/>
      <c r="I468" s="188"/>
      <c r="J468" s="188"/>
      <c r="K468" s="33"/>
      <c r="L468" s="33"/>
      <c r="M468" s="36"/>
      <c r="N468" s="189"/>
      <c r="O468" s="190"/>
      <c r="P468" s="68"/>
      <c r="Q468" s="68"/>
      <c r="R468" s="68"/>
      <c r="S468" s="68"/>
      <c r="T468" s="68"/>
      <c r="U468" s="68"/>
      <c r="V468" s="68"/>
      <c r="W468" s="68"/>
      <c r="X468" s="68"/>
      <c r="Y468" s="69"/>
      <c r="Z468" s="31"/>
      <c r="AA468" s="31"/>
      <c r="AB468" s="31"/>
      <c r="AC468" s="31"/>
      <c r="AD468" s="31"/>
      <c r="AE468" s="31"/>
      <c r="AT468" s="14" t="s">
        <v>207</v>
      </c>
      <c r="AU468" s="14" t="s">
        <v>83</v>
      </c>
    </row>
    <row r="469" spans="1:65" s="2" customFormat="1" ht="24.2" customHeight="1">
      <c r="A469" s="31"/>
      <c r="B469" s="32"/>
      <c r="C469" s="170" t="s">
        <v>2048</v>
      </c>
      <c r="D469" s="170" t="s">
        <v>201</v>
      </c>
      <c r="E469" s="171" t="s">
        <v>2049</v>
      </c>
      <c r="F469" s="172" t="s">
        <v>2050</v>
      </c>
      <c r="G469" s="173" t="s">
        <v>300</v>
      </c>
      <c r="H469" s="174">
        <v>2</v>
      </c>
      <c r="I469" s="175"/>
      <c r="J469" s="176"/>
      <c r="K469" s="177">
        <f>ROUND(P469*H469,2)</f>
        <v>0</v>
      </c>
      <c r="L469" s="172" t="s">
        <v>1</v>
      </c>
      <c r="M469" s="178"/>
      <c r="N469" s="179" t="s">
        <v>1</v>
      </c>
      <c r="O469" s="180" t="s">
        <v>39</v>
      </c>
      <c r="P469" s="181">
        <f>I469+J469</f>
        <v>0</v>
      </c>
      <c r="Q469" s="181">
        <f>ROUND(I469*H469,2)</f>
        <v>0</v>
      </c>
      <c r="R469" s="181">
        <f>ROUND(J469*H469,2)</f>
        <v>0</v>
      </c>
      <c r="S469" s="68"/>
      <c r="T469" s="182">
        <f>S469*H469</f>
        <v>0</v>
      </c>
      <c r="U469" s="182">
        <v>0</v>
      </c>
      <c r="V469" s="182">
        <f>U469*H469</f>
        <v>0</v>
      </c>
      <c r="W469" s="182">
        <v>0</v>
      </c>
      <c r="X469" s="182">
        <f>W469*H469</f>
        <v>0</v>
      </c>
      <c r="Y469" s="183" t="s">
        <v>1</v>
      </c>
      <c r="Z469" s="31"/>
      <c r="AA469" s="31"/>
      <c r="AB469" s="31"/>
      <c r="AC469" s="31"/>
      <c r="AD469" s="31"/>
      <c r="AE469" s="31"/>
      <c r="AR469" s="184" t="s">
        <v>331</v>
      </c>
      <c r="AT469" s="184" t="s">
        <v>201</v>
      </c>
      <c r="AU469" s="184" t="s">
        <v>83</v>
      </c>
      <c r="AY469" s="14" t="s">
        <v>205</v>
      </c>
      <c r="BE469" s="185">
        <f>IF(O469="základní",K469,0)</f>
        <v>0</v>
      </c>
      <c r="BF469" s="185">
        <f>IF(O469="snížená",K469,0)</f>
        <v>0</v>
      </c>
      <c r="BG469" s="185">
        <f>IF(O469="zákl. přenesená",K469,0)</f>
        <v>0</v>
      </c>
      <c r="BH469" s="185">
        <f>IF(O469="sníž. přenesená",K469,0)</f>
        <v>0</v>
      </c>
      <c r="BI469" s="185">
        <f>IF(O469="nulová",K469,0)</f>
        <v>0</v>
      </c>
      <c r="BJ469" s="14" t="s">
        <v>83</v>
      </c>
      <c r="BK469" s="185">
        <f>ROUND(P469*H469,2)</f>
        <v>0</v>
      </c>
      <c r="BL469" s="14" t="s">
        <v>331</v>
      </c>
      <c r="BM469" s="184" t="s">
        <v>2051</v>
      </c>
    </row>
    <row r="470" spans="1:65" s="2" customFormat="1" ht="19.5">
      <c r="A470" s="31"/>
      <c r="B470" s="32"/>
      <c r="C470" s="33"/>
      <c r="D470" s="186" t="s">
        <v>207</v>
      </c>
      <c r="E470" s="33"/>
      <c r="F470" s="187" t="s">
        <v>2050</v>
      </c>
      <c r="G470" s="33"/>
      <c r="H470" s="33"/>
      <c r="I470" s="188"/>
      <c r="J470" s="188"/>
      <c r="K470" s="33"/>
      <c r="L470" s="33"/>
      <c r="M470" s="36"/>
      <c r="N470" s="189"/>
      <c r="O470" s="190"/>
      <c r="P470" s="68"/>
      <c r="Q470" s="68"/>
      <c r="R470" s="68"/>
      <c r="S470" s="68"/>
      <c r="T470" s="68"/>
      <c r="U470" s="68"/>
      <c r="V470" s="68"/>
      <c r="W470" s="68"/>
      <c r="X470" s="68"/>
      <c r="Y470" s="69"/>
      <c r="Z470" s="31"/>
      <c r="AA470" s="31"/>
      <c r="AB470" s="31"/>
      <c r="AC470" s="31"/>
      <c r="AD470" s="31"/>
      <c r="AE470" s="31"/>
      <c r="AT470" s="14" t="s">
        <v>207</v>
      </c>
      <c r="AU470" s="14" t="s">
        <v>83</v>
      </c>
    </row>
    <row r="471" spans="1:65" s="2" customFormat="1" ht="24.2" customHeight="1">
      <c r="A471" s="31"/>
      <c r="B471" s="32"/>
      <c r="C471" s="170" t="s">
        <v>2052</v>
      </c>
      <c r="D471" s="170" t="s">
        <v>201</v>
      </c>
      <c r="E471" s="171" t="s">
        <v>2053</v>
      </c>
      <c r="F471" s="172" t="s">
        <v>2054</v>
      </c>
      <c r="G471" s="173" t="s">
        <v>300</v>
      </c>
      <c r="H471" s="174">
        <v>2</v>
      </c>
      <c r="I471" s="175"/>
      <c r="J471" s="176"/>
      <c r="K471" s="177">
        <f>ROUND(P471*H471,2)</f>
        <v>0</v>
      </c>
      <c r="L471" s="172" t="s">
        <v>1</v>
      </c>
      <c r="M471" s="178"/>
      <c r="N471" s="179" t="s">
        <v>1</v>
      </c>
      <c r="O471" s="180" t="s">
        <v>39</v>
      </c>
      <c r="P471" s="181">
        <f>I471+J471</f>
        <v>0</v>
      </c>
      <c r="Q471" s="181">
        <f>ROUND(I471*H471,2)</f>
        <v>0</v>
      </c>
      <c r="R471" s="181">
        <f>ROUND(J471*H471,2)</f>
        <v>0</v>
      </c>
      <c r="S471" s="68"/>
      <c r="T471" s="182">
        <f>S471*H471</f>
        <v>0</v>
      </c>
      <c r="U471" s="182">
        <v>0</v>
      </c>
      <c r="V471" s="182">
        <f>U471*H471</f>
        <v>0</v>
      </c>
      <c r="W471" s="182">
        <v>0</v>
      </c>
      <c r="X471" s="182">
        <f>W471*H471</f>
        <v>0</v>
      </c>
      <c r="Y471" s="183" t="s">
        <v>1</v>
      </c>
      <c r="Z471" s="31"/>
      <c r="AA471" s="31"/>
      <c r="AB471" s="31"/>
      <c r="AC471" s="31"/>
      <c r="AD471" s="31"/>
      <c r="AE471" s="31"/>
      <c r="AR471" s="184" t="s">
        <v>331</v>
      </c>
      <c r="AT471" s="184" t="s">
        <v>201</v>
      </c>
      <c r="AU471" s="184" t="s">
        <v>83</v>
      </c>
      <c r="AY471" s="14" t="s">
        <v>205</v>
      </c>
      <c r="BE471" s="185">
        <f>IF(O471="základní",K471,0)</f>
        <v>0</v>
      </c>
      <c r="BF471" s="185">
        <f>IF(O471="snížená",K471,0)</f>
        <v>0</v>
      </c>
      <c r="BG471" s="185">
        <f>IF(O471="zákl. přenesená",K471,0)</f>
        <v>0</v>
      </c>
      <c r="BH471" s="185">
        <f>IF(O471="sníž. přenesená",K471,0)</f>
        <v>0</v>
      </c>
      <c r="BI471" s="185">
        <f>IF(O471="nulová",K471,0)</f>
        <v>0</v>
      </c>
      <c r="BJ471" s="14" t="s">
        <v>83</v>
      </c>
      <c r="BK471" s="185">
        <f>ROUND(P471*H471,2)</f>
        <v>0</v>
      </c>
      <c r="BL471" s="14" t="s">
        <v>331</v>
      </c>
      <c r="BM471" s="184" t="s">
        <v>2055</v>
      </c>
    </row>
    <row r="472" spans="1:65" s="2" customFormat="1" ht="19.5">
      <c r="A472" s="31"/>
      <c r="B472" s="32"/>
      <c r="C472" s="33"/>
      <c r="D472" s="186" t="s">
        <v>207</v>
      </c>
      <c r="E472" s="33"/>
      <c r="F472" s="187" t="s">
        <v>2054</v>
      </c>
      <c r="G472" s="33"/>
      <c r="H472" s="33"/>
      <c r="I472" s="188"/>
      <c r="J472" s="188"/>
      <c r="K472" s="33"/>
      <c r="L472" s="33"/>
      <c r="M472" s="36"/>
      <c r="N472" s="189"/>
      <c r="O472" s="190"/>
      <c r="P472" s="68"/>
      <c r="Q472" s="68"/>
      <c r="R472" s="68"/>
      <c r="S472" s="68"/>
      <c r="T472" s="68"/>
      <c r="U472" s="68"/>
      <c r="V472" s="68"/>
      <c r="W472" s="68"/>
      <c r="X472" s="68"/>
      <c r="Y472" s="69"/>
      <c r="Z472" s="31"/>
      <c r="AA472" s="31"/>
      <c r="AB472" s="31"/>
      <c r="AC472" s="31"/>
      <c r="AD472" s="31"/>
      <c r="AE472" s="31"/>
      <c r="AT472" s="14" t="s">
        <v>207</v>
      </c>
      <c r="AU472" s="14" t="s">
        <v>83</v>
      </c>
    </row>
    <row r="473" spans="1:65" s="2" customFormat="1" ht="24.2" customHeight="1">
      <c r="A473" s="31"/>
      <c r="B473" s="32"/>
      <c r="C473" s="170" t="s">
        <v>2056</v>
      </c>
      <c r="D473" s="170" t="s">
        <v>201</v>
      </c>
      <c r="E473" s="171" t="s">
        <v>2057</v>
      </c>
      <c r="F473" s="172" t="s">
        <v>2058</v>
      </c>
      <c r="G473" s="173" t="s">
        <v>300</v>
      </c>
      <c r="H473" s="174">
        <v>1</v>
      </c>
      <c r="I473" s="175"/>
      <c r="J473" s="176"/>
      <c r="K473" s="177">
        <f>ROUND(P473*H473,2)</f>
        <v>0</v>
      </c>
      <c r="L473" s="172" t="s">
        <v>1</v>
      </c>
      <c r="M473" s="178"/>
      <c r="N473" s="179" t="s">
        <v>1</v>
      </c>
      <c r="O473" s="180" t="s">
        <v>39</v>
      </c>
      <c r="P473" s="181">
        <f>I473+J473</f>
        <v>0</v>
      </c>
      <c r="Q473" s="181">
        <f>ROUND(I473*H473,2)</f>
        <v>0</v>
      </c>
      <c r="R473" s="181">
        <f>ROUND(J473*H473,2)</f>
        <v>0</v>
      </c>
      <c r="S473" s="68"/>
      <c r="T473" s="182">
        <f>S473*H473</f>
        <v>0</v>
      </c>
      <c r="U473" s="182">
        <v>0</v>
      </c>
      <c r="V473" s="182">
        <f>U473*H473</f>
        <v>0</v>
      </c>
      <c r="W473" s="182">
        <v>0</v>
      </c>
      <c r="X473" s="182">
        <f>W473*H473</f>
        <v>0</v>
      </c>
      <c r="Y473" s="183" t="s">
        <v>1</v>
      </c>
      <c r="Z473" s="31"/>
      <c r="AA473" s="31"/>
      <c r="AB473" s="31"/>
      <c r="AC473" s="31"/>
      <c r="AD473" s="31"/>
      <c r="AE473" s="31"/>
      <c r="AR473" s="184" t="s">
        <v>331</v>
      </c>
      <c r="AT473" s="184" t="s">
        <v>201</v>
      </c>
      <c r="AU473" s="184" t="s">
        <v>83</v>
      </c>
      <c r="AY473" s="14" t="s">
        <v>205</v>
      </c>
      <c r="BE473" s="185">
        <f>IF(O473="základní",K473,0)</f>
        <v>0</v>
      </c>
      <c r="BF473" s="185">
        <f>IF(O473="snížená",K473,0)</f>
        <v>0</v>
      </c>
      <c r="BG473" s="185">
        <f>IF(O473="zákl. přenesená",K473,0)</f>
        <v>0</v>
      </c>
      <c r="BH473" s="185">
        <f>IF(O473="sníž. přenesená",K473,0)</f>
        <v>0</v>
      </c>
      <c r="BI473" s="185">
        <f>IF(O473="nulová",K473,0)</f>
        <v>0</v>
      </c>
      <c r="BJ473" s="14" t="s">
        <v>83</v>
      </c>
      <c r="BK473" s="185">
        <f>ROUND(P473*H473,2)</f>
        <v>0</v>
      </c>
      <c r="BL473" s="14" t="s">
        <v>331</v>
      </c>
      <c r="BM473" s="184" t="s">
        <v>2059</v>
      </c>
    </row>
    <row r="474" spans="1:65" s="2" customFormat="1" ht="19.5">
      <c r="A474" s="31"/>
      <c r="B474" s="32"/>
      <c r="C474" s="33"/>
      <c r="D474" s="186" t="s">
        <v>207</v>
      </c>
      <c r="E474" s="33"/>
      <c r="F474" s="187" t="s">
        <v>2058</v>
      </c>
      <c r="G474" s="33"/>
      <c r="H474" s="33"/>
      <c r="I474" s="188"/>
      <c r="J474" s="188"/>
      <c r="K474" s="33"/>
      <c r="L474" s="33"/>
      <c r="M474" s="36"/>
      <c r="N474" s="189"/>
      <c r="O474" s="190"/>
      <c r="P474" s="68"/>
      <c r="Q474" s="68"/>
      <c r="R474" s="68"/>
      <c r="S474" s="68"/>
      <c r="T474" s="68"/>
      <c r="U474" s="68"/>
      <c r="V474" s="68"/>
      <c r="W474" s="68"/>
      <c r="X474" s="68"/>
      <c r="Y474" s="69"/>
      <c r="Z474" s="31"/>
      <c r="AA474" s="31"/>
      <c r="AB474" s="31"/>
      <c r="AC474" s="31"/>
      <c r="AD474" s="31"/>
      <c r="AE474" s="31"/>
      <c r="AT474" s="14" t="s">
        <v>207</v>
      </c>
      <c r="AU474" s="14" t="s">
        <v>83</v>
      </c>
    </row>
    <row r="475" spans="1:65" s="2" customFormat="1" ht="24.2" customHeight="1">
      <c r="A475" s="31"/>
      <c r="B475" s="32"/>
      <c r="C475" s="170" t="s">
        <v>2060</v>
      </c>
      <c r="D475" s="170" t="s">
        <v>201</v>
      </c>
      <c r="E475" s="171" t="s">
        <v>2061</v>
      </c>
      <c r="F475" s="172" t="s">
        <v>2062</v>
      </c>
      <c r="G475" s="173" t="s">
        <v>300</v>
      </c>
      <c r="H475" s="174">
        <v>1</v>
      </c>
      <c r="I475" s="175"/>
      <c r="J475" s="176"/>
      <c r="K475" s="177">
        <f>ROUND(P475*H475,2)</f>
        <v>0</v>
      </c>
      <c r="L475" s="172" t="s">
        <v>1</v>
      </c>
      <c r="M475" s="178"/>
      <c r="N475" s="179" t="s">
        <v>1</v>
      </c>
      <c r="O475" s="180" t="s">
        <v>39</v>
      </c>
      <c r="P475" s="181">
        <f>I475+J475</f>
        <v>0</v>
      </c>
      <c r="Q475" s="181">
        <f>ROUND(I475*H475,2)</f>
        <v>0</v>
      </c>
      <c r="R475" s="181">
        <f>ROUND(J475*H475,2)</f>
        <v>0</v>
      </c>
      <c r="S475" s="68"/>
      <c r="T475" s="182">
        <f>S475*H475</f>
        <v>0</v>
      </c>
      <c r="U475" s="182">
        <v>0</v>
      </c>
      <c r="V475" s="182">
        <f>U475*H475</f>
        <v>0</v>
      </c>
      <c r="W475" s="182">
        <v>0</v>
      </c>
      <c r="X475" s="182">
        <f>W475*H475</f>
        <v>0</v>
      </c>
      <c r="Y475" s="183" t="s">
        <v>1</v>
      </c>
      <c r="Z475" s="31"/>
      <c r="AA475" s="31"/>
      <c r="AB475" s="31"/>
      <c r="AC475" s="31"/>
      <c r="AD475" s="31"/>
      <c r="AE475" s="31"/>
      <c r="AR475" s="184" t="s">
        <v>331</v>
      </c>
      <c r="AT475" s="184" t="s">
        <v>201</v>
      </c>
      <c r="AU475" s="184" t="s">
        <v>83</v>
      </c>
      <c r="AY475" s="14" t="s">
        <v>205</v>
      </c>
      <c r="BE475" s="185">
        <f>IF(O475="základní",K475,0)</f>
        <v>0</v>
      </c>
      <c r="BF475" s="185">
        <f>IF(O475="snížená",K475,0)</f>
        <v>0</v>
      </c>
      <c r="BG475" s="185">
        <f>IF(O475="zákl. přenesená",K475,0)</f>
        <v>0</v>
      </c>
      <c r="BH475" s="185">
        <f>IF(O475="sníž. přenesená",K475,0)</f>
        <v>0</v>
      </c>
      <c r="BI475" s="185">
        <f>IF(O475="nulová",K475,0)</f>
        <v>0</v>
      </c>
      <c r="BJ475" s="14" t="s">
        <v>83</v>
      </c>
      <c r="BK475" s="185">
        <f>ROUND(P475*H475,2)</f>
        <v>0</v>
      </c>
      <c r="BL475" s="14" t="s">
        <v>331</v>
      </c>
      <c r="BM475" s="184" t="s">
        <v>2063</v>
      </c>
    </row>
    <row r="476" spans="1:65" s="2" customFormat="1" ht="19.5">
      <c r="A476" s="31"/>
      <c r="B476" s="32"/>
      <c r="C476" s="33"/>
      <c r="D476" s="186" t="s">
        <v>207</v>
      </c>
      <c r="E476" s="33"/>
      <c r="F476" s="187" t="s">
        <v>2062</v>
      </c>
      <c r="G476" s="33"/>
      <c r="H476" s="33"/>
      <c r="I476" s="188"/>
      <c r="J476" s="188"/>
      <c r="K476" s="33"/>
      <c r="L476" s="33"/>
      <c r="M476" s="36"/>
      <c r="N476" s="189"/>
      <c r="O476" s="190"/>
      <c r="P476" s="68"/>
      <c r="Q476" s="68"/>
      <c r="R476" s="68"/>
      <c r="S476" s="68"/>
      <c r="T476" s="68"/>
      <c r="U476" s="68"/>
      <c r="V476" s="68"/>
      <c r="W476" s="68"/>
      <c r="X476" s="68"/>
      <c r="Y476" s="69"/>
      <c r="Z476" s="31"/>
      <c r="AA476" s="31"/>
      <c r="AB476" s="31"/>
      <c r="AC476" s="31"/>
      <c r="AD476" s="31"/>
      <c r="AE476" s="31"/>
      <c r="AT476" s="14" t="s">
        <v>207</v>
      </c>
      <c r="AU476" s="14" t="s">
        <v>83</v>
      </c>
    </row>
    <row r="477" spans="1:65" s="2" customFormat="1" ht="14.45" customHeight="1">
      <c r="A477" s="31"/>
      <c r="B477" s="32"/>
      <c r="C477" s="170" t="s">
        <v>2064</v>
      </c>
      <c r="D477" s="170" t="s">
        <v>201</v>
      </c>
      <c r="E477" s="171" t="s">
        <v>2065</v>
      </c>
      <c r="F477" s="172" t="s">
        <v>2066</v>
      </c>
      <c r="G477" s="173" t="s">
        <v>300</v>
      </c>
      <c r="H477" s="174">
        <v>1</v>
      </c>
      <c r="I477" s="175"/>
      <c r="J477" s="176"/>
      <c r="K477" s="177">
        <f>ROUND(P477*H477,2)</f>
        <v>0</v>
      </c>
      <c r="L477" s="172" t="s">
        <v>1</v>
      </c>
      <c r="M477" s="178"/>
      <c r="N477" s="179" t="s">
        <v>1</v>
      </c>
      <c r="O477" s="180" t="s">
        <v>39</v>
      </c>
      <c r="P477" s="181">
        <f>I477+J477</f>
        <v>0</v>
      </c>
      <c r="Q477" s="181">
        <f>ROUND(I477*H477,2)</f>
        <v>0</v>
      </c>
      <c r="R477" s="181">
        <f>ROUND(J477*H477,2)</f>
        <v>0</v>
      </c>
      <c r="S477" s="68"/>
      <c r="T477" s="182">
        <f>S477*H477</f>
        <v>0</v>
      </c>
      <c r="U477" s="182">
        <v>0</v>
      </c>
      <c r="V477" s="182">
        <f>U477*H477</f>
        <v>0</v>
      </c>
      <c r="W477" s="182">
        <v>0</v>
      </c>
      <c r="X477" s="182">
        <f>W477*H477</f>
        <v>0</v>
      </c>
      <c r="Y477" s="183" t="s">
        <v>1</v>
      </c>
      <c r="Z477" s="31"/>
      <c r="AA477" s="31"/>
      <c r="AB477" s="31"/>
      <c r="AC477" s="31"/>
      <c r="AD477" s="31"/>
      <c r="AE477" s="31"/>
      <c r="AR477" s="184" t="s">
        <v>85</v>
      </c>
      <c r="AT477" s="184" t="s">
        <v>201</v>
      </c>
      <c r="AU477" s="184" t="s">
        <v>83</v>
      </c>
      <c r="AY477" s="14" t="s">
        <v>205</v>
      </c>
      <c r="BE477" s="185">
        <f>IF(O477="základní",K477,0)</f>
        <v>0</v>
      </c>
      <c r="BF477" s="185">
        <f>IF(O477="snížená",K477,0)</f>
        <v>0</v>
      </c>
      <c r="BG477" s="185">
        <f>IF(O477="zákl. přenesená",K477,0)</f>
        <v>0</v>
      </c>
      <c r="BH477" s="185">
        <f>IF(O477="sníž. přenesená",K477,0)</f>
        <v>0</v>
      </c>
      <c r="BI477" s="185">
        <f>IF(O477="nulová",K477,0)</f>
        <v>0</v>
      </c>
      <c r="BJ477" s="14" t="s">
        <v>83</v>
      </c>
      <c r="BK477" s="185">
        <f>ROUND(P477*H477,2)</f>
        <v>0</v>
      </c>
      <c r="BL477" s="14" t="s">
        <v>83</v>
      </c>
      <c r="BM477" s="184" t="s">
        <v>2067</v>
      </c>
    </row>
    <row r="478" spans="1:65" s="2" customFormat="1" ht="11.25">
      <c r="A478" s="31"/>
      <c r="B478" s="32"/>
      <c r="C478" s="33"/>
      <c r="D478" s="186" t="s">
        <v>207</v>
      </c>
      <c r="E478" s="33"/>
      <c r="F478" s="187" t="s">
        <v>2066</v>
      </c>
      <c r="G478" s="33"/>
      <c r="H478" s="33"/>
      <c r="I478" s="188"/>
      <c r="J478" s="188"/>
      <c r="K478" s="33"/>
      <c r="L478" s="33"/>
      <c r="M478" s="36"/>
      <c r="N478" s="189"/>
      <c r="O478" s="190"/>
      <c r="P478" s="68"/>
      <c r="Q478" s="68"/>
      <c r="R478" s="68"/>
      <c r="S478" s="68"/>
      <c r="T478" s="68"/>
      <c r="U478" s="68"/>
      <c r="V478" s="68"/>
      <c r="W478" s="68"/>
      <c r="X478" s="68"/>
      <c r="Y478" s="69"/>
      <c r="Z478" s="31"/>
      <c r="AA478" s="31"/>
      <c r="AB478" s="31"/>
      <c r="AC478" s="31"/>
      <c r="AD478" s="31"/>
      <c r="AE478" s="31"/>
      <c r="AT478" s="14" t="s">
        <v>207</v>
      </c>
      <c r="AU478" s="14" t="s">
        <v>83</v>
      </c>
    </row>
    <row r="479" spans="1:65" s="2" customFormat="1" ht="14.45" customHeight="1">
      <c r="A479" s="31"/>
      <c r="B479" s="32"/>
      <c r="C479" s="207" t="s">
        <v>2068</v>
      </c>
      <c r="D479" s="207" t="s">
        <v>423</v>
      </c>
      <c r="E479" s="208" t="s">
        <v>2069</v>
      </c>
      <c r="F479" s="209" t="s">
        <v>2070</v>
      </c>
      <c r="G479" s="210" t="s">
        <v>300</v>
      </c>
      <c r="H479" s="211">
        <v>1</v>
      </c>
      <c r="I479" s="212"/>
      <c r="J479" s="212"/>
      <c r="K479" s="213">
        <f>ROUND(P479*H479,2)</f>
        <v>0</v>
      </c>
      <c r="L479" s="209" t="s">
        <v>1</v>
      </c>
      <c r="M479" s="36"/>
      <c r="N479" s="214" t="s">
        <v>1</v>
      </c>
      <c r="O479" s="180" t="s">
        <v>39</v>
      </c>
      <c r="P479" s="181">
        <f>I479+J479</f>
        <v>0</v>
      </c>
      <c r="Q479" s="181">
        <f>ROUND(I479*H479,2)</f>
        <v>0</v>
      </c>
      <c r="R479" s="181">
        <f>ROUND(J479*H479,2)</f>
        <v>0</v>
      </c>
      <c r="S479" s="68"/>
      <c r="T479" s="182">
        <f>S479*H479</f>
        <v>0</v>
      </c>
      <c r="U479" s="182">
        <v>0</v>
      </c>
      <c r="V479" s="182">
        <f>U479*H479</f>
        <v>0</v>
      </c>
      <c r="W479" s="182">
        <v>0</v>
      </c>
      <c r="X479" s="182">
        <f>W479*H479</f>
        <v>0</v>
      </c>
      <c r="Y479" s="183" t="s">
        <v>1</v>
      </c>
      <c r="Z479" s="31"/>
      <c r="AA479" s="31"/>
      <c r="AB479" s="31"/>
      <c r="AC479" s="31"/>
      <c r="AD479" s="31"/>
      <c r="AE479" s="31"/>
      <c r="AR479" s="184" t="s">
        <v>83</v>
      </c>
      <c r="AT479" s="184" t="s">
        <v>423</v>
      </c>
      <c r="AU479" s="184" t="s">
        <v>83</v>
      </c>
      <c r="AY479" s="14" t="s">
        <v>205</v>
      </c>
      <c r="BE479" s="185">
        <f>IF(O479="základní",K479,0)</f>
        <v>0</v>
      </c>
      <c r="BF479" s="185">
        <f>IF(O479="snížená",K479,0)</f>
        <v>0</v>
      </c>
      <c r="BG479" s="185">
        <f>IF(O479="zákl. přenesená",K479,0)</f>
        <v>0</v>
      </c>
      <c r="BH479" s="185">
        <f>IF(O479="sníž. přenesená",K479,0)</f>
        <v>0</v>
      </c>
      <c r="BI479" s="185">
        <f>IF(O479="nulová",K479,0)</f>
        <v>0</v>
      </c>
      <c r="BJ479" s="14" t="s">
        <v>83</v>
      </c>
      <c r="BK479" s="185">
        <f>ROUND(P479*H479,2)</f>
        <v>0</v>
      </c>
      <c r="BL479" s="14" t="s">
        <v>83</v>
      </c>
      <c r="BM479" s="184" t="s">
        <v>2071</v>
      </c>
    </row>
    <row r="480" spans="1:65" s="2" customFormat="1" ht="11.25">
      <c r="A480" s="31"/>
      <c r="B480" s="32"/>
      <c r="C480" s="33"/>
      <c r="D480" s="186" t="s">
        <v>207</v>
      </c>
      <c r="E480" s="33"/>
      <c r="F480" s="187" t="s">
        <v>2070</v>
      </c>
      <c r="G480" s="33"/>
      <c r="H480" s="33"/>
      <c r="I480" s="188"/>
      <c r="J480" s="188"/>
      <c r="K480" s="33"/>
      <c r="L480" s="33"/>
      <c r="M480" s="36"/>
      <c r="N480" s="189"/>
      <c r="O480" s="190"/>
      <c r="P480" s="68"/>
      <c r="Q480" s="68"/>
      <c r="R480" s="68"/>
      <c r="S480" s="68"/>
      <c r="T480" s="68"/>
      <c r="U480" s="68"/>
      <c r="V480" s="68"/>
      <c r="W480" s="68"/>
      <c r="X480" s="68"/>
      <c r="Y480" s="69"/>
      <c r="Z480" s="31"/>
      <c r="AA480" s="31"/>
      <c r="AB480" s="31"/>
      <c r="AC480" s="31"/>
      <c r="AD480" s="31"/>
      <c r="AE480" s="31"/>
      <c r="AT480" s="14" t="s">
        <v>207</v>
      </c>
      <c r="AU480" s="14" t="s">
        <v>83</v>
      </c>
    </row>
    <row r="481" spans="1:65" s="2" customFormat="1" ht="24.2" customHeight="1">
      <c r="A481" s="31"/>
      <c r="B481" s="32"/>
      <c r="C481" s="170" t="s">
        <v>2072</v>
      </c>
      <c r="D481" s="170" t="s">
        <v>201</v>
      </c>
      <c r="E481" s="171" t="s">
        <v>2073</v>
      </c>
      <c r="F481" s="172" t="s">
        <v>2074</v>
      </c>
      <c r="G481" s="173" t="s">
        <v>300</v>
      </c>
      <c r="H481" s="174">
        <v>20</v>
      </c>
      <c r="I481" s="175"/>
      <c r="J481" s="176"/>
      <c r="K481" s="177">
        <f>ROUND(P481*H481,2)</f>
        <v>0</v>
      </c>
      <c r="L481" s="172" t="s">
        <v>1</v>
      </c>
      <c r="M481" s="178"/>
      <c r="N481" s="179" t="s">
        <v>1</v>
      </c>
      <c r="O481" s="180" t="s">
        <v>39</v>
      </c>
      <c r="P481" s="181">
        <f>I481+J481</f>
        <v>0</v>
      </c>
      <c r="Q481" s="181">
        <f>ROUND(I481*H481,2)</f>
        <v>0</v>
      </c>
      <c r="R481" s="181">
        <f>ROUND(J481*H481,2)</f>
        <v>0</v>
      </c>
      <c r="S481" s="68"/>
      <c r="T481" s="182">
        <f>S481*H481</f>
        <v>0</v>
      </c>
      <c r="U481" s="182">
        <v>0</v>
      </c>
      <c r="V481" s="182">
        <f>U481*H481</f>
        <v>0</v>
      </c>
      <c r="W481" s="182">
        <v>0</v>
      </c>
      <c r="X481" s="182">
        <f>W481*H481</f>
        <v>0</v>
      </c>
      <c r="Y481" s="183" t="s">
        <v>1</v>
      </c>
      <c r="Z481" s="31"/>
      <c r="AA481" s="31"/>
      <c r="AB481" s="31"/>
      <c r="AC481" s="31"/>
      <c r="AD481" s="31"/>
      <c r="AE481" s="31"/>
      <c r="AR481" s="184" t="s">
        <v>331</v>
      </c>
      <c r="AT481" s="184" t="s">
        <v>201</v>
      </c>
      <c r="AU481" s="184" t="s">
        <v>83</v>
      </c>
      <c r="AY481" s="14" t="s">
        <v>205</v>
      </c>
      <c r="BE481" s="185">
        <f>IF(O481="základní",K481,0)</f>
        <v>0</v>
      </c>
      <c r="BF481" s="185">
        <f>IF(O481="snížená",K481,0)</f>
        <v>0</v>
      </c>
      <c r="BG481" s="185">
        <f>IF(O481="zákl. přenesená",K481,0)</f>
        <v>0</v>
      </c>
      <c r="BH481" s="185">
        <f>IF(O481="sníž. přenesená",K481,0)</f>
        <v>0</v>
      </c>
      <c r="BI481" s="185">
        <f>IF(O481="nulová",K481,0)</f>
        <v>0</v>
      </c>
      <c r="BJ481" s="14" t="s">
        <v>83</v>
      </c>
      <c r="BK481" s="185">
        <f>ROUND(P481*H481,2)</f>
        <v>0</v>
      </c>
      <c r="BL481" s="14" t="s">
        <v>331</v>
      </c>
      <c r="BM481" s="184" t="s">
        <v>2075</v>
      </c>
    </row>
    <row r="482" spans="1:65" s="2" customFormat="1" ht="19.5">
      <c r="A482" s="31"/>
      <c r="B482" s="32"/>
      <c r="C482" s="33"/>
      <c r="D482" s="186" t="s">
        <v>207</v>
      </c>
      <c r="E482" s="33"/>
      <c r="F482" s="187" t="s">
        <v>2074</v>
      </c>
      <c r="G482" s="33"/>
      <c r="H482" s="33"/>
      <c r="I482" s="188"/>
      <c r="J482" s="188"/>
      <c r="K482" s="33"/>
      <c r="L482" s="33"/>
      <c r="M482" s="36"/>
      <c r="N482" s="189"/>
      <c r="O482" s="190"/>
      <c r="P482" s="68"/>
      <c r="Q482" s="68"/>
      <c r="R482" s="68"/>
      <c r="S482" s="68"/>
      <c r="T482" s="68"/>
      <c r="U482" s="68"/>
      <c r="V482" s="68"/>
      <c r="W482" s="68"/>
      <c r="X482" s="68"/>
      <c r="Y482" s="69"/>
      <c r="Z482" s="31"/>
      <c r="AA482" s="31"/>
      <c r="AB482" s="31"/>
      <c r="AC482" s="31"/>
      <c r="AD482" s="31"/>
      <c r="AE482" s="31"/>
      <c r="AT482" s="14" t="s">
        <v>207</v>
      </c>
      <c r="AU482" s="14" t="s">
        <v>83</v>
      </c>
    </row>
    <row r="483" spans="1:65" s="2" customFormat="1" ht="14.45" customHeight="1">
      <c r="A483" s="31"/>
      <c r="B483" s="32"/>
      <c r="C483" s="170" t="s">
        <v>2076</v>
      </c>
      <c r="D483" s="170" t="s">
        <v>201</v>
      </c>
      <c r="E483" s="171" t="s">
        <v>2077</v>
      </c>
      <c r="F483" s="172" t="s">
        <v>2078</v>
      </c>
      <c r="G483" s="173" t="s">
        <v>204</v>
      </c>
      <c r="H483" s="174">
        <v>9</v>
      </c>
      <c r="I483" s="175"/>
      <c r="J483" s="176"/>
      <c r="K483" s="177">
        <f>ROUND(P483*H483,2)</f>
        <v>0</v>
      </c>
      <c r="L483" s="172" t="s">
        <v>1</v>
      </c>
      <c r="M483" s="178"/>
      <c r="N483" s="179" t="s">
        <v>1</v>
      </c>
      <c r="O483" s="180" t="s">
        <v>39</v>
      </c>
      <c r="P483" s="181">
        <f>I483+J483</f>
        <v>0</v>
      </c>
      <c r="Q483" s="181">
        <f>ROUND(I483*H483,2)</f>
        <v>0</v>
      </c>
      <c r="R483" s="181">
        <f>ROUND(J483*H483,2)</f>
        <v>0</v>
      </c>
      <c r="S483" s="68"/>
      <c r="T483" s="182">
        <f>S483*H483</f>
        <v>0</v>
      </c>
      <c r="U483" s="182">
        <v>0</v>
      </c>
      <c r="V483" s="182">
        <f>U483*H483</f>
        <v>0</v>
      </c>
      <c r="W483" s="182">
        <v>0</v>
      </c>
      <c r="X483" s="182">
        <f>W483*H483</f>
        <v>0</v>
      </c>
      <c r="Y483" s="183" t="s">
        <v>1</v>
      </c>
      <c r="Z483" s="31"/>
      <c r="AA483" s="31"/>
      <c r="AB483" s="31"/>
      <c r="AC483" s="31"/>
      <c r="AD483" s="31"/>
      <c r="AE483" s="31"/>
      <c r="AR483" s="184" t="s">
        <v>331</v>
      </c>
      <c r="AT483" s="184" t="s">
        <v>201</v>
      </c>
      <c r="AU483" s="184" t="s">
        <v>83</v>
      </c>
      <c r="AY483" s="14" t="s">
        <v>205</v>
      </c>
      <c r="BE483" s="185">
        <f>IF(O483="základní",K483,0)</f>
        <v>0</v>
      </c>
      <c r="BF483" s="185">
        <f>IF(O483="snížená",K483,0)</f>
        <v>0</v>
      </c>
      <c r="BG483" s="185">
        <f>IF(O483="zákl. přenesená",K483,0)</f>
        <v>0</v>
      </c>
      <c r="BH483" s="185">
        <f>IF(O483="sníž. přenesená",K483,0)</f>
        <v>0</v>
      </c>
      <c r="BI483" s="185">
        <f>IF(O483="nulová",K483,0)</f>
        <v>0</v>
      </c>
      <c r="BJ483" s="14" t="s">
        <v>83</v>
      </c>
      <c r="BK483" s="185">
        <f>ROUND(P483*H483,2)</f>
        <v>0</v>
      </c>
      <c r="BL483" s="14" t="s">
        <v>331</v>
      </c>
      <c r="BM483" s="184" t="s">
        <v>2079</v>
      </c>
    </row>
    <row r="484" spans="1:65" s="2" customFormat="1" ht="11.25">
      <c r="A484" s="31"/>
      <c r="B484" s="32"/>
      <c r="C484" s="33"/>
      <c r="D484" s="186" t="s">
        <v>207</v>
      </c>
      <c r="E484" s="33"/>
      <c r="F484" s="187" t="s">
        <v>2078</v>
      </c>
      <c r="G484" s="33"/>
      <c r="H484" s="33"/>
      <c r="I484" s="188"/>
      <c r="J484" s="188"/>
      <c r="K484" s="33"/>
      <c r="L484" s="33"/>
      <c r="M484" s="36"/>
      <c r="N484" s="189"/>
      <c r="O484" s="190"/>
      <c r="P484" s="68"/>
      <c r="Q484" s="68"/>
      <c r="R484" s="68"/>
      <c r="S484" s="68"/>
      <c r="T484" s="68"/>
      <c r="U484" s="68"/>
      <c r="V484" s="68"/>
      <c r="W484" s="68"/>
      <c r="X484" s="68"/>
      <c r="Y484" s="69"/>
      <c r="Z484" s="31"/>
      <c r="AA484" s="31"/>
      <c r="AB484" s="31"/>
      <c r="AC484" s="31"/>
      <c r="AD484" s="31"/>
      <c r="AE484" s="31"/>
      <c r="AT484" s="14" t="s">
        <v>207</v>
      </c>
      <c r="AU484" s="14" t="s">
        <v>83</v>
      </c>
    </row>
    <row r="485" spans="1:65" s="2" customFormat="1" ht="14.45" customHeight="1">
      <c r="A485" s="31"/>
      <c r="B485" s="32"/>
      <c r="C485" s="207" t="s">
        <v>2080</v>
      </c>
      <c r="D485" s="207" t="s">
        <v>423</v>
      </c>
      <c r="E485" s="208" t="s">
        <v>2081</v>
      </c>
      <c r="F485" s="209" t="s">
        <v>2082</v>
      </c>
      <c r="G485" s="210" t="s">
        <v>204</v>
      </c>
      <c r="H485" s="211">
        <v>4</v>
      </c>
      <c r="I485" s="212"/>
      <c r="J485" s="212"/>
      <c r="K485" s="213">
        <f>ROUND(P485*H485,2)</f>
        <v>0</v>
      </c>
      <c r="L485" s="209" t="s">
        <v>1</v>
      </c>
      <c r="M485" s="36"/>
      <c r="N485" s="214" t="s">
        <v>1</v>
      </c>
      <c r="O485" s="180" t="s">
        <v>39</v>
      </c>
      <c r="P485" s="181">
        <f>I485+J485</f>
        <v>0</v>
      </c>
      <c r="Q485" s="181">
        <f>ROUND(I485*H485,2)</f>
        <v>0</v>
      </c>
      <c r="R485" s="181">
        <f>ROUND(J485*H485,2)</f>
        <v>0</v>
      </c>
      <c r="S485" s="68"/>
      <c r="T485" s="182">
        <f>S485*H485</f>
        <v>0</v>
      </c>
      <c r="U485" s="182">
        <v>0</v>
      </c>
      <c r="V485" s="182">
        <f>U485*H485</f>
        <v>0</v>
      </c>
      <c r="W485" s="182">
        <v>0</v>
      </c>
      <c r="X485" s="182">
        <f>W485*H485</f>
        <v>0</v>
      </c>
      <c r="Y485" s="183" t="s">
        <v>1</v>
      </c>
      <c r="Z485" s="31"/>
      <c r="AA485" s="31"/>
      <c r="AB485" s="31"/>
      <c r="AC485" s="31"/>
      <c r="AD485" s="31"/>
      <c r="AE485" s="31"/>
      <c r="AR485" s="184" t="s">
        <v>214</v>
      </c>
      <c r="AT485" s="184" t="s">
        <v>423</v>
      </c>
      <c r="AU485" s="184" t="s">
        <v>83</v>
      </c>
      <c r="AY485" s="14" t="s">
        <v>205</v>
      </c>
      <c r="BE485" s="185">
        <f>IF(O485="základní",K485,0)</f>
        <v>0</v>
      </c>
      <c r="BF485" s="185">
        <f>IF(O485="snížená",K485,0)</f>
        <v>0</v>
      </c>
      <c r="BG485" s="185">
        <f>IF(O485="zákl. přenesená",K485,0)</f>
        <v>0</v>
      </c>
      <c r="BH485" s="185">
        <f>IF(O485="sníž. přenesená",K485,0)</f>
        <v>0</v>
      </c>
      <c r="BI485" s="185">
        <f>IF(O485="nulová",K485,0)</f>
        <v>0</v>
      </c>
      <c r="BJ485" s="14" t="s">
        <v>83</v>
      </c>
      <c r="BK485" s="185">
        <f>ROUND(P485*H485,2)</f>
        <v>0</v>
      </c>
      <c r="BL485" s="14" t="s">
        <v>214</v>
      </c>
      <c r="BM485" s="184" t="s">
        <v>2083</v>
      </c>
    </row>
    <row r="486" spans="1:65" s="2" customFormat="1" ht="19.5">
      <c r="A486" s="31"/>
      <c r="B486" s="32"/>
      <c r="C486" s="33"/>
      <c r="D486" s="186" t="s">
        <v>207</v>
      </c>
      <c r="E486" s="33"/>
      <c r="F486" s="187" t="s">
        <v>2084</v>
      </c>
      <c r="G486" s="33"/>
      <c r="H486" s="33"/>
      <c r="I486" s="188"/>
      <c r="J486" s="188"/>
      <c r="K486" s="33"/>
      <c r="L486" s="33"/>
      <c r="M486" s="36"/>
      <c r="N486" s="189"/>
      <c r="O486" s="190"/>
      <c r="P486" s="68"/>
      <c r="Q486" s="68"/>
      <c r="R486" s="68"/>
      <c r="S486" s="68"/>
      <c r="T486" s="68"/>
      <c r="U486" s="68"/>
      <c r="V486" s="68"/>
      <c r="W486" s="68"/>
      <c r="X486" s="68"/>
      <c r="Y486" s="69"/>
      <c r="Z486" s="31"/>
      <c r="AA486" s="31"/>
      <c r="AB486" s="31"/>
      <c r="AC486" s="31"/>
      <c r="AD486" s="31"/>
      <c r="AE486" s="31"/>
      <c r="AT486" s="14" t="s">
        <v>207</v>
      </c>
      <c r="AU486" s="14" t="s">
        <v>83</v>
      </c>
    </row>
    <row r="487" spans="1:65" s="2" customFormat="1" ht="14.45" customHeight="1">
      <c r="A487" s="31"/>
      <c r="B487" s="32"/>
      <c r="C487" s="170" t="s">
        <v>2085</v>
      </c>
      <c r="D487" s="170" t="s">
        <v>201</v>
      </c>
      <c r="E487" s="171" t="s">
        <v>2086</v>
      </c>
      <c r="F487" s="172" t="s">
        <v>2087</v>
      </c>
      <c r="G487" s="173" t="s">
        <v>300</v>
      </c>
      <c r="H487" s="174">
        <v>3</v>
      </c>
      <c r="I487" s="175"/>
      <c r="J487" s="176"/>
      <c r="K487" s="177">
        <f>ROUND(P487*H487,2)</f>
        <v>0</v>
      </c>
      <c r="L487" s="172" t="s">
        <v>1</v>
      </c>
      <c r="M487" s="178"/>
      <c r="N487" s="179" t="s">
        <v>1</v>
      </c>
      <c r="O487" s="180" t="s">
        <v>39</v>
      </c>
      <c r="P487" s="181">
        <f>I487+J487</f>
        <v>0</v>
      </c>
      <c r="Q487" s="181">
        <f>ROUND(I487*H487,2)</f>
        <v>0</v>
      </c>
      <c r="R487" s="181">
        <f>ROUND(J487*H487,2)</f>
        <v>0</v>
      </c>
      <c r="S487" s="68"/>
      <c r="T487" s="182">
        <f>S487*H487</f>
        <v>0</v>
      </c>
      <c r="U487" s="182">
        <v>0</v>
      </c>
      <c r="V487" s="182">
        <f>U487*H487</f>
        <v>0</v>
      </c>
      <c r="W487" s="182">
        <v>0</v>
      </c>
      <c r="X487" s="182">
        <f>W487*H487</f>
        <v>0</v>
      </c>
      <c r="Y487" s="183" t="s">
        <v>1</v>
      </c>
      <c r="Z487" s="31"/>
      <c r="AA487" s="31"/>
      <c r="AB487" s="31"/>
      <c r="AC487" s="31"/>
      <c r="AD487" s="31"/>
      <c r="AE487" s="31"/>
      <c r="AR487" s="184" t="s">
        <v>85</v>
      </c>
      <c r="AT487" s="184" t="s">
        <v>201</v>
      </c>
      <c r="AU487" s="184" t="s">
        <v>83</v>
      </c>
      <c r="AY487" s="14" t="s">
        <v>205</v>
      </c>
      <c r="BE487" s="185">
        <f>IF(O487="základní",K487,0)</f>
        <v>0</v>
      </c>
      <c r="BF487" s="185">
        <f>IF(O487="snížená",K487,0)</f>
        <v>0</v>
      </c>
      <c r="BG487" s="185">
        <f>IF(O487="zákl. přenesená",K487,0)</f>
        <v>0</v>
      </c>
      <c r="BH487" s="185">
        <f>IF(O487="sníž. přenesená",K487,0)</f>
        <v>0</v>
      </c>
      <c r="BI487" s="185">
        <f>IF(O487="nulová",K487,0)</f>
        <v>0</v>
      </c>
      <c r="BJ487" s="14" t="s">
        <v>83</v>
      </c>
      <c r="BK487" s="185">
        <f>ROUND(P487*H487,2)</f>
        <v>0</v>
      </c>
      <c r="BL487" s="14" t="s">
        <v>83</v>
      </c>
      <c r="BM487" s="184" t="s">
        <v>2088</v>
      </c>
    </row>
    <row r="488" spans="1:65" s="2" customFormat="1" ht="19.5">
      <c r="A488" s="31"/>
      <c r="B488" s="32"/>
      <c r="C488" s="33"/>
      <c r="D488" s="186" t="s">
        <v>207</v>
      </c>
      <c r="E488" s="33"/>
      <c r="F488" s="187" t="s">
        <v>2089</v>
      </c>
      <c r="G488" s="33"/>
      <c r="H488" s="33"/>
      <c r="I488" s="188"/>
      <c r="J488" s="188"/>
      <c r="K488" s="33"/>
      <c r="L488" s="33"/>
      <c r="M488" s="36"/>
      <c r="N488" s="189"/>
      <c r="O488" s="190"/>
      <c r="P488" s="68"/>
      <c r="Q488" s="68"/>
      <c r="R488" s="68"/>
      <c r="S488" s="68"/>
      <c r="T488" s="68"/>
      <c r="U488" s="68"/>
      <c r="V488" s="68"/>
      <c r="W488" s="68"/>
      <c r="X488" s="68"/>
      <c r="Y488" s="69"/>
      <c r="Z488" s="31"/>
      <c r="AA488" s="31"/>
      <c r="AB488" s="31"/>
      <c r="AC488" s="31"/>
      <c r="AD488" s="31"/>
      <c r="AE488" s="31"/>
      <c r="AT488" s="14" t="s">
        <v>207</v>
      </c>
      <c r="AU488" s="14" t="s">
        <v>83</v>
      </c>
    </row>
    <row r="489" spans="1:65" s="2" customFormat="1" ht="14.45" customHeight="1">
      <c r="A489" s="31"/>
      <c r="B489" s="32"/>
      <c r="C489" s="207" t="s">
        <v>2090</v>
      </c>
      <c r="D489" s="207" t="s">
        <v>423</v>
      </c>
      <c r="E489" s="208" t="s">
        <v>2091</v>
      </c>
      <c r="F489" s="209" t="s">
        <v>2092</v>
      </c>
      <c r="G489" s="210" t="s">
        <v>300</v>
      </c>
      <c r="H489" s="211">
        <v>3</v>
      </c>
      <c r="I489" s="212"/>
      <c r="J489" s="212"/>
      <c r="K489" s="213">
        <f>ROUND(P489*H489,2)</f>
        <v>0</v>
      </c>
      <c r="L489" s="209" t="s">
        <v>1</v>
      </c>
      <c r="M489" s="36"/>
      <c r="N489" s="214" t="s">
        <v>1</v>
      </c>
      <c r="O489" s="180" t="s">
        <v>39</v>
      </c>
      <c r="P489" s="181">
        <f>I489+J489</f>
        <v>0</v>
      </c>
      <c r="Q489" s="181">
        <f>ROUND(I489*H489,2)</f>
        <v>0</v>
      </c>
      <c r="R489" s="181">
        <f>ROUND(J489*H489,2)</f>
        <v>0</v>
      </c>
      <c r="S489" s="68"/>
      <c r="T489" s="182">
        <f>S489*H489</f>
        <v>0</v>
      </c>
      <c r="U489" s="182">
        <v>0</v>
      </c>
      <c r="V489" s="182">
        <f>U489*H489</f>
        <v>0</v>
      </c>
      <c r="W489" s="182">
        <v>0</v>
      </c>
      <c r="X489" s="182">
        <f>W489*H489</f>
        <v>0</v>
      </c>
      <c r="Y489" s="183" t="s">
        <v>1</v>
      </c>
      <c r="Z489" s="31"/>
      <c r="AA489" s="31"/>
      <c r="AB489" s="31"/>
      <c r="AC489" s="31"/>
      <c r="AD489" s="31"/>
      <c r="AE489" s="31"/>
      <c r="AR489" s="184" t="s">
        <v>214</v>
      </c>
      <c r="AT489" s="184" t="s">
        <v>423</v>
      </c>
      <c r="AU489" s="184" t="s">
        <v>83</v>
      </c>
      <c r="AY489" s="14" t="s">
        <v>205</v>
      </c>
      <c r="BE489" s="185">
        <f>IF(O489="základní",K489,0)</f>
        <v>0</v>
      </c>
      <c r="BF489" s="185">
        <f>IF(O489="snížená",K489,0)</f>
        <v>0</v>
      </c>
      <c r="BG489" s="185">
        <f>IF(O489="zákl. přenesená",K489,0)</f>
        <v>0</v>
      </c>
      <c r="BH489" s="185">
        <f>IF(O489="sníž. přenesená",K489,0)</f>
        <v>0</v>
      </c>
      <c r="BI489" s="185">
        <f>IF(O489="nulová",K489,0)</f>
        <v>0</v>
      </c>
      <c r="BJ489" s="14" t="s">
        <v>83</v>
      </c>
      <c r="BK489" s="185">
        <f>ROUND(P489*H489,2)</f>
        <v>0</v>
      </c>
      <c r="BL489" s="14" t="s">
        <v>214</v>
      </c>
      <c r="BM489" s="184" t="s">
        <v>2093</v>
      </c>
    </row>
    <row r="490" spans="1:65" s="2" customFormat="1" ht="11.25">
      <c r="A490" s="31"/>
      <c r="B490" s="32"/>
      <c r="C490" s="33"/>
      <c r="D490" s="186" t="s">
        <v>207</v>
      </c>
      <c r="E490" s="33"/>
      <c r="F490" s="187" t="s">
        <v>2094</v>
      </c>
      <c r="G490" s="33"/>
      <c r="H490" s="33"/>
      <c r="I490" s="188"/>
      <c r="J490" s="188"/>
      <c r="K490" s="33"/>
      <c r="L490" s="33"/>
      <c r="M490" s="36"/>
      <c r="N490" s="189"/>
      <c r="O490" s="190"/>
      <c r="P490" s="68"/>
      <c r="Q490" s="68"/>
      <c r="R490" s="68"/>
      <c r="S490" s="68"/>
      <c r="T490" s="68"/>
      <c r="U490" s="68"/>
      <c r="V490" s="68"/>
      <c r="W490" s="68"/>
      <c r="X490" s="68"/>
      <c r="Y490" s="69"/>
      <c r="Z490" s="31"/>
      <c r="AA490" s="31"/>
      <c r="AB490" s="31"/>
      <c r="AC490" s="31"/>
      <c r="AD490" s="31"/>
      <c r="AE490" s="31"/>
      <c r="AT490" s="14" t="s">
        <v>207</v>
      </c>
      <c r="AU490" s="14" t="s">
        <v>83</v>
      </c>
    </row>
    <row r="491" spans="1:65" s="2" customFormat="1" ht="37.9" customHeight="1">
      <c r="A491" s="31"/>
      <c r="B491" s="32"/>
      <c r="C491" s="170" t="s">
        <v>2095</v>
      </c>
      <c r="D491" s="170" t="s">
        <v>201</v>
      </c>
      <c r="E491" s="171" t="s">
        <v>2096</v>
      </c>
      <c r="F491" s="172" t="s">
        <v>2097</v>
      </c>
      <c r="G491" s="173" t="s">
        <v>300</v>
      </c>
      <c r="H491" s="174">
        <v>2</v>
      </c>
      <c r="I491" s="175"/>
      <c r="J491" s="176"/>
      <c r="K491" s="177">
        <f>ROUND(P491*H491,2)</f>
        <v>0</v>
      </c>
      <c r="L491" s="172" t="s">
        <v>1</v>
      </c>
      <c r="M491" s="178"/>
      <c r="N491" s="179" t="s">
        <v>1</v>
      </c>
      <c r="O491" s="180" t="s">
        <v>39</v>
      </c>
      <c r="P491" s="181">
        <f>I491+J491</f>
        <v>0</v>
      </c>
      <c r="Q491" s="181">
        <f>ROUND(I491*H491,2)</f>
        <v>0</v>
      </c>
      <c r="R491" s="181">
        <f>ROUND(J491*H491,2)</f>
        <v>0</v>
      </c>
      <c r="S491" s="68"/>
      <c r="T491" s="182">
        <f>S491*H491</f>
        <v>0</v>
      </c>
      <c r="U491" s="182">
        <v>0</v>
      </c>
      <c r="V491" s="182">
        <f>U491*H491</f>
        <v>0</v>
      </c>
      <c r="W491" s="182">
        <v>0</v>
      </c>
      <c r="X491" s="182">
        <f>W491*H491</f>
        <v>0</v>
      </c>
      <c r="Y491" s="183" t="s">
        <v>1</v>
      </c>
      <c r="Z491" s="31"/>
      <c r="AA491" s="31"/>
      <c r="AB491" s="31"/>
      <c r="AC491" s="31"/>
      <c r="AD491" s="31"/>
      <c r="AE491" s="31"/>
      <c r="AR491" s="184" t="s">
        <v>85</v>
      </c>
      <c r="AT491" s="184" t="s">
        <v>201</v>
      </c>
      <c r="AU491" s="184" t="s">
        <v>83</v>
      </c>
      <c r="AY491" s="14" t="s">
        <v>205</v>
      </c>
      <c r="BE491" s="185">
        <f>IF(O491="základní",K491,0)</f>
        <v>0</v>
      </c>
      <c r="BF491" s="185">
        <f>IF(O491="snížená",K491,0)</f>
        <v>0</v>
      </c>
      <c r="BG491" s="185">
        <f>IF(O491="zákl. přenesená",K491,0)</f>
        <v>0</v>
      </c>
      <c r="BH491" s="185">
        <f>IF(O491="sníž. přenesená",K491,0)</f>
        <v>0</v>
      </c>
      <c r="BI491" s="185">
        <f>IF(O491="nulová",K491,0)</f>
        <v>0</v>
      </c>
      <c r="BJ491" s="14" t="s">
        <v>83</v>
      </c>
      <c r="BK491" s="185">
        <f>ROUND(P491*H491,2)</f>
        <v>0</v>
      </c>
      <c r="BL491" s="14" t="s">
        <v>83</v>
      </c>
      <c r="BM491" s="184" t="s">
        <v>2098</v>
      </c>
    </row>
    <row r="492" spans="1:65" s="2" customFormat="1" ht="19.5">
      <c r="A492" s="31"/>
      <c r="B492" s="32"/>
      <c r="C492" s="33"/>
      <c r="D492" s="186" t="s">
        <v>207</v>
      </c>
      <c r="E492" s="33"/>
      <c r="F492" s="187" t="s">
        <v>2097</v>
      </c>
      <c r="G492" s="33"/>
      <c r="H492" s="33"/>
      <c r="I492" s="188"/>
      <c r="J492" s="188"/>
      <c r="K492" s="33"/>
      <c r="L492" s="33"/>
      <c r="M492" s="36"/>
      <c r="N492" s="189"/>
      <c r="O492" s="190"/>
      <c r="P492" s="68"/>
      <c r="Q492" s="68"/>
      <c r="R492" s="68"/>
      <c r="S492" s="68"/>
      <c r="T492" s="68"/>
      <c r="U492" s="68"/>
      <c r="V492" s="68"/>
      <c r="W492" s="68"/>
      <c r="X492" s="68"/>
      <c r="Y492" s="69"/>
      <c r="Z492" s="31"/>
      <c r="AA492" s="31"/>
      <c r="AB492" s="31"/>
      <c r="AC492" s="31"/>
      <c r="AD492" s="31"/>
      <c r="AE492" s="31"/>
      <c r="AT492" s="14" t="s">
        <v>207</v>
      </c>
      <c r="AU492" s="14" t="s">
        <v>83</v>
      </c>
    </row>
    <row r="493" spans="1:65" s="2" customFormat="1" ht="24.2" customHeight="1">
      <c r="A493" s="31"/>
      <c r="B493" s="32"/>
      <c r="C493" s="207" t="s">
        <v>2099</v>
      </c>
      <c r="D493" s="207" t="s">
        <v>423</v>
      </c>
      <c r="E493" s="208" t="s">
        <v>2100</v>
      </c>
      <c r="F493" s="209" t="s">
        <v>2101</v>
      </c>
      <c r="G493" s="210" t="s">
        <v>300</v>
      </c>
      <c r="H493" s="211">
        <v>2</v>
      </c>
      <c r="I493" s="212"/>
      <c r="J493" s="212"/>
      <c r="K493" s="213">
        <f>ROUND(P493*H493,2)</f>
        <v>0</v>
      </c>
      <c r="L493" s="209" t="s">
        <v>1</v>
      </c>
      <c r="M493" s="36"/>
      <c r="N493" s="214" t="s">
        <v>1</v>
      </c>
      <c r="O493" s="180" t="s">
        <v>39</v>
      </c>
      <c r="P493" s="181">
        <f>I493+J493</f>
        <v>0</v>
      </c>
      <c r="Q493" s="181">
        <f>ROUND(I493*H493,2)</f>
        <v>0</v>
      </c>
      <c r="R493" s="181">
        <f>ROUND(J493*H493,2)</f>
        <v>0</v>
      </c>
      <c r="S493" s="68"/>
      <c r="T493" s="182">
        <f>S493*H493</f>
        <v>0</v>
      </c>
      <c r="U493" s="182">
        <v>0</v>
      </c>
      <c r="V493" s="182">
        <f>U493*H493</f>
        <v>0</v>
      </c>
      <c r="W493" s="182">
        <v>0</v>
      </c>
      <c r="X493" s="182">
        <f>W493*H493</f>
        <v>0</v>
      </c>
      <c r="Y493" s="183" t="s">
        <v>1</v>
      </c>
      <c r="Z493" s="31"/>
      <c r="AA493" s="31"/>
      <c r="AB493" s="31"/>
      <c r="AC493" s="31"/>
      <c r="AD493" s="31"/>
      <c r="AE493" s="31"/>
      <c r="AR493" s="184" t="s">
        <v>83</v>
      </c>
      <c r="AT493" s="184" t="s">
        <v>423</v>
      </c>
      <c r="AU493" s="184" t="s">
        <v>83</v>
      </c>
      <c r="AY493" s="14" t="s">
        <v>205</v>
      </c>
      <c r="BE493" s="185">
        <f>IF(O493="základní",K493,0)</f>
        <v>0</v>
      </c>
      <c r="BF493" s="185">
        <f>IF(O493="snížená",K493,0)</f>
        <v>0</v>
      </c>
      <c r="BG493" s="185">
        <f>IF(O493="zákl. přenesená",K493,0)</f>
        <v>0</v>
      </c>
      <c r="BH493" s="185">
        <f>IF(O493="sníž. přenesená",K493,0)</f>
        <v>0</v>
      </c>
      <c r="BI493" s="185">
        <f>IF(O493="nulová",K493,0)</f>
        <v>0</v>
      </c>
      <c r="BJ493" s="14" t="s">
        <v>83</v>
      </c>
      <c r="BK493" s="185">
        <f>ROUND(P493*H493,2)</f>
        <v>0</v>
      </c>
      <c r="BL493" s="14" t="s">
        <v>83</v>
      </c>
      <c r="BM493" s="184" t="s">
        <v>2102</v>
      </c>
    </row>
    <row r="494" spans="1:65" s="2" customFormat="1" ht="19.5">
      <c r="A494" s="31"/>
      <c r="B494" s="32"/>
      <c r="C494" s="33"/>
      <c r="D494" s="186" t="s">
        <v>207</v>
      </c>
      <c r="E494" s="33"/>
      <c r="F494" s="187" t="s">
        <v>2103</v>
      </c>
      <c r="G494" s="33"/>
      <c r="H494" s="33"/>
      <c r="I494" s="188"/>
      <c r="J494" s="188"/>
      <c r="K494" s="33"/>
      <c r="L494" s="33"/>
      <c r="M494" s="36"/>
      <c r="N494" s="189"/>
      <c r="O494" s="190"/>
      <c r="P494" s="68"/>
      <c r="Q494" s="68"/>
      <c r="R494" s="68"/>
      <c r="S494" s="68"/>
      <c r="T494" s="68"/>
      <c r="U494" s="68"/>
      <c r="V494" s="68"/>
      <c r="W494" s="68"/>
      <c r="X494" s="68"/>
      <c r="Y494" s="69"/>
      <c r="Z494" s="31"/>
      <c r="AA494" s="31"/>
      <c r="AB494" s="31"/>
      <c r="AC494" s="31"/>
      <c r="AD494" s="31"/>
      <c r="AE494" s="31"/>
      <c r="AT494" s="14" t="s">
        <v>207</v>
      </c>
      <c r="AU494" s="14" t="s">
        <v>83</v>
      </c>
    </row>
    <row r="495" spans="1:65" s="2" customFormat="1" ht="14.45" customHeight="1">
      <c r="A495" s="31"/>
      <c r="B495" s="32"/>
      <c r="C495" s="170" t="s">
        <v>2104</v>
      </c>
      <c r="D495" s="170" t="s">
        <v>201</v>
      </c>
      <c r="E495" s="171" t="s">
        <v>2105</v>
      </c>
      <c r="F495" s="172" t="s">
        <v>2106</v>
      </c>
      <c r="G495" s="173" t="s">
        <v>300</v>
      </c>
      <c r="H495" s="174">
        <v>7</v>
      </c>
      <c r="I495" s="175"/>
      <c r="J495" s="176"/>
      <c r="K495" s="177">
        <f>ROUND(P495*H495,2)</f>
        <v>0</v>
      </c>
      <c r="L495" s="172" t="s">
        <v>1</v>
      </c>
      <c r="M495" s="178"/>
      <c r="N495" s="179" t="s">
        <v>1</v>
      </c>
      <c r="O495" s="180" t="s">
        <v>39</v>
      </c>
      <c r="P495" s="181">
        <f>I495+J495</f>
        <v>0</v>
      </c>
      <c r="Q495" s="181">
        <f>ROUND(I495*H495,2)</f>
        <v>0</v>
      </c>
      <c r="R495" s="181">
        <f>ROUND(J495*H495,2)</f>
        <v>0</v>
      </c>
      <c r="S495" s="68"/>
      <c r="T495" s="182">
        <f>S495*H495</f>
        <v>0</v>
      </c>
      <c r="U495" s="182">
        <v>0</v>
      </c>
      <c r="V495" s="182">
        <f>U495*H495</f>
        <v>0</v>
      </c>
      <c r="W495" s="182">
        <v>0</v>
      </c>
      <c r="X495" s="182">
        <f>W495*H495</f>
        <v>0</v>
      </c>
      <c r="Y495" s="183" t="s">
        <v>1</v>
      </c>
      <c r="Z495" s="31"/>
      <c r="AA495" s="31"/>
      <c r="AB495" s="31"/>
      <c r="AC495" s="31"/>
      <c r="AD495" s="31"/>
      <c r="AE495" s="31"/>
      <c r="AR495" s="184" t="s">
        <v>85</v>
      </c>
      <c r="AT495" s="184" t="s">
        <v>201</v>
      </c>
      <c r="AU495" s="184" t="s">
        <v>83</v>
      </c>
      <c r="AY495" s="14" t="s">
        <v>205</v>
      </c>
      <c r="BE495" s="185">
        <f>IF(O495="základní",K495,0)</f>
        <v>0</v>
      </c>
      <c r="BF495" s="185">
        <f>IF(O495="snížená",K495,0)</f>
        <v>0</v>
      </c>
      <c r="BG495" s="185">
        <f>IF(O495="zákl. přenesená",K495,0)</f>
        <v>0</v>
      </c>
      <c r="BH495" s="185">
        <f>IF(O495="sníž. přenesená",K495,0)</f>
        <v>0</v>
      </c>
      <c r="BI495" s="185">
        <f>IF(O495="nulová",K495,0)</f>
        <v>0</v>
      </c>
      <c r="BJ495" s="14" t="s">
        <v>83</v>
      </c>
      <c r="BK495" s="185">
        <f>ROUND(P495*H495,2)</f>
        <v>0</v>
      </c>
      <c r="BL495" s="14" t="s">
        <v>83</v>
      </c>
      <c r="BM495" s="184" t="s">
        <v>2107</v>
      </c>
    </row>
    <row r="496" spans="1:65" s="2" customFormat="1" ht="11.25">
      <c r="A496" s="31"/>
      <c r="B496" s="32"/>
      <c r="C496" s="33"/>
      <c r="D496" s="186" t="s">
        <v>207</v>
      </c>
      <c r="E496" s="33"/>
      <c r="F496" s="187" t="s">
        <v>2108</v>
      </c>
      <c r="G496" s="33"/>
      <c r="H496" s="33"/>
      <c r="I496" s="188"/>
      <c r="J496" s="188"/>
      <c r="K496" s="33"/>
      <c r="L496" s="33"/>
      <c r="M496" s="36"/>
      <c r="N496" s="189"/>
      <c r="O496" s="190"/>
      <c r="P496" s="68"/>
      <c r="Q496" s="68"/>
      <c r="R496" s="68"/>
      <c r="S496" s="68"/>
      <c r="T496" s="68"/>
      <c r="U496" s="68"/>
      <c r="V496" s="68"/>
      <c r="W496" s="68"/>
      <c r="X496" s="68"/>
      <c r="Y496" s="69"/>
      <c r="Z496" s="31"/>
      <c r="AA496" s="31"/>
      <c r="AB496" s="31"/>
      <c r="AC496" s="31"/>
      <c r="AD496" s="31"/>
      <c r="AE496" s="31"/>
      <c r="AT496" s="14" t="s">
        <v>207</v>
      </c>
      <c r="AU496" s="14" t="s">
        <v>83</v>
      </c>
    </row>
    <row r="497" spans="1:65" s="2" customFormat="1" ht="14.45" customHeight="1">
      <c r="A497" s="31"/>
      <c r="B497" s="32"/>
      <c r="C497" s="207" t="s">
        <v>2109</v>
      </c>
      <c r="D497" s="207" t="s">
        <v>423</v>
      </c>
      <c r="E497" s="208" t="s">
        <v>2110</v>
      </c>
      <c r="F497" s="209" t="s">
        <v>2111</v>
      </c>
      <c r="G497" s="210" t="s">
        <v>300</v>
      </c>
      <c r="H497" s="211">
        <v>1</v>
      </c>
      <c r="I497" s="212"/>
      <c r="J497" s="212"/>
      <c r="K497" s="213">
        <f>ROUND(P497*H497,2)</f>
        <v>0</v>
      </c>
      <c r="L497" s="209" t="s">
        <v>1</v>
      </c>
      <c r="M497" s="36"/>
      <c r="N497" s="214" t="s">
        <v>1</v>
      </c>
      <c r="O497" s="180" t="s">
        <v>39</v>
      </c>
      <c r="P497" s="181">
        <f>I497+J497</f>
        <v>0</v>
      </c>
      <c r="Q497" s="181">
        <f>ROUND(I497*H497,2)</f>
        <v>0</v>
      </c>
      <c r="R497" s="181">
        <f>ROUND(J497*H497,2)</f>
        <v>0</v>
      </c>
      <c r="S497" s="68"/>
      <c r="T497" s="182">
        <f>S497*H497</f>
        <v>0</v>
      </c>
      <c r="U497" s="182">
        <v>0</v>
      </c>
      <c r="V497" s="182">
        <f>U497*H497</f>
        <v>0</v>
      </c>
      <c r="W497" s="182">
        <v>0</v>
      </c>
      <c r="X497" s="182">
        <f>W497*H497</f>
        <v>0</v>
      </c>
      <c r="Y497" s="183" t="s">
        <v>1</v>
      </c>
      <c r="Z497" s="31"/>
      <c r="AA497" s="31"/>
      <c r="AB497" s="31"/>
      <c r="AC497" s="31"/>
      <c r="AD497" s="31"/>
      <c r="AE497" s="31"/>
      <c r="AR497" s="184" t="s">
        <v>83</v>
      </c>
      <c r="AT497" s="184" t="s">
        <v>423</v>
      </c>
      <c r="AU497" s="184" t="s">
        <v>83</v>
      </c>
      <c r="AY497" s="14" t="s">
        <v>205</v>
      </c>
      <c r="BE497" s="185">
        <f>IF(O497="základní",K497,0)</f>
        <v>0</v>
      </c>
      <c r="BF497" s="185">
        <f>IF(O497="snížená",K497,0)</f>
        <v>0</v>
      </c>
      <c r="BG497" s="185">
        <f>IF(O497="zákl. přenesená",K497,0)</f>
        <v>0</v>
      </c>
      <c r="BH497" s="185">
        <f>IF(O497="sníž. přenesená",K497,0)</f>
        <v>0</v>
      </c>
      <c r="BI497" s="185">
        <f>IF(O497="nulová",K497,0)</f>
        <v>0</v>
      </c>
      <c r="BJ497" s="14" t="s">
        <v>83</v>
      </c>
      <c r="BK497" s="185">
        <f>ROUND(P497*H497,2)</f>
        <v>0</v>
      </c>
      <c r="BL497" s="14" t="s">
        <v>83</v>
      </c>
      <c r="BM497" s="184" t="s">
        <v>2112</v>
      </c>
    </row>
    <row r="498" spans="1:65" s="2" customFormat="1" ht="11.25">
      <c r="A498" s="31"/>
      <c r="B498" s="32"/>
      <c r="C498" s="33"/>
      <c r="D498" s="186" t="s">
        <v>207</v>
      </c>
      <c r="E498" s="33"/>
      <c r="F498" s="187" t="s">
        <v>2113</v>
      </c>
      <c r="G498" s="33"/>
      <c r="H498" s="33"/>
      <c r="I498" s="188"/>
      <c r="J498" s="188"/>
      <c r="K498" s="33"/>
      <c r="L498" s="33"/>
      <c r="M498" s="36"/>
      <c r="N498" s="189"/>
      <c r="O498" s="190"/>
      <c r="P498" s="68"/>
      <c r="Q498" s="68"/>
      <c r="R498" s="68"/>
      <c r="S498" s="68"/>
      <c r="T498" s="68"/>
      <c r="U498" s="68"/>
      <c r="V498" s="68"/>
      <c r="W498" s="68"/>
      <c r="X498" s="68"/>
      <c r="Y498" s="69"/>
      <c r="Z498" s="31"/>
      <c r="AA498" s="31"/>
      <c r="AB498" s="31"/>
      <c r="AC498" s="31"/>
      <c r="AD498" s="31"/>
      <c r="AE498" s="31"/>
      <c r="AT498" s="14" t="s">
        <v>207</v>
      </c>
      <c r="AU498" s="14" t="s">
        <v>83</v>
      </c>
    </row>
    <row r="499" spans="1:65" s="2" customFormat="1" ht="14.45" customHeight="1">
      <c r="A499" s="31"/>
      <c r="B499" s="32"/>
      <c r="C499" s="170" t="s">
        <v>2114</v>
      </c>
      <c r="D499" s="170" t="s">
        <v>201</v>
      </c>
      <c r="E499" s="171" t="s">
        <v>2115</v>
      </c>
      <c r="F499" s="172" t="s">
        <v>2116</v>
      </c>
      <c r="G499" s="173" t="s">
        <v>204</v>
      </c>
      <c r="H499" s="174">
        <v>50</v>
      </c>
      <c r="I499" s="175"/>
      <c r="J499" s="176"/>
      <c r="K499" s="177">
        <f>ROUND(P499*H499,2)</f>
        <v>0</v>
      </c>
      <c r="L499" s="172" t="s">
        <v>1</v>
      </c>
      <c r="M499" s="178"/>
      <c r="N499" s="179" t="s">
        <v>1</v>
      </c>
      <c r="O499" s="180" t="s">
        <v>39</v>
      </c>
      <c r="P499" s="181">
        <f>I499+J499</f>
        <v>0</v>
      </c>
      <c r="Q499" s="181">
        <f>ROUND(I499*H499,2)</f>
        <v>0</v>
      </c>
      <c r="R499" s="181">
        <f>ROUND(J499*H499,2)</f>
        <v>0</v>
      </c>
      <c r="S499" s="68"/>
      <c r="T499" s="182">
        <f>S499*H499</f>
        <v>0</v>
      </c>
      <c r="U499" s="182">
        <v>0</v>
      </c>
      <c r="V499" s="182">
        <f>U499*H499</f>
        <v>0</v>
      </c>
      <c r="W499" s="182">
        <v>0</v>
      </c>
      <c r="X499" s="182">
        <f>W499*H499</f>
        <v>0</v>
      </c>
      <c r="Y499" s="183" t="s">
        <v>1</v>
      </c>
      <c r="Z499" s="31"/>
      <c r="AA499" s="31"/>
      <c r="AB499" s="31"/>
      <c r="AC499" s="31"/>
      <c r="AD499" s="31"/>
      <c r="AE499" s="31"/>
      <c r="AR499" s="184" t="s">
        <v>85</v>
      </c>
      <c r="AT499" s="184" t="s">
        <v>201</v>
      </c>
      <c r="AU499" s="184" t="s">
        <v>83</v>
      </c>
      <c r="AY499" s="14" t="s">
        <v>205</v>
      </c>
      <c r="BE499" s="185">
        <f>IF(O499="základní",K499,0)</f>
        <v>0</v>
      </c>
      <c r="BF499" s="185">
        <f>IF(O499="snížená",K499,0)</f>
        <v>0</v>
      </c>
      <c r="BG499" s="185">
        <f>IF(O499="zákl. přenesená",K499,0)</f>
        <v>0</v>
      </c>
      <c r="BH499" s="185">
        <f>IF(O499="sníž. přenesená",K499,0)</f>
        <v>0</v>
      </c>
      <c r="BI499" s="185">
        <f>IF(O499="nulová",K499,0)</f>
        <v>0</v>
      </c>
      <c r="BJ499" s="14" t="s">
        <v>83</v>
      </c>
      <c r="BK499" s="185">
        <f>ROUND(P499*H499,2)</f>
        <v>0</v>
      </c>
      <c r="BL499" s="14" t="s">
        <v>83</v>
      </c>
      <c r="BM499" s="184" t="s">
        <v>2117</v>
      </c>
    </row>
    <row r="500" spans="1:65" s="2" customFormat="1" ht="11.25">
      <c r="A500" s="31"/>
      <c r="B500" s="32"/>
      <c r="C500" s="33"/>
      <c r="D500" s="186" t="s">
        <v>207</v>
      </c>
      <c r="E500" s="33"/>
      <c r="F500" s="187" t="s">
        <v>2116</v>
      </c>
      <c r="G500" s="33"/>
      <c r="H500" s="33"/>
      <c r="I500" s="188"/>
      <c r="J500" s="188"/>
      <c r="K500" s="33"/>
      <c r="L500" s="33"/>
      <c r="M500" s="36"/>
      <c r="N500" s="189"/>
      <c r="O500" s="190"/>
      <c r="P500" s="68"/>
      <c r="Q500" s="68"/>
      <c r="R500" s="68"/>
      <c r="S500" s="68"/>
      <c r="T500" s="68"/>
      <c r="U500" s="68"/>
      <c r="V500" s="68"/>
      <c r="W500" s="68"/>
      <c r="X500" s="68"/>
      <c r="Y500" s="69"/>
      <c r="Z500" s="31"/>
      <c r="AA500" s="31"/>
      <c r="AB500" s="31"/>
      <c r="AC500" s="31"/>
      <c r="AD500" s="31"/>
      <c r="AE500" s="31"/>
      <c r="AT500" s="14" t="s">
        <v>207</v>
      </c>
      <c r="AU500" s="14" t="s">
        <v>83</v>
      </c>
    </row>
    <row r="501" spans="1:65" s="2" customFormat="1" ht="14.45" customHeight="1">
      <c r="A501" s="31"/>
      <c r="B501" s="32"/>
      <c r="C501" s="170" t="s">
        <v>2118</v>
      </c>
      <c r="D501" s="170" t="s">
        <v>201</v>
      </c>
      <c r="E501" s="171" t="s">
        <v>2119</v>
      </c>
      <c r="F501" s="172" t="s">
        <v>2120</v>
      </c>
      <c r="G501" s="173" t="s">
        <v>204</v>
      </c>
      <c r="H501" s="174">
        <v>20</v>
      </c>
      <c r="I501" s="175"/>
      <c r="J501" s="176"/>
      <c r="K501" s="177">
        <f>ROUND(P501*H501,2)</f>
        <v>0</v>
      </c>
      <c r="L501" s="172" t="s">
        <v>1</v>
      </c>
      <c r="M501" s="178"/>
      <c r="N501" s="179" t="s">
        <v>1</v>
      </c>
      <c r="O501" s="180" t="s">
        <v>39</v>
      </c>
      <c r="P501" s="181">
        <f>I501+J501</f>
        <v>0</v>
      </c>
      <c r="Q501" s="181">
        <f>ROUND(I501*H501,2)</f>
        <v>0</v>
      </c>
      <c r="R501" s="181">
        <f>ROUND(J501*H501,2)</f>
        <v>0</v>
      </c>
      <c r="S501" s="68"/>
      <c r="T501" s="182">
        <f>S501*H501</f>
        <v>0</v>
      </c>
      <c r="U501" s="182">
        <v>0</v>
      </c>
      <c r="V501" s="182">
        <f>U501*H501</f>
        <v>0</v>
      </c>
      <c r="W501" s="182">
        <v>0</v>
      </c>
      <c r="X501" s="182">
        <f>W501*H501</f>
        <v>0</v>
      </c>
      <c r="Y501" s="183" t="s">
        <v>1</v>
      </c>
      <c r="Z501" s="31"/>
      <c r="AA501" s="31"/>
      <c r="AB501" s="31"/>
      <c r="AC501" s="31"/>
      <c r="AD501" s="31"/>
      <c r="AE501" s="31"/>
      <c r="AR501" s="184" t="s">
        <v>85</v>
      </c>
      <c r="AT501" s="184" t="s">
        <v>201</v>
      </c>
      <c r="AU501" s="184" t="s">
        <v>83</v>
      </c>
      <c r="AY501" s="14" t="s">
        <v>205</v>
      </c>
      <c r="BE501" s="185">
        <f>IF(O501="základní",K501,0)</f>
        <v>0</v>
      </c>
      <c r="BF501" s="185">
        <f>IF(O501="snížená",K501,0)</f>
        <v>0</v>
      </c>
      <c r="BG501" s="185">
        <f>IF(O501="zákl. přenesená",K501,0)</f>
        <v>0</v>
      </c>
      <c r="BH501" s="185">
        <f>IF(O501="sníž. přenesená",K501,0)</f>
        <v>0</v>
      </c>
      <c r="BI501" s="185">
        <f>IF(O501="nulová",K501,0)</f>
        <v>0</v>
      </c>
      <c r="BJ501" s="14" t="s">
        <v>83</v>
      </c>
      <c r="BK501" s="185">
        <f>ROUND(P501*H501,2)</f>
        <v>0</v>
      </c>
      <c r="BL501" s="14" t="s">
        <v>83</v>
      </c>
      <c r="BM501" s="184" t="s">
        <v>2121</v>
      </c>
    </row>
    <row r="502" spans="1:65" s="2" customFormat="1" ht="11.25">
      <c r="A502" s="31"/>
      <c r="B502" s="32"/>
      <c r="C502" s="33"/>
      <c r="D502" s="186" t="s">
        <v>207</v>
      </c>
      <c r="E502" s="33"/>
      <c r="F502" s="187" t="s">
        <v>2120</v>
      </c>
      <c r="G502" s="33"/>
      <c r="H502" s="33"/>
      <c r="I502" s="188"/>
      <c r="J502" s="188"/>
      <c r="K502" s="33"/>
      <c r="L502" s="33"/>
      <c r="M502" s="36"/>
      <c r="N502" s="189"/>
      <c r="O502" s="190"/>
      <c r="P502" s="68"/>
      <c r="Q502" s="68"/>
      <c r="R502" s="68"/>
      <c r="S502" s="68"/>
      <c r="T502" s="68"/>
      <c r="U502" s="68"/>
      <c r="V502" s="68"/>
      <c r="W502" s="68"/>
      <c r="X502" s="68"/>
      <c r="Y502" s="69"/>
      <c r="Z502" s="31"/>
      <c r="AA502" s="31"/>
      <c r="AB502" s="31"/>
      <c r="AC502" s="31"/>
      <c r="AD502" s="31"/>
      <c r="AE502" s="31"/>
      <c r="AT502" s="14" t="s">
        <v>207</v>
      </c>
      <c r="AU502" s="14" t="s">
        <v>83</v>
      </c>
    </row>
    <row r="503" spans="1:65" s="2" customFormat="1" ht="14.45" customHeight="1">
      <c r="A503" s="31"/>
      <c r="B503" s="32"/>
      <c r="C503" s="170" t="s">
        <v>2122</v>
      </c>
      <c r="D503" s="170" t="s">
        <v>201</v>
      </c>
      <c r="E503" s="171" t="s">
        <v>2123</v>
      </c>
      <c r="F503" s="172" t="s">
        <v>2124</v>
      </c>
      <c r="G503" s="173" t="s">
        <v>204</v>
      </c>
      <c r="H503" s="174">
        <v>20</v>
      </c>
      <c r="I503" s="175"/>
      <c r="J503" s="176"/>
      <c r="K503" s="177">
        <f>ROUND(P503*H503,2)</f>
        <v>0</v>
      </c>
      <c r="L503" s="172" t="s">
        <v>1</v>
      </c>
      <c r="M503" s="178"/>
      <c r="N503" s="179" t="s">
        <v>1</v>
      </c>
      <c r="O503" s="180" t="s">
        <v>39</v>
      </c>
      <c r="P503" s="181">
        <f>I503+J503</f>
        <v>0</v>
      </c>
      <c r="Q503" s="181">
        <f>ROUND(I503*H503,2)</f>
        <v>0</v>
      </c>
      <c r="R503" s="181">
        <f>ROUND(J503*H503,2)</f>
        <v>0</v>
      </c>
      <c r="S503" s="68"/>
      <c r="T503" s="182">
        <f>S503*H503</f>
        <v>0</v>
      </c>
      <c r="U503" s="182">
        <v>0</v>
      </c>
      <c r="V503" s="182">
        <f>U503*H503</f>
        <v>0</v>
      </c>
      <c r="W503" s="182">
        <v>0</v>
      </c>
      <c r="X503" s="182">
        <f>W503*H503</f>
        <v>0</v>
      </c>
      <c r="Y503" s="183" t="s">
        <v>1</v>
      </c>
      <c r="Z503" s="31"/>
      <c r="AA503" s="31"/>
      <c r="AB503" s="31"/>
      <c r="AC503" s="31"/>
      <c r="AD503" s="31"/>
      <c r="AE503" s="31"/>
      <c r="AR503" s="184" t="s">
        <v>85</v>
      </c>
      <c r="AT503" s="184" t="s">
        <v>201</v>
      </c>
      <c r="AU503" s="184" t="s">
        <v>83</v>
      </c>
      <c r="AY503" s="14" t="s">
        <v>205</v>
      </c>
      <c r="BE503" s="185">
        <f>IF(O503="základní",K503,0)</f>
        <v>0</v>
      </c>
      <c r="BF503" s="185">
        <f>IF(O503="snížená",K503,0)</f>
        <v>0</v>
      </c>
      <c r="BG503" s="185">
        <f>IF(O503="zákl. přenesená",K503,0)</f>
        <v>0</v>
      </c>
      <c r="BH503" s="185">
        <f>IF(O503="sníž. přenesená",K503,0)</f>
        <v>0</v>
      </c>
      <c r="BI503" s="185">
        <f>IF(O503="nulová",K503,0)</f>
        <v>0</v>
      </c>
      <c r="BJ503" s="14" t="s">
        <v>83</v>
      </c>
      <c r="BK503" s="185">
        <f>ROUND(P503*H503,2)</f>
        <v>0</v>
      </c>
      <c r="BL503" s="14" t="s">
        <v>83</v>
      </c>
      <c r="BM503" s="184" t="s">
        <v>2125</v>
      </c>
    </row>
    <row r="504" spans="1:65" s="2" customFormat="1" ht="11.25">
      <c r="A504" s="31"/>
      <c r="B504" s="32"/>
      <c r="C504" s="33"/>
      <c r="D504" s="186" t="s">
        <v>207</v>
      </c>
      <c r="E504" s="33"/>
      <c r="F504" s="187" t="s">
        <v>2124</v>
      </c>
      <c r="G504" s="33"/>
      <c r="H504" s="33"/>
      <c r="I504" s="188"/>
      <c r="J504" s="188"/>
      <c r="K504" s="33"/>
      <c r="L504" s="33"/>
      <c r="M504" s="36"/>
      <c r="N504" s="189"/>
      <c r="O504" s="190"/>
      <c r="P504" s="68"/>
      <c r="Q504" s="68"/>
      <c r="R504" s="68"/>
      <c r="S504" s="68"/>
      <c r="T504" s="68"/>
      <c r="U504" s="68"/>
      <c r="V504" s="68"/>
      <c r="W504" s="68"/>
      <c r="X504" s="68"/>
      <c r="Y504" s="69"/>
      <c r="Z504" s="31"/>
      <c r="AA504" s="31"/>
      <c r="AB504" s="31"/>
      <c r="AC504" s="31"/>
      <c r="AD504" s="31"/>
      <c r="AE504" s="31"/>
      <c r="AT504" s="14" t="s">
        <v>207</v>
      </c>
      <c r="AU504" s="14" t="s">
        <v>83</v>
      </c>
    </row>
    <row r="505" spans="1:65" s="2" customFormat="1" ht="14.45" customHeight="1">
      <c r="A505" s="31"/>
      <c r="B505" s="32"/>
      <c r="C505" s="170" t="s">
        <v>2126</v>
      </c>
      <c r="D505" s="170" t="s">
        <v>201</v>
      </c>
      <c r="E505" s="171" t="s">
        <v>2127</v>
      </c>
      <c r="F505" s="172" t="s">
        <v>2128</v>
      </c>
      <c r="G505" s="173" t="s">
        <v>204</v>
      </c>
      <c r="H505" s="174">
        <v>10</v>
      </c>
      <c r="I505" s="175"/>
      <c r="J505" s="176"/>
      <c r="K505" s="177">
        <f>ROUND(P505*H505,2)</f>
        <v>0</v>
      </c>
      <c r="L505" s="172" t="s">
        <v>1</v>
      </c>
      <c r="M505" s="178"/>
      <c r="N505" s="179" t="s">
        <v>1</v>
      </c>
      <c r="O505" s="180" t="s">
        <v>39</v>
      </c>
      <c r="P505" s="181">
        <f>I505+J505</f>
        <v>0</v>
      </c>
      <c r="Q505" s="181">
        <f>ROUND(I505*H505,2)</f>
        <v>0</v>
      </c>
      <c r="R505" s="181">
        <f>ROUND(J505*H505,2)</f>
        <v>0</v>
      </c>
      <c r="S505" s="68"/>
      <c r="T505" s="182">
        <f>S505*H505</f>
        <v>0</v>
      </c>
      <c r="U505" s="182">
        <v>0</v>
      </c>
      <c r="V505" s="182">
        <f>U505*H505</f>
        <v>0</v>
      </c>
      <c r="W505" s="182">
        <v>0</v>
      </c>
      <c r="X505" s="182">
        <f>W505*H505</f>
        <v>0</v>
      </c>
      <c r="Y505" s="183" t="s">
        <v>1</v>
      </c>
      <c r="Z505" s="31"/>
      <c r="AA505" s="31"/>
      <c r="AB505" s="31"/>
      <c r="AC505" s="31"/>
      <c r="AD505" s="31"/>
      <c r="AE505" s="31"/>
      <c r="AR505" s="184" t="s">
        <v>85</v>
      </c>
      <c r="AT505" s="184" t="s">
        <v>201</v>
      </c>
      <c r="AU505" s="184" t="s">
        <v>83</v>
      </c>
      <c r="AY505" s="14" t="s">
        <v>205</v>
      </c>
      <c r="BE505" s="185">
        <f>IF(O505="základní",K505,0)</f>
        <v>0</v>
      </c>
      <c r="BF505" s="185">
        <f>IF(O505="snížená",K505,0)</f>
        <v>0</v>
      </c>
      <c r="BG505" s="185">
        <f>IF(O505="zákl. přenesená",K505,0)</f>
        <v>0</v>
      </c>
      <c r="BH505" s="185">
        <f>IF(O505="sníž. přenesená",K505,0)</f>
        <v>0</v>
      </c>
      <c r="BI505" s="185">
        <f>IF(O505="nulová",K505,0)</f>
        <v>0</v>
      </c>
      <c r="BJ505" s="14" t="s">
        <v>83</v>
      </c>
      <c r="BK505" s="185">
        <f>ROUND(P505*H505,2)</f>
        <v>0</v>
      </c>
      <c r="BL505" s="14" t="s">
        <v>83</v>
      </c>
      <c r="BM505" s="184" t="s">
        <v>2129</v>
      </c>
    </row>
    <row r="506" spans="1:65" s="2" customFormat="1" ht="11.25">
      <c r="A506" s="31"/>
      <c r="B506" s="32"/>
      <c r="C506" s="33"/>
      <c r="D506" s="186" t="s">
        <v>207</v>
      </c>
      <c r="E506" s="33"/>
      <c r="F506" s="187" t="s">
        <v>2128</v>
      </c>
      <c r="G506" s="33"/>
      <c r="H506" s="33"/>
      <c r="I506" s="188"/>
      <c r="J506" s="188"/>
      <c r="K506" s="33"/>
      <c r="L506" s="33"/>
      <c r="M506" s="36"/>
      <c r="N506" s="189"/>
      <c r="O506" s="190"/>
      <c r="P506" s="68"/>
      <c r="Q506" s="68"/>
      <c r="R506" s="68"/>
      <c r="S506" s="68"/>
      <c r="T506" s="68"/>
      <c r="U506" s="68"/>
      <c r="V506" s="68"/>
      <c r="W506" s="68"/>
      <c r="X506" s="68"/>
      <c r="Y506" s="69"/>
      <c r="Z506" s="31"/>
      <c r="AA506" s="31"/>
      <c r="AB506" s="31"/>
      <c r="AC506" s="31"/>
      <c r="AD506" s="31"/>
      <c r="AE506" s="31"/>
      <c r="AT506" s="14" t="s">
        <v>207</v>
      </c>
      <c r="AU506" s="14" t="s">
        <v>83</v>
      </c>
    </row>
    <row r="507" spans="1:65" s="2" customFormat="1" ht="14.45" customHeight="1">
      <c r="A507" s="31"/>
      <c r="B507" s="32"/>
      <c r="C507" s="170" t="s">
        <v>2130</v>
      </c>
      <c r="D507" s="170" t="s">
        <v>201</v>
      </c>
      <c r="E507" s="171" t="s">
        <v>2131</v>
      </c>
      <c r="F507" s="172" t="s">
        <v>2132</v>
      </c>
      <c r="G507" s="173" t="s">
        <v>204</v>
      </c>
      <c r="H507" s="174">
        <v>10</v>
      </c>
      <c r="I507" s="175"/>
      <c r="J507" s="176"/>
      <c r="K507" s="177">
        <f>ROUND(P507*H507,2)</f>
        <v>0</v>
      </c>
      <c r="L507" s="172" t="s">
        <v>1</v>
      </c>
      <c r="M507" s="178"/>
      <c r="N507" s="179" t="s">
        <v>1</v>
      </c>
      <c r="O507" s="180" t="s">
        <v>39</v>
      </c>
      <c r="P507" s="181">
        <f>I507+J507</f>
        <v>0</v>
      </c>
      <c r="Q507" s="181">
        <f>ROUND(I507*H507,2)</f>
        <v>0</v>
      </c>
      <c r="R507" s="181">
        <f>ROUND(J507*H507,2)</f>
        <v>0</v>
      </c>
      <c r="S507" s="68"/>
      <c r="T507" s="182">
        <f>S507*H507</f>
        <v>0</v>
      </c>
      <c r="U507" s="182">
        <v>0</v>
      </c>
      <c r="V507" s="182">
        <f>U507*H507</f>
        <v>0</v>
      </c>
      <c r="W507" s="182">
        <v>0</v>
      </c>
      <c r="X507" s="182">
        <f>W507*H507</f>
        <v>0</v>
      </c>
      <c r="Y507" s="183" t="s">
        <v>1</v>
      </c>
      <c r="Z507" s="31"/>
      <c r="AA507" s="31"/>
      <c r="AB507" s="31"/>
      <c r="AC507" s="31"/>
      <c r="AD507" s="31"/>
      <c r="AE507" s="31"/>
      <c r="AR507" s="184" t="s">
        <v>85</v>
      </c>
      <c r="AT507" s="184" t="s">
        <v>201</v>
      </c>
      <c r="AU507" s="184" t="s">
        <v>83</v>
      </c>
      <c r="AY507" s="14" t="s">
        <v>205</v>
      </c>
      <c r="BE507" s="185">
        <f>IF(O507="základní",K507,0)</f>
        <v>0</v>
      </c>
      <c r="BF507" s="185">
        <f>IF(O507="snížená",K507,0)</f>
        <v>0</v>
      </c>
      <c r="BG507" s="185">
        <f>IF(O507="zákl. přenesená",K507,0)</f>
        <v>0</v>
      </c>
      <c r="BH507" s="185">
        <f>IF(O507="sníž. přenesená",K507,0)</f>
        <v>0</v>
      </c>
      <c r="BI507" s="185">
        <f>IF(O507="nulová",K507,0)</f>
        <v>0</v>
      </c>
      <c r="BJ507" s="14" t="s">
        <v>83</v>
      </c>
      <c r="BK507" s="185">
        <f>ROUND(P507*H507,2)</f>
        <v>0</v>
      </c>
      <c r="BL507" s="14" t="s">
        <v>83</v>
      </c>
      <c r="BM507" s="184" t="s">
        <v>2133</v>
      </c>
    </row>
    <row r="508" spans="1:65" s="2" customFormat="1" ht="11.25">
      <c r="A508" s="31"/>
      <c r="B508" s="32"/>
      <c r="C508" s="33"/>
      <c r="D508" s="186" t="s">
        <v>207</v>
      </c>
      <c r="E508" s="33"/>
      <c r="F508" s="187" t="s">
        <v>2132</v>
      </c>
      <c r="G508" s="33"/>
      <c r="H508" s="33"/>
      <c r="I508" s="188"/>
      <c r="J508" s="188"/>
      <c r="K508" s="33"/>
      <c r="L508" s="33"/>
      <c r="M508" s="36"/>
      <c r="N508" s="189"/>
      <c r="O508" s="190"/>
      <c r="P508" s="68"/>
      <c r="Q508" s="68"/>
      <c r="R508" s="68"/>
      <c r="S508" s="68"/>
      <c r="T508" s="68"/>
      <c r="U508" s="68"/>
      <c r="V508" s="68"/>
      <c r="W508" s="68"/>
      <c r="X508" s="68"/>
      <c r="Y508" s="69"/>
      <c r="Z508" s="31"/>
      <c r="AA508" s="31"/>
      <c r="AB508" s="31"/>
      <c r="AC508" s="31"/>
      <c r="AD508" s="31"/>
      <c r="AE508" s="31"/>
      <c r="AT508" s="14" t="s">
        <v>207</v>
      </c>
      <c r="AU508" s="14" t="s">
        <v>83</v>
      </c>
    </row>
    <row r="509" spans="1:65" s="2" customFormat="1" ht="14.45" customHeight="1">
      <c r="A509" s="31"/>
      <c r="B509" s="32"/>
      <c r="C509" s="170" t="s">
        <v>2134</v>
      </c>
      <c r="D509" s="170" t="s">
        <v>201</v>
      </c>
      <c r="E509" s="171" t="s">
        <v>2135</v>
      </c>
      <c r="F509" s="172" t="s">
        <v>2136</v>
      </c>
      <c r="G509" s="173" t="s">
        <v>204</v>
      </c>
      <c r="H509" s="174">
        <v>10</v>
      </c>
      <c r="I509" s="175"/>
      <c r="J509" s="176"/>
      <c r="K509" s="177">
        <f>ROUND(P509*H509,2)</f>
        <v>0</v>
      </c>
      <c r="L509" s="172" t="s">
        <v>1</v>
      </c>
      <c r="M509" s="178"/>
      <c r="N509" s="179" t="s">
        <v>1</v>
      </c>
      <c r="O509" s="180" t="s">
        <v>39</v>
      </c>
      <c r="P509" s="181">
        <f>I509+J509</f>
        <v>0</v>
      </c>
      <c r="Q509" s="181">
        <f>ROUND(I509*H509,2)</f>
        <v>0</v>
      </c>
      <c r="R509" s="181">
        <f>ROUND(J509*H509,2)</f>
        <v>0</v>
      </c>
      <c r="S509" s="68"/>
      <c r="T509" s="182">
        <f>S509*H509</f>
        <v>0</v>
      </c>
      <c r="U509" s="182">
        <v>0</v>
      </c>
      <c r="V509" s="182">
        <f>U509*H509</f>
        <v>0</v>
      </c>
      <c r="W509" s="182">
        <v>0</v>
      </c>
      <c r="X509" s="182">
        <f>W509*H509</f>
        <v>0</v>
      </c>
      <c r="Y509" s="183" t="s">
        <v>1</v>
      </c>
      <c r="Z509" s="31"/>
      <c r="AA509" s="31"/>
      <c r="AB509" s="31"/>
      <c r="AC509" s="31"/>
      <c r="AD509" s="31"/>
      <c r="AE509" s="31"/>
      <c r="AR509" s="184" t="s">
        <v>85</v>
      </c>
      <c r="AT509" s="184" t="s">
        <v>201</v>
      </c>
      <c r="AU509" s="184" t="s">
        <v>83</v>
      </c>
      <c r="AY509" s="14" t="s">
        <v>205</v>
      </c>
      <c r="BE509" s="185">
        <f>IF(O509="základní",K509,0)</f>
        <v>0</v>
      </c>
      <c r="BF509" s="185">
        <f>IF(O509="snížená",K509,0)</f>
        <v>0</v>
      </c>
      <c r="BG509" s="185">
        <f>IF(O509="zákl. přenesená",K509,0)</f>
        <v>0</v>
      </c>
      <c r="BH509" s="185">
        <f>IF(O509="sníž. přenesená",K509,0)</f>
        <v>0</v>
      </c>
      <c r="BI509" s="185">
        <f>IF(O509="nulová",K509,0)</f>
        <v>0</v>
      </c>
      <c r="BJ509" s="14" t="s">
        <v>83</v>
      </c>
      <c r="BK509" s="185">
        <f>ROUND(P509*H509,2)</f>
        <v>0</v>
      </c>
      <c r="BL509" s="14" t="s">
        <v>83</v>
      </c>
      <c r="BM509" s="184" t="s">
        <v>2137</v>
      </c>
    </row>
    <row r="510" spans="1:65" s="2" customFormat="1" ht="11.25">
      <c r="A510" s="31"/>
      <c r="B510" s="32"/>
      <c r="C510" s="33"/>
      <c r="D510" s="186" t="s">
        <v>207</v>
      </c>
      <c r="E510" s="33"/>
      <c r="F510" s="187" t="s">
        <v>2136</v>
      </c>
      <c r="G510" s="33"/>
      <c r="H510" s="33"/>
      <c r="I510" s="188"/>
      <c r="J510" s="188"/>
      <c r="K510" s="33"/>
      <c r="L510" s="33"/>
      <c r="M510" s="36"/>
      <c r="N510" s="189"/>
      <c r="O510" s="190"/>
      <c r="P510" s="68"/>
      <c r="Q510" s="68"/>
      <c r="R510" s="68"/>
      <c r="S510" s="68"/>
      <c r="T510" s="68"/>
      <c r="U510" s="68"/>
      <c r="V510" s="68"/>
      <c r="W510" s="68"/>
      <c r="X510" s="68"/>
      <c r="Y510" s="69"/>
      <c r="Z510" s="31"/>
      <c r="AA510" s="31"/>
      <c r="AB510" s="31"/>
      <c r="AC510" s="31"/>
      <c r="AD510" s="31"/>
      <c r="AE510" s="31"/>
      <c r="AT510" s="14" t="s">
        <v>207</v>
      </c>
      <c r="AU510" s="14" t="s">
        <v>83</v>
      </c>
    </row>
    <row r="511" spans="1:65" s="2" customFormat="1" ht="14.45" customHeight="1">
      <c r="A511" s="31"/>
      <c r="B511" s="32"/>
      <c r="C511" s="170" t="s">
        <v>2138</v>
      </c>
      <c r="D511" s="170" t="s">
        <v>201</v>
      </c>
      <c r="E511" s="171" t="s">
        <v>2139</v>
      </c>
      <c r="F511" s="172" t="s">
        <v>2140</v>
      </c>
      <c r="G511" s="173" t="s">
        <v>300</v>
      </c>
      <c r="H511" s="174">
        <v>5</v>
      </c>
      <c r="I511" s="175"/>
      <c r="J511" s="176"/>
      <c r="K511" s="177">
        <f>ROUND(P511*H511,2)</f>
        <v>0</v>
      </c>
      <c r="L511" s="172" t="s">
        <v>1</v>
      </c>
      <c r="M511" s="178"/>
      <c r="N511" s="179" t="s">
        <v>1</v>
      </c>
      <c r="O511" s="180" t="s">
        <v>39</v>
      </c>
      <c r="P511" s="181">
        <f>I511+J511</f>
        <v>0</v>
      </c>
      <c r="Q511" s="181">
        <f>ROUND(I511*H511,2)</f>
        <v>0</v>
      </c>
      <c r="R511" s="181">
        <f>ROUND(J511*H511,2)</f>
        <v>0</v>
      </c>
      <c r="S511" s="68"/>
      <c r="T511" s="182">
        <f>S511*H511</f>
        <v>0</v>
      </c>
      <c r="U511" s="182">
        <v>0</v>
      </c>
      <c r="V511" s="182">
        <f>U511*H511</f>
        <v>0</v>
      </c>
      <c r="W511" s="182">
        <v>0</v>
      </c>
      <c r="X511" s="182">
        <f>W511*H511</f>
        <v>0</v>
      </c>
      <c r="Y511" s="183" t="s">
        <v>1</v>
      </c>
      <c r="Z511" s="31"/>
      <c r="AA511" s="31"/>
      <c r="AB511" s="31"/>
      <c r="AC511" s="31"/>
      <c r="AD511" s="31"/>
      <c r="AE511" s="31"/>
      <c r="AR511" s="184" t="s">
        <v>331</v>
      </c>
      <c r="AT511" s="184" t="s">
        <v>201</v>
      </c>
      <c r="AU511" s="184" t="s">
        <v>83</v>
      </c>
      <c r="AY511" s="14" t="s">
        <v>205</v>
      </c>
      <c r="BE511" s="185">
        <f>IF(O511="základní",K511,0)</f>
        <v>0</v>
      </c>
      <c r="BF511" s="185">
        <f>IF(O511="snížená",K511,0)</f>
        <v>0</v>
      </c>
      <c r="BG511" s="185">
        <f>IF(O511="zákl. přenesená",K511,0)</f>
        <v>0</v>
      </c>
      <c r="BH511" s="185">
        <f>IF(O511="sníž. přenesená",K511,0)</f>
        <v>0</v>
      </c>
      <c r="BI511" s="185">
        <f>IF(O511="nulová",K511,0)</f>
        <v>0</v>
      </c>
      <c r="BJ511" s="14" t="s">
        <v>83</v>
      </c>
      <c r="BK511" s="185">
        <f>ROUND(P511*H511,2)</f>
        <v>0</v>
      </c>
      <c r="BL511" s="14" t="s">
        <v>331</v>
      </c>
      <c r="BM511" s="184" t="s">
        <v>2141</v>
      </c>
    </row>
    <row r="512" spans="1:65" s="2" customFormat="1" ht="11.25">
      <c r="A512" s="31"/>
      <c r="B512" s="32"/>
      <c r="C512" s="33"/>
      <c r="D512" s="186" t="s">
        <v>207</v>
      </c>
      <c r="E512" s="33"/>
      <c r="F512" s="187" t="s">
        <v>2140</v>
      </c>
      <c r="G512" s="33"/>
      <c r="H512" s="33"/>
      <c r="I512" s="188"/>
      <c r="J512" s="188"/>
      <c r="K512" s="33"/>
      <c r="L512" s="33"/>
      <c r="M512" s="36"/>
      <c r="N512" s="189"/>
      <c r="O512" s="190"/>
      <c r="P512" s="68"/>
      <c r="Q512" s="68"/>
      <c r="R512" s="68"/>
      <c r="S512" s="68"/>
      <c r="T512" s="68"/>
      <c r="U512" s="68"/>
      <c r="V512" s="68"/>
      <c r="W512" s="68"/>
      <c r="X512" s="68"/>
      <c r="Y512" s="69"/>
      <c r="Z512" s="31"/>
      <c r="AA512" s="31"/>
      <c r="AB512" s="31"/>
      <c r="AC512" s="31"/>
      <c r="AD512" s="31"/>
      <c r="AE512" s="31"/>
      <c r="AT512" s="14" t="s">
        <v>207</v>
      </c>
      <c r="AU512" s="14" t="s">
        <v>83</v>
      </c>
    </row>
    <row r="513" spans="1:65" s="2" customFormat="1" ht="14.45" customHeight="1">
      <c r="A513" s="31"/>
      <c r="B513" s="32"/>
      <c r="C513" s="170" t="s">
        <v>2142</v>
      </c>
      <c r="D513" s="170" t="s">
        <v>201</v>
      </c>
      <c r="E513" s="171" t="s">
        <v>2143</v>
      </c>
      <c r="F513" s="172" t="s">
        <v>2144</v>
      </c>
      <c r="G513" s="173" t="s">
        <v>300</v>
      </c>
      <c r="H513" s="174">
        <v>5</v>
      </c>
      <c r="I513" s="175"/>
      <c r="J513" s="176"/>
      <c r="K513" s="177">
        <f>ROUND(P513*H513,2)</f>
        <v>0</v>
      </c>
      <c r="L513" s="172" t="s">
        <v>1</v>
      </c>
      <c r="M513" s="178"/>
      <c r="N513" s="179" t="s">
        <v>1</v>
      </c>
      <c r="O513" s="180" t="s">
        <v>39</v>
      </c>
      <c r="P513" s="181">
        <f>I513+J513</f>
        <v>0</v>
      </c>
      <c r="Q513" s="181">
        <f>ROUND(I513*H513,2)</f>
        <v>0</v>
      </c>
      <c r="R513" s="181">
        <f>ROUND(J513*H513,2)</f>
        <v>0</v>
      </c>
      <c r="S513" s="68"/>
      <c r="T513" s="182">
        <f>S513*H513</f>
        <v>0</v>
      </c>
      <c r="U513" s="182">
        <v>0</v>
      </c>
      <c r="V513" s="182">
        <f>U513*H513</f>
        <v>0</v>
      </c>
      <c r="W513" s="182">
        <v>0</v>
      </c>
      <c r="X513" s="182">
        <f>W513*H513</f>
        <v>0</v>
      </c>
      <c r="Y513" s="183" t="s">
        <v>1</v>
      </c>
      <c r="Z513" s="31"/>
      <c r="AA513" s="31"/>
      <c r="AB513" s="31"/>
      <c r="AC513" s="31"/>
      <c r="AD513" s="31"/>
      <c r="AE513" s="31"/>
      <c r="AR513" s="184" t="s">
        <v>331</v>
      </c>
      <c r="AT513" s="184" t="s">
        <v>201</v>
      </c>
      <c r="AU513" s="184" t="s">
        <v>83</v>
      </c>
      <c r="AY513" s="14" t="s">
        <v>205</v>
      </c>
      <c r="BE513" s="185">
        <f>IF(O513="základní",K513,0)</f>
        <v>0</v>
      </c>
      <c r="BF513" s="185">
        <f>IF(O513="snížená",K513,0)</f>
        <v>0</v>
      </c>
      <c r="BG513" s="185">
        <f>IF(O513="zákl. přenesená",K513,0)</f>
        <v>0</v>
      </c>
      <c r="BH513" s="185">
        <f>IF(O513="sníž. přenesená",K513,0)</f>
        <v>0</v>
      </c>
      <c r="BI513" s="185">
        <f>IF(O513="nulová",K513,0)</f>
        <v>0</v>
      </c>
      <c r="BJ513" s="14" t="s">
        <v>83</v>
      </c>
      <c r="BK513" s="185">
        <f>ROUND(P513*H513,2)</f>
        <v>0</v>
      </c>
      <c r="BL513" s="14" t="s">
        <v>331</v>
      </c>
      <c r="BM513" s="184" t="s">
        <v>2145</v>
      </c>
    </row>
    <row r="514" spans="1:65" s="2" customFormat="1" ht="11.25">
      <c r="A514" s="31"/>
      <c r="B514" s="32"/>
      <c r="C514" s="33"/>
      <c r="D514" s="186" t="s">
        <v>207</v>
      </c>
      <c r="E514" s="33"/>
      <c r="F514" s="187" t="s">
        <v>2144</v>
      </c>
      <c r="G514" s="33"/>
      <c r="H514" s="33"/>
      <c r="I514" s="188"/>
      <c r="J514" s="188"/>
      <c r="K514" s="33"/>
      <c r="L514" s="33"/>
      <c r="M514" s="36"/>
      <c r="N514" s="189"/>
      <c r="O514" s="190"/>
      <c r="P514" s="68"/>
      <c r="Q514" s="68"/>
      <c r="R514" s="68"/>
      <c r="S514" s="68"/>
      <c r="T514" s="68"/>
      <c r="U514" s="68"/>
      <c r="V514" s="68"/>
      <c r="W514" s="68"/>
      <c r="X514" s="68"/>
      <c r="Y514" s="69"/>
      <c r="Z514" s="31"/>
      <c r="AA514" s="31"/>
      <c r="AB514" s="31"/>
      <c r="AC514" s="31"/>
      <c r="AD514" s="31"/>
      <c r="AE514" s="31"/>
      <c r="AT514" s="14" t="s">
        <v>207</v>
      </c>
      <c r="AU514" s="14" t="s">
        <v>83</v>
      </c>
    </row>
    <row r="515" spans="1:65" s="2" customFormat="1" ht="14.45" customHeight="1">
      <c r="A515" s="31"/>
      <c r="B515" s="32"/>
      <c r="C515" s="170" t="s">
        <v>2146</v>
      </c>
      <c r="D515" s="170" t="s">
        <v>201</v>
      </c>
      <c r="E515" s="171" t="s">
        <v>2147</v>
      </c>
      <c r="F515" s="172" t="s">
        <v>2148</v>
      </c>
      <c r="G515" s="173" t="s">
        <v>300</v>
      </c>
      <c r="H515" s="174">
        <v>5</v>
      </c>
      <c r="I515" s="175"/>
      <c r="J515" s="176"/>
      <c r="K515" s="177">
        <f>ROUND(P515*H515,2)</f>
        <v>0</v>
      </c>
      <c r="L515" s="172" t="s">
        <v>1</v>
      </c>
      <c r="M515" s="178"/>
      <c r="N515" s="179" t="s">
        <v>1</v>
      </c>
      <c r="O515" s="180" t="s">
        <v>39</v>
      </c>
      <c r="P515" s="181">
        <f>I515+J515</f>
        <v>0</v>
      </c>
      <c r="Q515" s="181">
        <f>ROUND(I515*H515,2)</f>
        <v>0</v>
      </c>
      <c r="R515" s="181">
        <f>ROUND(J515*H515,2)</f>
        <v>0</v>
      </c>
      <c r="S515" s="68"/>
      <c r="T515" s="182">
        <f>S515*H515</f>
        <v>0</v>
      </c>
      <c r="U515" s="182">
        <v>0</v>
      </c>
      <c r="V515" s="182">
        <f>U515*H515</f>
        <v>0</v>
      </c>
      <c r="W515" s="182">
        <v>0</v>
      </c>
      <c r="X515" s="182">
        <f>W515*H515</f>
        <v>0</v>
      </c>
      <c r="Y515" s="183" t="s">
        <v>1</v>
      </c>
      <c r="Z515" s="31"/>
      <c r="AA515" s="31"/>
      <c r="AB515" s="31"/>
      <c r="AC515" s="31"/>
      <c r="AD515" s="31"/>
      <c r="AE515" s="31"/>
      <c r="AR515" s="184" t="s">
        <v>331</v>
      </c>
      <c r="AT515" s="184" t="s">
        <v>201</v>
      </c>
      <c r="AU515" s="184" t="s">
        <v>83</v>
      </c>
      <c r="AY515" s="14" t="s">
        <v>205</v>
      </c>
      <c r="BE515" s="185">
        <f>IF(O515="základní",K515,0)</f>
        <v>0</v>
      </c>
      <c r="BF515" s="185">
        <f>IF(O515="snížená",K515,0)</f>
        <v>0</v>
      </c>
      <c r="BG515" s="185">
        <f>IF(O515="zákl. přenesená",K515,0)</f>
        <v>0</v>
      </c>
      <c r="BH515" s="185">
        <f>IF(O515="sníž. přenesená",K515,0)</f>
        <v>0</v>
      </c>
      <c r="BI515" s="185">
        <f>IF(O515="nulová",K515,0)</f>
        <v>0</v>
      </c>
      <c r="BJ515" s="14" t="s">
        <v>83</v>
      </c>
      <c r="BK515" s="185">
        <f>ROUND(P515*H515,2)</f>
        <v>0</v>
      </c>
      <c r="BL515" s="14" t="s">
        <v>331</v>
      </c>
      <c r="BM515" s="184" t="s">
        <v>2149</v>
      </c>
    </row>
    <row r="516" spans="1:65" s="2" customFormat="1" ht="11.25">
      <c r="A516" s="31"/>
      <c r="B516" s="32"/>
      <c r="C516" s="33"/>
      <c r="D516" s="186" t="s">
        <v>207</v>
      </c>
      <c r="E516" s="33"/>
      <c r="F516" s="187" t="s">
        <v>2148</v>
      </c>
      <c r="G516" s="33"/>
      <c r="H516" s="33"/>
      <c r="I516" s="188"/>
      <c r="J516" s="188"/>
      <c r="K516" s="33"/>
      <c r="L516" s="33"/>
      <c r="M516" s="36"/>
      <c r="N516" s="189"/>
      <c r="O516" s="190"/>
      <c r="P516" s="68"/>
      <c r="Q516" s="68"/>
      <c r="R516" s="68"/>
      <c r="S516" s="68"/>
      <c r="T516" s="68"/>
      <c r="U516" s="68"/>
      <c r="V516" s="68"/>
      <c r="W516" s="68"/>
      <c r="X516" s="68"/>
      <c r="Y516" s="69"/>
      <c r="Z516" s="31"/>
      <c r="AA516" s="31"/>
      <c r="AB516" s="31"/>
      <c r="AC516" s="31"/>
      <c r="AD516" s="31"/>
      <c r="AE516" s="31"/>
      <c r="AT516" s="14" t="s">
        <v>207</v>
      </c>
      <c r="AU516" s="14" t="s">
        <v>83</v>
      </c>
    </row>
    <row r="517" spans="1:65" s="2" customFormat="1" ht="14.45" customHeight="1">
      <c r="A517" s="31"/>
      <c r="B517" s="32"/>
      <c r="C517" s="170" t="s">
        <v>2150</v>
      </c>
      <c r="D517" s="170" t="s">
        <v>201</v>
      </c>
      <c r="E517" s="171" t="s">
        <v>2151</v>
      </c>
      <c r="F517" s="172" t="s">
        <v>2152</v>
      </c>
      <c r="G517" s="173" t="s">
        <v>300</v>
      </c>
      <c r="H517" s="174">
        <v>5</v>
      </c>
      <c r="I517" s="175"/>
      <c r="J517" s="176"/>
      <c r="K517" s="177">
        <f>ROUND(P517*H517,2)</f>
        <v>0</v>
      </c>
      <c r="L517" s="172" t="s">
        <v>1</v>
      </c>
      <c r="M517" s="178"/>
      <c r="N517" s="179" t="s">
        <v>1</v>
      </c>
      <c r="O517" s="180" t="s">
        <v>39</v>
      </c>
      <c r="P517" s="181">
        <f>I517+J517</f>
        <v>0</v>
      </c>
      <c r="Q517" s="181">
        <f>ROUND(I517*H517,2)</f>
        <v>0</v>
      </c>
      <c r="R517" s="181">
        <f>ROUND(J517*H517,2)</f>
        <v>0</v>
      </c>
      <c r="S517" s="68"/>
      <c r="T517" s="182">
        <f>S517*H517</f>
        <v>0</v>
      </c>
      <c r="U517" s="182">
        <v>0</v>
      </c>
      <c r="V517" s="182">
        <f>U517*H517</f>
        <v>0</v>
      </c>
      <c r="W517" s="182">
        <v>0</v>
      </c>
      <c r="X517" s="182">
        <f>W517*H517</f>
        <v>0</v>
      </c>
      <c r="Y517" s="183" t="s">
        <v>1</v>
      </c>
      <c r="Z517" s="31"/>
      <c r="AA517" s="31"/>
      <c r="AB517" s="31"/>
      <c r="AC517" s="31"/>
      <c r="AD517" s="31"/>
      <c r="AE517" s="31"/>
      <c r="AR517" s="184" t="s">
        <v>331</v>
      </c>
      <c r="AT517" s="184" t="s">
        <v>201</v>
      </c>
      <c r="AU517" s="184" t="s">
        <v>83</v>
      </c>
      <c r="AY517" s="14" t="s">
        <v>205</v>
      </c>
      <c r="BE517" s="185">
        <f>IF(O517="základní",K517,0)</f>
        <v>0</v>
      </c>
      <c r="BF517" s="185">
        <f>IF(O517="snížená",K517,0)</f>
        <v>0</v>
      </c>
      <c r="BG517" s="185">
        <f>IF(O517="zákl. přenesená",K517,0)</f>
        <v>0</v>
      </c>
      <c r="BH517" s="185">
        <f>IF(O517="sníž. přenesená",K517,0)</f>
        <v>0</v>
      </c>
      <c r="BI517" s="185">
        <f>IF(O517="nulová",K517,0)</f>
        <v>0</v>
      </c>
      <c r="BJ517" s="14" t="s">
        <v>83</v>
      </c>
      <c r="BK517" s="185">
        <f>ROUND(P517*H517,2)</f>
        <v>0</v>
      </c>
      <c r="BL517" s="14" t="s">
        <v>331</v>
      </c>
      <c r="BM517" s="184" t="s">
        <v>2153</v>
      </c>
    </row>
    <row r="518" spans="1:65" s="2" customFormat="1" ht="11.25">
      <c r="A518" s="31"/>
      <c r="B518" s="32"/>
      <c r="C518" s="33"/>
      <c r="D518" s="186" t="s">
        <v>207</v>
      </c>
      <c r="E518" s="33"/>
      <c r="F518" s="187" t="s">
        <v>2152</v>
      </c>
      <c r="G518" s="33"/>
      <c r="H518" s="33"/>
      <c r="I518" s="188"/>
      <c r="J518" s="188"/>
      <c r="K518" s="33"/>
      <c r="L518" s="33"/>
      <c r="M518" s="36"/>
      <c r="N518" s="189"/>
      <c r="O518" s="190"/>
      <c r="P518" s="68"/>
      <c r="Q518" s="68"/>
      <c r="R518" s="68"/>
      <c r="S518" s="68"/>
      <c r="T518" s="68"/>
      <c r="U518" s="68"/>
      <c r="V518" s="68"/>
      <c r="W518" s="68"/>
      <c r="X518" s="68"/>
      <c r="Y518" s="69"/>
      <c r="Z518" s="31"/>
      <c r="AA518" s="31"/>
      <c r="AB518" s="31"/>
      <c r="AC518" s="31"/>
      <c r="AD518" s="31"/>
      <c r="AE518" s="31"/>
      <c r="AT518" s="14" t="s">
        <v>207</v>
      </c>
      <c r="AU518" s="14" t="s">
        <v>83</v>
      </c>
    </row>
    <row r="519" spans="1:65" s="2" customFormat="1" ht="24.2" customHeight="1">
      <c r="A519" s="31"/>
      <c r="B519" s="32"/>
      <c r="C519" s="170" t="s">
        <v>2154</v>
      </c>
      <c r="D519" s="170" t="s">
        <v>201</v>
      </c>
      <c r="E519" s="171" t="s">
        <v>2155</v>
      </c>
      <c r="F519" s="172" t="s">
        <v>2156</v>
      </c>
      <c r="G519" s="173" t="s">
        <v>300</v>
      </c>
      <c r="H519" s="174">
        <v>150</v>
      </c>
      <c r="I519" s="175"/>
      <c r="J519" s="176"/>
      <c r="K519" s="177">
        <f>ROUND(P519*H519,2)</f>
        <v>0</v>
      </c>
      <c r="L519" s="172" t="s">
        <v>1</v>
      </c>
      <c r="M519" s="178"/>
      <c r="N519" s="179" t="s">
        <v>1</v>
      </c>
      <c r="O519" s="180" t="s">
        <v>39</v>
      </c>
      <c r="P519" s="181">
        <f>I519+J519</f>
        <v>0</v>
      </c>
      <c r="Q519" s="181">
        <f>ROUND(I519*H519,2)</f>
        <v>0</v>
      </c>
      <c r="R519" s="181">
        <f>ROUND(J519*H519,2)</f>
        <v>0</v>
      </c>
      <c r="S519" s="68"/>
      <c r="T519" s="182">
        <f>S519*H519</f>
        <v>0</v>
      </c>
      <c r="U519" s="182">
        <v>0</v>
      </c>
      <c r="V519" s="182">
        <f>U519*H519</f>
        <v>0</v>
      </c>
      <c r="W519" s="182">
        <v>0</v>
      </c>
      <c r="X519" s="182">
        <f>W519*H519</f>
        <v>0</v>
      </c>
      <c r="Y519" s="183" t="s">
        <v>1</v>
      </c>
      <c r="Z519" s="31"/>
      <c r="AA519" s="31"/>
      <c r="AB519" s="31"/>
      <c r="AC519" s="31"/>
      <c r="AD519" s="31"/>
      <c r="AE519" s="31"/>
      <c r="AR519" s="184" t="s">
        <v>331</v>
      </c>
      <c r="AT519" s="184" t="s">
        <v>201</v>
      </c>
      <c r="AU519" s="184" t="s">
        <v>83</v>
      </c>
      <c r="AY519" s="14" t="s">
        <v>205</v>
      </c>
      <c r="BE519" s="185">
        <f>IF(O519="základní",K519,0)</f>
        <v>0</v>
      </c>
      <c r="BF519" s="185">
        <f>IF(O519="snížená",K519,0)</f>
        <v>0</v>
      </c>
      <c r="BG519" s="185">
        <f>IF(O519="zákl. přenesená",K519,0)</f>
        <v>0</v>
      </c>
      <c r="BH519" s="185">
        <f>IF(O519="sníž. přenesená",K519,0)</f>
        <v>0</v>
      </c>
      <c r="BI519" s="185">
        <f>IF(O519="nulová",K519,0)</f>
        <v>0</v>
      </c>
      <c r="BJ519" s="14" t="s">
        <v>83</v>
      </c>
      <c r="BK519" s="185">
        <f>ROUND(P519*H519,2)</f>
        <v>0</v>
      </c>
      <c r="BL519" s="14" t="s">
        <v>331</v>
      </c>
      <c r="BM519" s="184" t="s">
        <v>2157</v>
      </c>
    </row>
    <row r="520" spans="1:65" s="2" customFormat="1" ht="19.5">
      <c r="A520" s="31"/>
      <c r="B520" s="32"/>
      <c r="C520" s="33"/>
      <c r="D520" s="186" t="s">
        <v>207</v>
      </c>
      <c r="E520" s="33"/>
      <c r="F520" s="187" t="s">
        <v>2156</v>
      </c>
      <c r="G520" s="33"/>
      <c r="H520" s="33"/>
      <c r="I520" s="188"/>
      <c r="J520" s="188"/>
      <c r="K520" s="33"/>
      <c r="L520" s="33"/>
      <c r="M520" s="36"/>
      <c r="N520" s="189"/>
      <c r="O520" s="190"/>
      <c r="P520" s="68"/>
      <c r="Q520" s="68"/>
      <c r="R520" s="68"/>
      <c r="S520" s="68"/>
      <c r="T520" s="68"/>
      <c r="U520" s="68"/>
      <c r="V520" s="68"/>
      <c r="W520" s="68"/>
      <c r="X520" s="68"/>
      <c r="Y520" s="69"/>
      <c r="Z520" s="31"/>
      <c r="AA520" s="31"/>
      <c r="AB520" s="31"/>
      <c r="AC520" s="31"/>
      <c r="AD520" s="31"/>
      <c r="AE520" s="31"/>
      <c r="AT520" s="14" t="s">
        <v>207</v>
      </c>
      <c r="AU520" s="14" t="s">
        <v>83</v>
      </c>
    </row>
    <row r="521" spans="1:65" s="2" customFormat="1" ht="24.2" customHeight="1">
      <c r="A521" s="31"/>
      <c r="B521" s="32"/>
      <c r="C521" s="170" t="s">
        <v>2158</v>
      </c>
      <c r="D521" s="170" t="s">
        <v>201</v>
      </c>
      <c r="E521" s="171" t="s">
        <v>2159</v>
      </c>
      <c r="F521" s="172" t="s">
        <v>2160</v>
      </c>
      <c r="G521" s="173" t="s">
        <v>300</v>
      </c>
      <c r="H521" s="174">
        <v>50</v>
      </c>
      <c r="I521" s="175"/>
      <c r="J521" s="176"/>
      <c r="K521" s="177">
        <f>ROUND(P521*H521,2)</f>
        <v>0</v>
      </c>
      <c r="L521" s="172" t="s">
        <v>1</v>
      </c>
      <c r="M521" s="178"/>
      <c r="N521" s="179" t="s">
        <v>1</v>
      </c>
      <c r="O521" s="180" t="s">
        <v>39</v>
      </c>
      <c r="P521" s="181">
        <f>I521+J521</f>
        <v>0</v>
      </c>
      <c r="Q521" s="181">
        <f>ROUND(I521*H521,2)</f>
        <v>0</v>
      </c>
      <c r="R521" s="181">
        <f>ROUND(J521*H521,2)</f>
        <v>0</v>
      </c>
      <c r="S521" s="68"/>
      <c r="T521" s="182">
        <f>S521*H521</f>
        <v>0</v>
      </c>
      <c r="U521" s="182">
        <v>0</v>
      </c>
      <c r="V521" s="182">
        <f>U521*H521</f>
        <v>0</v>
      </c>
      <c r="W521" s="182">
        <v>0</v>
      </c>
      <c r="X521" s="182">
        <f>W521*H521</f>
        <v>0</v>
      </c>
      <c r="Y521" s="183" t="s">
        <v>1</v>
      </c>
      <c r="Z521" s="31"/>
      <c r="AA521" s="31"/>
      <c r="AB521" s="31"/>
      <c r="AC521" s="31"/>
      <c r="AD521" s="31"/>
      <c r="AE521" s="31"/>
      <c r="AR521" s="184" t="s">
        <v>331</v>
      </c>
      <c r="AT521" s="184" t="s">
        <v>201</v>
      </c>
      <c r="AU521" s="184" t="s">
        <v>83</v>
      </c>
      <c r="AY521" s="14" t="s">
        <v>205</v>
      </c>
      <c r="BE521" s="185">
        <f>IF(O521="základní",K521,0)</f>
        <v>0</v>
      </c>
      <c r="BF521" s="185">
        <f>IF(O521="snížená",K521,0)</f>
        <v>0</v>
      </c>
      <c r="BG521" s="185">
        <f>IF(O521="zákl. přenesená",K521,0)</f>
        <v>0</v>
      </c>
      <c r="BH521" s="185">
        <f>IF(O521="sníž. přenesená",K521,0)</f>
        <v>0</v>
      </c>
      <c r="BI521" s="185">
        <f>IF(O521="nulová",K521,0)</f>
        <v>0</v>
      </c>
      <c r="BJ521" s="14" t="s">
        <v>83</v>
      </c>
      <c r="BK521" s="185">
        <f>ROUND(P521*H521,2)</f>
        <v>0</v>
      </c>
      <c r="BL521" s="14" t="s">
        <v>331</v>
      </c>
      <c r="BM521" s="184" t="s">
        <v>2161</v>
      </c>
    </row>
    <row r="522" spans="1:65" s="2" customFormat="1" ht="19.5">
      <c r="A522" s="31"/>
      <c r="B522" s="32"/>
      <c r="C522" s="33"/>
      <c r="D522" s="186" t="s">
        <v>207</v>
      </c>
      <c r="E522" s="33"/>
      <c r="F522" s="187" t="s">
        <v>2160</v>
      </c>
      <c r="G522" s="33"/>
      <c r="H522" s="33"/>
      <c r="I522" s="188"/>
      <c r="J522" s="188"/>
      <c r="K522" s="33"/>
      <c r="L522" s="33"/>
      <c r="M522" s="36"/>
      <c r="N522" s="215"/>
      <c r="O522" s="216"/>
      <c r="P522" s="217"/>
      <c r="Q522" s="217"/>
      <c r="R522" s="217"/>
      <c r="S522" s="217"/>
      <c r="T522" s="217"/>
      <c r="U522" s="217"/>
      <c r="V522" s="217"/>
      <c r="W522" s="217"/>
      <c r="X522" s="217"/>
      <c r="Y522" s="218"/>
      <c r="Z522" s="31"/>
      <c r="AA522" s="31"/>
      <c r="AB522" s="31"/>
      <c r="AC522" s="31"/>
      <c r="AD522" s="31"/>
      <c r="AE522" s="31"/>
      <c r="AT522" s="14" t="s">
        <v>207</v>
      </c>
      <c r="AU522" s="14" t="s">
        <v>83</v>
      </c>
    </row>
    <row r="523" spans="1:65" s="2" customFormat="1" ht="6.95" customHeight="1">
      <c r="A523" s="31"/>
      <c r="B523" s="51"/>
      <c r="C523" s="52"/>
      <c r="D523" s="52"/>
      <c r="E523" s="52"/>
      <c r="F523" s="52"/>
      <c r="G523" s="52"/>
      <c r="H523" s="52"/>
      <c r="I523" s="52"/>
      <c r="J523" s="52"/>
      <c r="K523" s="52"/>
      <c r="L523" s="52"/>
      <c r="M523" s="36"/>
      <c r="N523" s="31"/>
      <c r="P523" s="31"/>
      <c r="Q523" s="31"/>
      <c r="R523" s="31"/>
      <c r="S523" s="31"/>
      <c r="T523" s="31"/>
      <c r="U523" s="31"/>
      <c r="V523" s="31"/>
      <c r="W523" s="31"/>
      <c r="X523" s="31"/>
      <c r="Y523" s="31"/>
      <c r="Z523" s="31"/>
      <c r="AA523" s="31"/>
      <c r="AB523" s="31"/>
      <c r="AC523" s="31"/>
      <c r="AD523" s="31"/>
      <c r="AE523" s="31"/>
    </row>
  </sheetData>
  <sheetProtection algorithmName="SHA-512" hashValue="dSzpwH8URQw1Y1TxS7QezoDqHKBzfV4RA8504mw18rqJNtKd3us3MSWZP8qzmjWL4I5XIStBZYi4Xt6mJd7jzw==" saltValue="PvK+rtWv3pQmXa+uLU/npYKcT1wq0FVuWjYltE81sY9mX5IUIq+LmPTUr2rpj+RIv75s085ooZ2HmiFn1UDS5w==" spinCount="100000" sheet="1" objects="1" scenarios="1" formatColumns="0" formatRows="0" autoFilter="0"/>
  <autoFilter ref="C127:L522" xr:uid="{00000000-0009-0000-0000-00000B000000}"/>
  <mergeCells count="12">
    <mergeCell ref="E120:H120"/>
    <mergeCell ref="M2:Z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7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128</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2162</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24.75" customHeight="1">
      <c r="A11" s="31"/>
      <c r="B11" s="36"/>
      <c r="C11" s="31"/>
      <c r="D11" s="31"/>
      <c r="E11" s="275" t="s">
        <v>2163</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2164</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2165</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ROUND(K123,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ROUND((SUM(BE123:BE272)),  2)</f>
        <v>0</v>
      </c>
      <c r="G37" s="31"/>
      <c r="H37" s="31"/>
      <c r="I37" s="130">
        <v>0.21</v>
      </c>
      <c r="J37" s="31"/>
      <c r="K37" s="125">
        <f>ROUND(((SUM(BE123:BE272))*I37),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ROUND((SUM(BF123:BF272)),  2)</f>
        <v>0</v>
      </c>
      <c r="G38" s="31"/>
      <c r="H38" s="31"/>
      <c r="I38" s="130">
        <v>0.15</v>
      </c>
      <c r="J38" s="31"/>
      <c r="K38" s="125">
        <f>ROUND(((SUM(BF123:BF272))*I38),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ROUND((SUM(BG123:BG272)),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ROUND((SUM(BH123:BH272)),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ROUND((SUM(BI123:BI272)),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2162</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24.75" customHeight="1">
      <c r="A89" s="31"/>
      <c r="B89" s="32"/>
      <c r="C89" s="33"/>
      <c r="D89" s="33"/>
      <c r="E89" s="234" t="str">
        <f>E11</f>
        <v>02-SO512266.1 - ÚOŽI - žst. Dolní Lipka - výstavba trafostanice 22/0,4kV - část elektroinstalace a hromosvod</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Správa železnic s.o.</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Bc. Kamil Gomola</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 t="shared" ref="I98:J100" si="0">Q123</f>
        <v>0</v>
      </c>
      <c r="J98" s="81">
        <f t="shared" si="0"/>
        <v>0</v>
      </c>
      <c r="K98" s="81">
        <f>K123</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2166</v>
      </c>
      <c r="E99" s="156"/>
      <c r="F99" s="156"/>
      <c r="G99" s="156"/>
      <c r="H99" s="156"/>
      <c r="I99" s="157">
        <f t="shared" si="0"/>
        <v>0</v>
      </c>
      <c r="J99" s="157">
        <f t="shared" si="0"/>
        <v>0</v>
      </c>
      <c r="K99" s="157">
        <f>K124</f>
        <v>0</v>
      </c>
      <c r="L99" s="154"/>
      <c r="M99" s="158"/>
    </row>
    <row r="100" spans="1:47" s="12" customFormat="1" ht="19.899999999999999" customHeight="1">
      <c r="B100" s="219"/>
      <c r="C100" s="103"/>
      <c r="D100" s="220" t="s">
        <v>2167</v>
      </c>
      <c r="E100" s="221"/>
      <c r="F100" s="221"/>
      <c r="G100" s="221"/>
      <c r="H100" s="221"/>
      <c r="I100" s="222">
        <f t="shared" si="0"/>
        <v>0</v>
      </c>
      <c r="J100" s="222">
        <f t="shared" si="0"/>
        <v>0</v>
      </c>
      <c r="K100" s="222">
        <f>K125</f>
        <v>0</v>
      </c>
      <c r="L100" s="103"/>
      <c r="M100" s="223"/>
    </row>
    <row r="101" spans="1:47" s="12" customFormat="1" ht="19.899999999999999" customHeight="1">
      <c r="B101" s="219"/>
      <c r="C101" s="103"/>
      <c r="D101" s="220" t="s">
        <v>2168</v>
      </c>
      <c r="E101" s="221"/>
      <c r="F101" s="221"/>
      <c r="G101" s="221"/>
      <c r="H101" s="221"/>
      <c r="I101" s="222">
        <f>Q234</f>
        <v>0</v>
      </c>
      <c r="J101" s="222">
        <f>R234</f>
        <v>0</v>
      </c>
      <c r="K101" s="222">
        <f>K234</f>
        <v>0</v>
      </c>
      <c r="L101" s="103"/>
      <c r="M101" s="223"/>
    </row>
    <row r="102" spans="1:47" s="2" customFormat="1" ht="21.75" customHeight="1">
      <c r="A102" s="31"/>
      <c r="B102" s="32"/>
      <c r="C102" s="33"/>
      <c r="D102" s="33"/>
      <c r="E102" s="33"/>
      <c r="F102" s="33"/>
      <c r="G102" s="33"/>
      <c r="H102" s="33"/>
      <c r="I102" s="33"/>
      <c r="J102" s="33"/>
      <c r="K102" s="33"/>
      <c r="L102" s="33"/>
      <c r="M102" s="48"/>
      <c r="S102" s="31"/>
      <c r="T102" s="31"/>
      <c r="U102" s="31"/>
      <c r="V102" s="31"/>
      <c r="W102" s="31"/>
      <c r="X102" s="31"/>
      <c r="Y102" s="31"/>
      <c r="Z102" s="31"/>
      <c r="AA102" s="31"/>
      <c r="AB102" s="31"/>
      <c r="AC102" s="31"/>
      <c r="AD102" s="31"/>
      <c r="AE102" s="31"/>
    </row>
    <row r="103" spans="1:47" s="2" customFormat="1" ht="6.95" customHeight="1">
      <c r="A103" s="31"/>
      <c r="B103" s="51"/>
      <c r="C103" s="52"/>
      <c r="D103" s="52"/>
      <c r="E103" s="52"/>
      <c r="F103" s="52"/>
      <c r="G103" s="52"/>
      <c r="H103" s="52"/>
      <c r="I103" s="52"/>
      <c r="J103" s="52"/>
      <c r="K103" s="52"/>
      <c r="L103" s="52"/>
      <c r="M103" s="48"/>
      <c r="S103" s="31"/>
      <c r="T103" s="31"/>
      <c r="U103" s="31"/>
      <c r="V103" s="31"/>
      <c r="W103" s="31"/>
      <c r="X103" s="31"/>
      <c r="Y103" s="31"/>
      <c r="Z103" s="31"/>
      <c r="AA103" s="31"/>
      <c r="AB103" s="31"/>
      <c r="AC103" s="31"/>
      <c r="AD103" s="31"/>
      <c r="AE103" s="31"/>
    </row>
    <row r="107" spans="1:47" s="2" customFormat="1" ht="6.95" customHeight="1">
      <c r="A107" s="31"/>
      <c r="B107" s="53"/>
      <c r="C107" s="54"/>
      <c r="D107" s="54"/>
      <c r="E107" s="54"/>
      <c r="F107" s="54"/>
      <c r="G107" s="54"/>
      <c r="H107" s="54"/>
      <c r="I107" s="54"/>
      <c r="J107" s="54"/>
      <c r="K107" s="54"/>
      <c r="L107" s="54"/>
      <c r="M107" s="48"/>
      <c r="S107" s="31"/>
      <c r="T107" s="31"/>
      <c r="U107" s="31"/>
      <c r="V107" s="31"/>
      <c r="W107" s="31"/>
      <c r="X107" s="31"/>
      <c r="Y107" s="31"/>
      <c r="Z107" s="31"/>
      <c r="AA107" s="31"/>
      <c r="AB107" s="31"/>
      <c r="AC107" s="31"/>
      <c r="AD107" s="31"/>
      <c r="AE107" s="31"/>
    </row>
    <row r="108" spans="1:47" s="2" customFormat="1" ht="24.95" customHeight="1">
      <c r="A108" s="31"/>
      <c r="B108" s="32"/>
      <c r="C108" s="20" t="s">
        <v>183</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47" s="2" customFormat="1" ht="12" customHeight="1">
      <c r="A110" s="31"/>
      <c r="B110" s="32"/>
      <c r="C110" s="26" t="s">
        <v>17</v>
      </c>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47" s="2" customFormat="1" ht="16.5" customHeight="1">
      <c r="A111" s="31"/>
      <c r="B111" s="32"/>
      <c r="C111" s="33"/>
      <c r="D111" s="33"/>
      <c r="E111" s="279" t="str">
        <f>E7</f>
        <v>Oprava zabezpečovacího zařízení v žst. Dolní Lipka</v>
      </c>
      <c r="F111" s="280"/>
      <c r="G111" s="280"/>
      <c r="H111" s="280"/>
      <c r="I111" s="33"/>
      <c r="J111" s="33"/>
      <c r="K111" s="33"/>
      <c r="L111" s="33"/>
      <c r="M111" s="48"/>
      <c r="S111" s="31"/>
      <c r="T111" s="31"/>
      <c r="U111" s="31"/>
      <c r="V111" s="31"/>
      <c r="W111" s="31"/>
      <c r="X111" s="31"/>
      <c r="Y111" s="31"/>
      <c r="Z111" s="31"/>
      <c r="AA111" s="31"/>
      <c r="AB111" s="31"/>
      <c r="AC111" s="31"/>
      <c r="AD111" s="31"/>
      <c r="AE111" s="31"/>
    </row>
    <row r="112" spans="1:47" s="1" customFormat="1" ht="12" customHeight="1">
      <c r="B112" s="18"/>
      <c r="C112" s="26" t="s">
        <v>169</v>
      </c>
      <c r="D112" s="19"/>
      <c r="E112" s="19"/>
      <c r="F112" s="19"/>
      <c r="G112" s="19"/>
      <c r="H112" s="19"/>
      <c r="I112" s="19"/>
      <c r="J112" s="19"/>
      <c r="K112" s="19"/>
      <c r="L112" s="19"/>
      <c r="M112" s="17"/>
    </row>
    <row r="113" spans="1:65" s="2" customFormat="1" ht="16.5" customHeight="1">
      <c r="A113" s="31"/>
      <c r="B113" s="32"/>
      <c r="C113" s="33"/>
      <c r="D113" s="33"/>
      <c r="E113" s="279" t="s">
        <v>2162</v>
      </c>
      <c r="F113" s="281"/>
      <c r="G113" s="281"/>
      <c r="H113" s="281"/>
      <c r="I113" s="33"/>
      <c r="J113" s="33"/>
      <c r="K113" s="33"/>
      <c r="L113" s="33"/>
      <c r="M113" s="48"/>
      <c r="S113" s="31"/>
      <c r="T113" s="31"/>
      <c r="U113" s="31"/>
      <c r="V113" s="31"/>
      <c r="W113" s="31"/>
      <c r="X113" s="31"/>
      <c r="Y113" s="31"/>
      <c r="Z113" s="31"/>
      <c r="AA113" s="31"/>
      <c r="AB113" s="31"/>
      <c r="AC113" s="31"/>
      <c r="AD113" s="31"/>
      <c r="AE113" s="31"/>
    </row>
    <row r="114" spans="1:65" s="2" customFormat="1" ht="12" customHeight="1">
      <c r="A114" s="31"/>
      <c r="B114" s="32"/>
      <c r="C114" s="26" t="s">
        <v>171</v>
      </c>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24.75" customHeight="1">
      <c r="A115" s="31"/>
      <c r="B115" s="32"/>
      <c r="C115" s="33"/>
      <c r="D115" s="33"/>
      <c r="E115" s="234" t="str">
        <f>E11</f>
        <v>02-SO512266.1 - ÚOŽI - žst. Dolní Lipka - výstavba trafostanice 22/0,4kV - část elektroinstalace a hromosvod</v>
      </c>
      <c r="F115" s="281"/>
      <c r="G115" s="281"/>
      <c r="H115" s="281"/>
      <c r="I115" s="33"/>
      <c r="J115" s="33"/>
      <c r="K115" s="33"/>
      <c r="L115" s="33"/>
      <c r="M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2" customHeight="1">
      <c r="A117" s="31"/>
      <c r="B117" s="32"/>
      <c r="C117" s="26" t="s">
        <v>21</v>
      </c>
      <c r="D117" s="33"/>
      <c r="E117" s="33"/>
      <c r="F117" s="24" t="str">
        <f>F14</f>
        <v>Dolní Lipka</v>
      </c>
      <c r="G117" s="33"/>
      <c r="H117" s="33"/>
      <c r="I117" s="26" t="s">
        <v>23</v>
      </c>
      <c r="J117" s="63" t="str">
        <f>IF(J14="","",J14)</f>
        <v>14. 1. 2020</v>
      </c>
      <c r="K117" s="33"/>
      <c r="L117" s="33"/>
      <c r="M117" s="48"/>
      <c r="S117" s="31"/>
      <c r="T117" s="31"/>
      <c r="U117" s="31"/>
      <c r="V117" s="31"/>
      <c r="W117" s="31"/>
      <c r="X117" s="31"/>
      <c r="Y117" s="31"/>
      <c r="Z117" s="31"/>
      <c r="AA117" s="31"/>
      <c r="AB117" s="31"/>
      <c r="AC117" s="31"/>
      <c r="AD117" s="31"/>
      <c r="AE117" s="31"/>
    </row>
    <row r="118" spans="1:65" s="2" customFormat="1" ht="6.95" customHeight="1">
      <c r="A118" s="31"/>
      <c r="B118" s="32"/>
      <c r="C118" s="33"/>
      <c r="D118" s="33"/>
      <c r="E118" s="33"/>
      <c r="F118" s="33"/>
      <c r="G118" s="33"/>
      <c r="H118" s="33"/>
      <c r="I118" s="33"/>
      <c r="J118" s="33"/>
      <c r="K118" s="33"/>
      <c r="L118" s="33"/>
      <c r="M118" s="48"/>
      <c r="S118" s="31"/>
      <c r="T118" s="31"/>
      <c r="U118" s="31"/>
      <c r="V118" s="31"/>
      <c r="W118" s="31"/>
      <c r="X118" s="31"/>
      <c r="Y118" s="31"/>
      <c r="Z118" s="31"/>
      <c r="AA118" s="31"/>
      <c r="AB118" s="31"/>
      <c r="AC118" s="31"/>
      <c r="AD118" s="31"/>
      <c r="AE118" s="31"/>
    </row>
    <row r="119" spans="1:65" s="2" customFormat="1" ht="15.2" customHeight="1">
      <c r="A119" s="31"/>
      <c r="B119" s="32"/>
      <c r="C119" s="26" t="s">
        <v>25</v>
      </c>
      <c r="D119" s="33"/>
      <c r="E119" s="33"/>
      <c r="F119" s="24" t="str">
        <f>E17</f>
        <v>Správa železnic s.o.</v>
      </c>
      <c r="G119" s="33"/>
      <c r="H119" s="33"/>
      <c r="I119" s="26" t="s">
        <v>30</v>
      </c>
      <c r="J119" s="29" t="str">
        <f>E23</f>
        <v xml:space="preserve"> </v>
      </c>
      <c r="K119" s="33"/>
      <c r="L119" s="33"/>
      <c r="M119" s="48"/>
      <c r="S119" s="31"/>
      <c r="T119" s="31"/>
      <c r="U119" s="31"/>
      <c r="V119" s="31"/>
      <c r="W119" s="31"/>
      <c r="X119" s="31"/>
      <c r="Y119" s="31"/>
      <c r="Z119" s="31"/>
      <c r="AA119" s="31"/>
      <c r="AB119" s="31"/>
      <c r="AC119" s="31"/>
      <c r="AD119" s="31"/>
      <c r="AE119" s="31"/>
    </row>
    <row r="120" spans="1:65" s="2" customFormat="1" ht="15.2" customHeight="1">
      <c r="A120" s="31"/>
      <c r="B120" s="32"/>
      <c r="C120" s="26" t="s">
        <v>28</v>
      </c>
      <c r="D120" s="33"/>
      <c r="E120" s="33"/>
      <c r="F120" s="24" t="str">
        <f>IF(E20="","",E20)</f>
        <v>Vyplň údaj</v>
      </c>
      <c r="G120" s="33"/>
      <c r="H120" s="33"/>
      <c r="I120" s="26" t="s">
        <v>31</v>
      </c>
      <c r="J120" s="29" t="str">
        <f>E26</f>
        <v>Bc. Kamil Gomola</v>
      </c>
      <c r="K120" s="33"/>
      <c r="L120" s="33"/>
      <c r="M120" s="48"/>
      <c r="S120" s="31"/>
      <c r="T120" s="31"/>
      <c r="U120" s="31"/>
      <c r="V120" s="31"/>
      <c r="W120" s="31"/>
      <c r="X120" s="31"/>
      <c r="Y120" s="31"/>
      <c r="Z120" s="31"/>
      <c r="AA120" s="31"/>
      <c r="AB120" s="31"/>
      <c r="AC120" s="31"/>
      <c r="AD120" s="31"/>
      <c r="AE120" s="31"/>
    </row>
    <row r="121" spans="1:65" s="2" customFormat="1" ht="10.35" customHeight="1">
      <c r="A121" s="31"/>
      <c r="B121" s="32"/>
      <c r="C121" s="33"/>
      <c r="D121" s="33"/>
      <c r="E121" s="33"/>
      <c r="F121" s="33"/>
      <c r="G121" s="33"/>
      <c r="H121" s="33"/>
      <c r="I121" s="33"/>
      <c r="J121" s="33"/>
      <c r="K121" s="33"/>
      <c r="L121" s="33"/>
      <c r="M121" s="48"/>
      <c r="S121" s="31"/>
      <c r="T121" s="31"/>
      <c r="U121" s="31"/>
      <c r="V121" s="31"/>
      <c r="W121" s="31"/>
      <c r="X121" s="31"/>
      <c r="Y121" s="31"/>
      <c r="Z121" s="31"/>
      <c r="AA121" s="31"/>
      <c r="AB121" s="31"/>
      <c r="AC121" s="31"/>
      <c r="AD121" s="31"/>
      <c r="AE121" s="31"/>
    </row>
    <row r="122" spans="1:65" s="10" customFormat="1" ht="29.25" customHeight="1">
      <c r="A122" s="159"/>
      <c r="B122" s="160"/>
      <c r="C122" s="161" t="s">
        <v>184</v>
      </c>
      <c r="D122" s="162" t="s">
        <v>59</v>
      </c>
      <c r="E122" s="162" t="s">
        <v>55</v>
      </c>
      <c r="F122" s="162" t="s">
        <v>56</v>
      </c>
      <c r="G122" s="162" t="s">
        <v>185</v>
      </c>
      <c r="H122" s="162" t="s">
        <v>186</v>
      </c>
      <c r="I122" s="162" t="s">
        <v>187</v>
      </c>
      <c r="J122" s="162" t="s">
        <v>188</v>
      </c>
      <c r="K122" s="162" t="s">
        <v>179</v>
      </c>
      <c r="L122" s="163" t="s">
        <v>189</v>
      </c>
      <c r="M122" s="164"/>
      <c r="N122" s="72" t="s">
        <v>1</v>
      </c>
      <c r="O122" s="73" t="s">
        <v>38</v>
      </c>
      <c r="P122" s="73" t="s">
        <v>190</v>
      </c>
      <c r="Q122" s="73" t="s">
        <v>191</v>
      </c>
      <c r="R122" s="73" t="s">
        <v>192</v>
      </c>
      <c r="S122" s="73" t="s">
        <v>193</v>
      </c>
      <c r="T122" s="73" t="s">
        <v>194</v>
      </c>
      <c r="U122" s="73" t="s">
        <v>195</v>
      </c>
      <c r="V122" s="73" t="s">
        <v>196</v>
      </c>
      <c r="W122" s="73" t="s">
        <v>197</v>
      </c>
      <c r="X122" s="73" t="s">
        <v>198</v>
      </c>
      <c r="Y122" s="74" t="s">
        <v>199</v>
      </c>
      <c r="Z122" s="159"/>
      <c r="AA122" s="159"/>
      <c r="AB122" s="159"/>
      <c r="AC122" s="159"/>
      <c r="AD122" s="159"/>
      <c r="AE122" s="159"/>
    </row>
    <row r="123" spans="1:65" s="2" customFormat="1" ht="22.9" customHeight="1">
      <c r="A123" s="31"/>
      <c r="B123" s="32"/>
      <c r="C123" s="79" t="s">
        <v>200</v>
      </c>
      <c r="D123" s="33"/>
      <c r="E123" s="33"/>
      <c r="F123" s="33"/>
      <c r="G123" s="33"/>
      <c r="H123" s="33"/>
      <c r="I123" s="33"/>
      <c r="J123" s="33"/>
      <c r="K123" s="165">
        <f>BK123</f>
        <v>0</v>
      </c>
      <c r="L123" s="33"/>
      <c r="M123" s="36"/>
      <c r="N123" s="75"/>
      <c r="O123" s="166"/>
      <c r="P123" s="76"/>
      <c r="Q123" s="167">
        <f>Q124</f>
        <v>0</v>
      </c>
      <c r="R123" s="167">
        <f>R124</f>
        <v>0</v>
      </c>
      <c r="S123" s="76"/>
      <c r="T123" s="168">
        <f>T124</f>
        <v>0</v>
      </c>
      <c r="U123" s="76"/>
      <c r="V123" s="168">
        <f>V124</f>
        <v>0</v>
      </c>
      <c r="W123" s="76"/>
      <c r="X123" s="168">
        <f>X124</f>
        <v>0</v>
      </c>
      <c r="Y123" s="77"/>
      <c r="Z123" s="31"/>
      <c r="AA123" s="31"/>
      <c r="AB123" s="31"/>
      <c r="AC123" s="31"/>
      <c r="AD123" s="31"/>
      <c r="AE123" s="31"/>
      <c r="AT123" s="14" t="s">
        <v>75</v>
      </c>
      <c r="AU123" s="14" t="s">
        <v>181</v>
      </c>
      <c r="BK123" s="169">
        <f>BK124</f>
        <v>0</v>
      </c>
    </row>
    <row r="124" spans="1:65" s="11" customFormat="1" ht="25.9" customHeight="1">
      <c r="B124" s="192"/>
      <c r="C124" s="193"/>
      <c r="D124" s="194" t="s">
        <v>75</v>
      </c>
      <c r="E124" s="195" t="s">
        <v>2169</v>
      </c>
      <c r="F124" s="195" t="s">
        <v>2170</v>
      </c>
      <c r="G124" s="193"/>
      <c r="H124" s="193"/>
      <c r="I124" s="196"/>
      <c r="J124" s="196"/>
      <c r="K124" s="197">
        <f>BK124</f>
        <v>0</v>
      </c>
      <c r="L124" s="193"/>
      <c r="M124" s="198"/>
      <c r="N124" s="199"/>
      <c r="O124" s="200"/>
      <c r="P124" s="200"/>
      <c r="Q124" s="201">
        <f>Q125+Q234</f>
        <v>0</v>
      </c>
      <c r="R124" s="201">
        <f>R125+R234</f>
        <v>0</v>
      </c>
      <c r="S124" s="200"/>
      <c r="T124" s="202">
        <f>T125+T234</f>
        <v>0</v>
      </c>
      <c r="U124" s="200"/>
      <c r="V124" s="202">
        <f>V125+V234</f>
        <v>0</v>
      </c>
      <c r="W124" s="200"/>
      <c r="X124" s="202">
        <f>X125+X234</f>
        <v>0</v>
      </c>
      <c r="Y124" s="203"/>
      <c r="AR124" s="204" t="s">
        <v>85</v>
      </c>
      <c r="AT124" s="205" t="s">
        <v>75</v>
      </c>
      <c r="AU124" s="205" t="s">
        <v>76</v>
      </c>
      <c r="AY124" s="204" t="s">
        <v>205</v>
      </c>
      <c r="BK124" s="206">
        <f>BK125+BK234</f>
        <v>0</v>
      </c>
    </row>
    <row r="125" spans="1:65" s="11" customFormat="1" ht="22.9" customHeight="1">
      <c r="B125" s="192"/>
      <c r="C125" s="193"/>
      <c r="D125" s="194" t="s">
        <v>75</v>
      </c>
      <c r="E125" s="224" t="s">
        <v>420</v>
      </c>
      <c r="F125" s="224" t="s">
        <v>2171</v>
      </c>
      <c r="G125" s="193"/>
      <c r="H125" s="193"/>
      <c r="I125" s="196"/>
      <c r="J125" s="196"/>
      <c r="K125" s="225">
        <f>BK125</f>
        <v>0</v>
      </c>
      <c r="L125" s="193"/>
      <c r="M125" s="198"/>
      <c r="N125" s="199"/>
      <c r="O125" s="200"/>
      <c r="P125" s="200"/>
      <c r="Q125" s="201">
        <f>SUM(Q126:Q233)</f>
        <v>0</v>
      </c>
      <c r="R125" s="201">
        <f>SUM(R126:R233)</f>
        <v>0</v>
      </c>
      <c r="S125" s="200"/>
      <c r="T125" s="202">
        <f>SUM(T126:T233)</f>
        <v>0</v>
      </c>
      <c r="U125" s="200"/>
      <c r="V125" s="202">
        <f>SUM(V126:V233)</f>
        <v>0</v>
      </c>
      <c r="W125" s="200"/>
      <c r="X125" s="202">
        <f>SUM(X126:X233)</f>
        <v>0</v>
      </c>
      <c r="Y125" s="203"/>
      <c r="AR125" s="204" t="s">
        <v>214</v>
      </c>
      <c r="AT125" s="205" t="s">
        <v>75</v>
      </c>
      <c r="AU125" s="205" t="s">
        <v>83</v>
      </c>
      <c r="AY125" s="204" t="s">
        <v>205</v>
      </c>
      <c r="BK125" s="206">
        <f>SUM(BK126:BK233)</f>
        <v>0</v>
      </c>
    </row>
    <row r="126" spans="1:65" s="2" customFormat="1" ht="14.45" customHeight="1">
      <c r="A126" s="31"/>
      <c r="B126" s="32"/>
      <c r="C126" s="170" t="s">
        <v>83</v>
      </c>
      <c r="D126" s="170" t="s">
        <v>201</v>
      </c>
      <c r="E126" s="171" t="s">
        <v>2172</v>
      </c>
      <c r="F126" s="172" t="s">
        <v>2173</v>
      </c>
      <c r="G126" s="173" t="s">
        <v>300</v>
      </c>
      <c r="H126" s="174">
        <v>1</v>
      </c>
      <c r="I126" s="175"/>
      <c r="J126" s="176"/>
      <c r="K126" s="177">
        <f>ROUND(P126*H126,2)</f>
        <v>0</v>
      </c>
      <c r="L126" s="172" t="s">
        <v>1</v>
      </c>
      <c r="M126" s="178"/>
      <c r="N126" s="179" t="s">
        <v>1</v>
      </c>
      <c r="O126" s="180" t="s">
        <v>39</v>
      </c>
      <c r="P126" s="181">
        <f>I126+J126</f>
        <v>0</v>
      </c>
      <c r="Q126" s="181">
        <f>ROUND(I126*H126,2)</f>
        <v>0</v>
      </c>
      <c r="R126" s="181">
        <f>ROUND(J126*H126,2)</f>
        <v>0</v>
      </c>
      <c r="S126" s="68"/>
      <c r="T126" s="182">
        <f>S126*H126</f>
        <v>0</v>
      </c>
      <c r="U126" s="182">
        <v>0</v>
      </c>
      <c r="V126" s="182">
        <f>U126*H126</f>
        <v>0</v>
      </c>
      <c r="W126" s="182">
        <v>0</v>
      </c>
      <c r="X126" s="182">
        <f>W126*H126</f>
        <v>0</v>
      </c>
      <c r="Y126" s="183" t="s">
        <v>1</v>
      </c>
      <c r="Z126" s="31"/>
      <c r="AA126" s="31"/>
      <c r="AB126" s="31"/>
      <c r="AC126" s="31"/>
      <c r="AD126" s="31"/>
      <c r="AE126" s="31"/>
      <c r="AR126" s="184" t="s">
        <v>213</v>
      </c>
      <c r="AT126" s="184" t="s">
        <v>201</v>
      </c>
      <c r="AU126" s="184" t="s">
        <v>85</v>
      </c>
      <c r="AY126" s="14" t="s">
        <v>205</v>
      </c>
      <c r="BE126" s="185">
        <f>IF(O126="základní",K126,0)</f>
        <v>0</v>
      </c>
      <c r="BF126" s="185">
        <f>IF(O126="snížená",K126,0)</f>
        <v>0</v>
      </c>
      <c r="BG126" s="185">
        <f>IF(O126="zákl. přenesená",K126,0)</f>
        <v>0</v>
      </c>
      <c r="BH126" s="185">
        <f>IF(O126="sníž. přenesená",K126,0)</f>
        <v>0</v>
      </c>
      <c r="BI126" s="185">
        <f>IF(O126="nulová",K126,0)</f>
        <v>0</v>
      </c>
      <c r="BJ126" s="14" t="s">
        <v>83</v>
      </c>
      <c r="BK126" s="185">
        <f>ROUND(P126*H126,2)</f>
        <v>0</v>
      </c>
      <c r="BL126" s="14" t="s">
        <v>214</v>
      </c>
      <c r="BM126" s="184" t="s">
        <v>2174</v>
      </c>
    </row>
    <row r="127" spans="1:65" s="2" customFormat="1" ht="11.25">
      <c r="A127" s="31"/>
      <c r="B127" s="32"/>
      <c r="C127" s="33"/>
      <c r="D127" s="186" t="s">
        <v>207</v>
      </c>
      <c r="E127" s="33"/>
      <c r="F127" s="187" t="s">
        <v>2175</v>
      </c>
      <c r="G127" s="33"/>
      <c r="H127" s="33"/>
      <c r="I127" s="188"/>
      <c r="J127" s="188"/>
      <c r="K127" s="33"/>
      <c r="L127" s="33"/>
      <c r="M127" s="36"/>
      <c r="N127" s="189"/>
      <c r="O127" s="190"/>
      <c r="P127" s="68"/>
      <c r="Q127" s="68"/>
      <c r="R127" s="68"/>
      <c r="S127" s="68"/>
      <c r="T127" s="68"/>
      <c r="U127" s="68"/>
      <c r="V127" s="68"/>
      <c r="W127" s="68"/>
      <c r="X127" s="68"/>
      <c r="Y127" s="69"/>
      <c r="Z127" s="31"/>
      <c r="AA127" s="31"/>
      <c r="AB127" s="31"/>
      <c r="AC127" s="31"/>
      <c r="AD127" s="31"/>
      <c r="AE127" s="31"/>
      <c r="AT127" s="14" t="s">
        <v>207</v>
      </c>
      <c r="AU127" s="14" t="s">
        <v>85</v>
      </c>
    </row>
    <row r="128" spans="1:65" s="2" customFormat="1" ht="14.45" customHeight="1">
      <c r="A128" s="31"/>
      <c r="B128" s="32"/>
      <c r="C128" s="207" t="s">
        <v>85</v>
      </c>
      <c r="D128" s="207" t="s">
        <v>423</v>
      </c>
      <c r="E128" s="208" t="s">
        <v>2176</v>
      </c>
      <c r="F128" s="209" t="s">
        <v>2177</v>
      </c>
      <c r="G128" s="210" t="s">
        <v>300</v>
      </c>
      <c r="H128" s="211">
        <v>1</v>
      </c>
      <c r="I128" s="212"/>
      <c r="J128" s="212"/>
      <c r="K128" s="213">
        <f>ROUND(P128*H128,2)</f>
        <v>0</v>
      </c>
      <c r="L128" s="209" t="s">
        <v>1</v>
      </c>
      <c r="M128" s="36"/>
      <c r="N128" s="214" t="s">
        <v>1</v>
      </c>
      <c r="O128" s="180" t="s">
        <v>39</v>
      </c>
      <c r="P128" s="181">
        <f>I128+J128</f>
        <v>0</v>
      </c>
      <c r="Q128" s="181">
        <f>ROUND(I128*H128,2)</f>
        <v>0</v>
      </c>
      <c r="R128" s="181">
        <f>ROUND(J128*H128,2)</f>
        <v>0</v>
      </c>
      <c r="S128" s="68"/>
      <c r="T128" s="182">
        <f>S128*H128</f>
        <v>0</v>
      </c>
      <c r="U128" s="182">
        <v>0</v>
      </c>
      <c r="V128" s="182">
        <f>U128*H128</f>
        <v>0</v>
      </c>
      <c r="W128" s="182">
        <v>0</v>
      </c>
      <c r="X128" s="182">
        <f>W128*H128</f>
        <v>0</v>
      </c>
      <c r="Y128" s="183" t="s">
        <v>1</v>
      </c>
      <c r="Z128" s="31"/>
      <c r="AA128" s="31"/>
      <c r="AB128" s="31"/>
      <c r="AC128" s="31"/>
      <c r="AD128" s="31"/>
      <c r="AE128" s="31"/>
      <c r="AR128" s="184" t="s">
        <v>427</v>
      </c>
      <c r="AT128" s="184" t="s">
        <v>423</v>
      </c>
      <c r="AU128" s="184" t="s">
        <v>85</v>
      </c>
      <c r="AY128" s="14" t="s">
        <v>205</v>
      </c>
      <c r="BE128" s="185">
        <f>IF(O128="základní",K128,0)</f>
        <v>0</v>
      </c>
      <c r="BF128" s="185">
        <f>IF(O128="snížená",K128,0)</f>
        <v>0</v>
      </c>
      <c r="BG128" s="185">
        <f>IF(O128="zákl. přenesená",K128,0)</f>
        <v>0</v>
      </c>
      <c r="BH128" s="185">
        <f>IF(O128="sníž. přenesená",K128,0)</f>
        <v>0</v>
      </c>
      <c r="BI128" s="185">
        <f>IF(O128="nulová",K128,0)</f>
        <v>0</v>
      </c>
      <c r="BJ128" s="14" t="s">
        <v>83</v>
      </c>
      <c r="BK128" s="185">
        <f>ROUND(P128*H128,2)</f>
        <v>0</v>
      </c>
      <c r="BL128" s="14" t="s">
        <v>427</v>
      </c>
      <c r="BM128" s="184" t="s">
        <v>2178</v>
      </c>
    </row>
    <row r="129" spans="1:65" s="2" customFormat="1" ht="11.25">
      <c r="A129" s="31"/>
      <c r="B129" s="32"/>
      <c r="C129" s="33"/>
      <c r="D129" s="186" t="s">
        <v>207</v>
      </c>
      <c r="E129" s="33"/>
      <c r="F129" s="187" t="s">
        <v>2179</v>
      </c>
      <c r="G129" s="33"/>
      <c r="H129" s="33"/>
      <c r="I129" s="188"/>
      <c r="J129" s="188"/>
      <c r="K129" s="33"/>
      <c r="L129" s="33"/>
      <c r="M129" s="36"/>
      <c r="N129" s="189"/>
      <c r="O129" s="190"/>
      <c r="P129" s="68"/>
      <c r="Q129" s="68"/>
      <c r="R129" s="68"/>
      <c r="S129" s="68"/>
      <c r="T129" s="68"/>
      <c r="U129" s="68"/>
      <c r="V129" s="68"/>
      <c r="W129" s="68"/>
      <c r="X129" s="68"/>
      <c r="Y129" s="69"/>
      <c r="Z129" s="31"/>
      <c r="AA129" s="31"/>
      <c r="AB129" s="31"/>
      <c r="AC129" s="31"/>
      <c r="AD129" s="31"/>
      <c r="AE129" s="31"/>
      <c r="AT129" s="14" t="s">
        <v>207</v>
      </c>
      <c r="AU129" s="14" t="s">
        <v>85</v>
      </c>
    </row>
    <row r="130" spans="1:65" s="2" customFormat="1" ht="14.45" customHeight="1">
      <c r="A130" s="31"/>
      <c r="B130" s="32"/>
      <c r="C130" s="170" t="s">
        <v>409</v>
      </c>
      <c r="D130" s="170" t="s">
        <v>201</v>
      </c>
      <c r="E130" s="171" t="s">
        <v>2180</v>
      </c>
      <c r="F130" s="172" t="s">
        <v>2181</v>
      </c>
      <c r="G130" s="173" t="s">
        <v>300</v>
      </c>
      <c r="H130" s="174">
        <v>3</v>
      </c>
      <c r="I130" s="175"/>
      <c r="J130" s="176"/>
      <c r="K130" s="177">
        <f>ROUND(P130*H130,2)</f>
        <v>0</v>
      </c>
      <c r="L130" s="172" t="s">
        <v>1</v>
      </c>
      <c r="M130" s="178"/>
      <c r="N130" s="179" t="s">
        <v>1</v>
      </c>
      <c r="O130" s="180" t="s">
        <v>39</v>
      </c>
      <c r="P130" s="181">
        <f>I130+J130</f>
        <v>0</v>
      </c>
      <c r="Q130" s="181">
        <f>ROUND(I130*H130,2)</f>
        <v>0</v>
      </c>
      <c r="R130" s="181">
        <f>ROUND(J130*H130,2)</f>
        <v>0</v>
      </c>
      <c r="S130" s="68"/>
      <c r="T130" s="182">
        <f>S130*H130</f>
        <v>0</v>
      </c>
      <c r="U130" s="182">
        <v>0</v>
      </c>
      <c r="V130" s="182">
        <f>U130*H130</f>
        <v>0</v>
      </c>
      <c r="W130" s="182">
        <v>0</v>
      </c>
      <c r="X130" s="182">
        <f>W130*H130</f>
        <v>0</v>
      </c>
      <c r="Y130" s="183" t="s">
        <v>1</v>
      </c>
      <c r="Z130" s="31"/>
      <c r="AA130" s="31"/>
      <c r="AB130" s="31"/>
      <c r="AC130" s="31"/>
      <c r="AD130" s="31"/>
      <c r="AE130" s="31"/>
      <c r="AR130" s="184" t="s">
        <v>331</v>
      </c>
      <c r="AT130" s="184" t="s">
        <v>201</v>
      </c>
      <c r="AU130" s="184" t="s">
        <v>85</v>
      </c>
      <c r="AY130" s="14" t="s">
        <v>205</v>
      </c>
      <c r="BE130" s="185">
        <f>IF(O130="základní",K130,0)</f>
        <v>0</v>
      </c>
      <c r="BF130" s="185">
        <f>IF(O130="snížená",K130,0)</f>
        <v>0</v>
      </c>
      <c r="BG130" s="185">
        <f>IF(O130="zákl. přenesená",K130,0)</f>
        <v>0</v>
      </c>
      <c r="BH130" s="185">
        <f>IF(O130="sníž. přenesená",K130,0)</f>
        <v>0</v>
      </c>
      <c r="BI130" s="185">
        <f>IF(O130="nulová",K130,0)</f>
        <v>0</v>
      </c>
      <c r="BJ130" s="14" t="s">
        <v>83</v>
      </c>
      <c r="BK130" s="185">
        <f>ROUND(P130*H130,2)</f>
        <v>0</v>
      </c>
      <c r="BL130" s="14" t="s">
        <v>331</v>
      </c>
      <c r="BM130" s="184" t="s">
        <v>2182</v>
      </c>
    </row>
    <row r="131" spans="1:65" s="2" customFormat="1" ht="11.25">
      <c r="A131" s="31"/>
      <c r="B131" s="32"/>
      <c r="C131" s="33"/>
      <c r="D131" s="186" t="s">
        <v>207</v>
      </c>
      <c r="E131" s="33"/>
      <c r="F131" s="187" t="s">
        <v>2181</v>
      </c>
      <c r="G131" s="33"/>
      <c r="H131" s="33"/>
      <c r="I131" s="188"/>
      <c r="J131" s="188"/>
      <c r="K131" s="33"/>
      <c r="L131" s="33"/>
      <c r="M131" s="36"/>
      <c r="N131" s="189"/>
      <c r="O131" s="190"/>
      <c r="P131" s="68"/>
      <c r="Q131" s="68"/>
      <c r="R131" s="68"/>
      <c r="S131" s="68"/>
      <c r="T131" s="68"/>
      <c r="U131" s="68"/>
      <c r="V131" s="68"/>
      <c r="W131" s="68"/>
      <c r="X131" s="68"/>
      <c r="Y131" s="69"/>
      <c r="Z131" s="31"/>
      <c r="AA131" s="31"/>
      <c r="AB131" s="31"/>
      <c r="AC131" s="31"/>
      <c r="AD131" s="31"/>
      <c r="AE131" s="31"/>
      <c r="AT131" s="14" t="s">
        <v>207</v>
      </c>
      <c r="AU131" s="14" t="s">
        <v>85</v>
      </c>
    </row>
    <row r="132" spans="1:65" s="2" customFormat="1" ht="14.45" customHeight="1">
      <c r="A132" s="31"/>
      <c r="B132" s="32"/>
      <c r="C132" s="170" t="s">
        <v>214</v>
      </c>
      <c r="D132" s="170" t="s">
        <v>201</v>
      </c>
      <c r="E132" s="171" t="s">
        <v>2183</v>
      </c>
      <c r="F132" s="172" t="s">
        <v>2184</v>
      </c>
      <c r="G132" s="173" t="s">
        <v>300</v>
      </c>
      <c r="H132" s="174">
        <v>1</v>
      </c>
      <c r="I132" s="175"/>
      <c r="J132" s="176"/>
      <c r="K132" s="177">
        <f>ROUND(P132*H132,2)</f>
        <v>0</v>
      </c>
      <c r="L132" s="172" t="s">
        <v>1</v>
      </c>
      <c r="M132" s="178"/>
      <c r="N132" s="179"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331</v>
      </c>
      <c r="AT132" s="184" t="s">
        <v>201</v>
      </c>
      <c r="AU132" s="184" t="s">
        <v>85</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331</v>
      </c>
      <c r="BM132" s="184" t="s">
        <v>2185</v>
      </c>
    </row>
    <row r="133" spans="1:65" s="2" customFormat="1" ht="11.25">
      <c r="A133" s="31"/>
      <c r="B133" s="32"/>
      <c r="C133" s="33"/>
      <c r="D133" s="186" t="s">
        <v>207</v>
      </c>
      <c r="E133" s="33"/>
      <c r="F133" s="187" t="s">
        <v>2186</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85</v>
      </c>
    </row>
    <row r="134" spans="1:65" s="2" customFormat="1" ht="24.2" customHeight="1">
      <c r="A134" s="31"/>
      <c r="B134" s="32"/>
      <c r="C134" s="207" t="s">
        <v>416</v>
      </c>
      <c r="D134" s="207" t="s">
        <v>423</v>
      </c>
      <c r="E134" s="208" t="s">
        <v>2187</v>
      </c>
      <c r="F134" s="209" t="s">
        <v>2188</v>
      </c>
      <c r="G134" s="210" t="s">
        <v>300</v>
      </c>
      <c r="H134" s="211">
        <v>4</v>
      </c>
      <c r="I134" s="212"/>
      <c r="J134" s="212"/>
      <c r="K134" s="213">
        <f>ROUND(P134*H134,2)</f>
        <v>0</v>
      </c>
      <c r="L134" s="209" t="s">
        <v>1</v>
      </c>
      <c r="M134" s="36"/>
      <c r="N134" s="214" t="s">
        <v>1</v>
      </c>
      <c r="O134" s="180" t="s">
        <v>39</v>
      </c>
      <c r="P134" s="181">
        <f>I134+J134</f>
        <v>0</v>
      </c>
      <c r="Q134" s="181">
        <f>ROUND(I134*H134,2)</f>
        <v>0</v>
      </c>
      <c r="R134" s="181">
        <f>ROUND(J134*H134,2)</f>
        <v>0</v>
      </c>
      <c r="S134" s="68"/>
      <c r="T134" s="182">
        <f>S134*H134</f>
        <v>0</v>
      </c>
      <c r="U134" s="182">
        <v>0</v>
      </c>
      <c r="V134" s="182">
        <f>U134*H134</f>
        <v>0</v>
      </c>
      <c r="W134" s="182">
        <v>0</v>
      </c>
      <c r="X134" s="182">
        <f>W134*H134</f>
        <v>0</v>
      </c>
      <c r="Y134" s="183" t="s">
        <v>1</v>
      </c>
      <c r="Z134" s="31"/>
      <c r="AA134" s="31"/>
      <c r="AB134" s="31"/>
      <c r="AC134" s="31"/>
      <c r="AD134" s="31"/>
      <c r="AE134" s="31"/>
      <c r="AR134" s="184" t="s">
        <v>427</v>
      </c>
      <c r="AT134" s="184" t="s">
        <v>423</v>
      </c>
      <c r="AU134" s="184" t="s">
        <v>85</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427</v>
      </c>
      <c r="BM134" s="184" t="s">
        <v>2189</v>
      </c>
    </row>
    <row r="135" spans="1:65" s="2" customFormat="1" ht="19.5">
      <c r="A135" s="31"/>
      <c r="B135" s="32"/>
      <c r="C135" s="33"/>
      <c r="D135" s="186" t="s">
        <v>207</v>
      </c>
      <c r="E135" s="33"/>
      <c r="F135" s="187" t="s">
        <v>2190</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85</v>
      </c>
    </row>
    <row r="136" spans="1:65" s="2" customFormat="1" ht="14.45" customHeight="1">
      <c r="A136" s="31"/>
      <c r="B136" s="32"/>
      <c r="C136" s="170" t="s">
        <v>429</v>
      </c>
      <c r="D136" s="170" t="s">
        <v>201</v>
      </c>
      <c r="E136" s="171" t="s">
        <v>2191</v>
      </c>
      <c r="F136" s="172" t="s">
        <v>2192</v>
      </c>
      <c r="G136" s="173" t="s">
        <v>300</v>
      </c>
      <c r="H136" s="174">
        <v>4</v>
      </c>
      <c r="I136" s="175"/>
      <c r="J136" s="176"/>
      <c r="K136" s="177">
        <f>ROUND(P136*H136,2)</f>
        <v>0</v>
      </c>
      <c r="L136" s="172" t="s">
        <v>1</v>
      </c>
      <c r="M136" s="178"/>
      <c r="N136" s="179" t="s">
        <v>1</v>
      </c>
      <c r="O136" s="180" t="s">
        <v>39</v>
      </c>
      <c r="P136" s="181">
        <f>I136+J136</f>
        <v>0</v>
      </c>
      <c r="Q136" s="181">
        <f>ROUND(I136*H136,2)</f>
        <v>0</v>
      </c>
      <c r="R136" s="181">
        <f>ROUND(J136*H136,2)</f>
        <v>0</v>
      </c>
      <c r="S136" s="68"/>
      <c r="T136" s="182">
        <f>S136*H136</f>
        <v>0</v>
      </c>
      <c r="U136" s="182">
        <v>0</v>
      </c>
      <c r="V136" s="182">
        <f>U136*H136</f>
        <v>0</v>
      </c>
      <c r="W136" s="182">
        <v>0</v>
      </c>
      <c r="X136" s="182">
        <f>W136*H136</f>
        <v>0</v>
      </c>
      <c r="Y136" s="183" t="s">
        <v>1</v>
      </c>
      <c r="Z136" s="31"/>
      <c r="AA136" s="31"/>
      <c r="AB136" s="31"/>
      <c r="AC136" s="31"/>
      <c r="AD136" s="31"/>
      <c r="AE136" s="31"/>
      <c r="AR136" s="184" t="s">
        <v>331</v>
      </c>
      <c r="AT136" s="184" t="s">
        <v>201</v>
      </c>
      <c r="AU136" s="184" t="s">
        <v>85</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331</v>
      </c>
      <c r="BM136" s="184" t="s">
        <v>2193</v>
      </c>
    </row>
    <row r="137" spans="1:65" s="2" customFormat="1" ht="11.25">
      <c r="A137" s="31"/>
      <c r="B137" s="32"/>
      <c r="C137" s="33"/>
      <c r="D137" s="186" t="s">
        <v>207</v>
      </c>
      <c r="E137" s="33"/>
      <c r="F137" s="187" t="s">
        <v>2192</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85</v>
      </c>
    </row>
    <row r="138" spans="1:65" s="2" customFormat="1" ht="24.2" customHeight="1">
      <c r="A138" s="31"/>
      <c r="B138" s="32"/>
      <c r="C138" s="207" t="s">
        <v>434</v>
      </c>
      <c r="D138" s="207" t="s">
        <v>423</v>
      </c>
      <c r="E138" s="208" t="s">
        <v>2194</v>
      </c>
      <c r="F138" s="209" t="s">
        <v>2195</v>
      </c>
      <c r="G138" s="210" t="s">
        <v>300</v>
      </c>
      <c r="H138" s="211">
        <v>4</v>
      </c>
      <c r="I138" s="212"/>
      <c r="J138" s="212"/>
      <c r="K138" s="213">
        <f>ROUND(P138*H138,2)</f>
        <v>0</v>
      </c>
      <c r="L138" s="209" t="s">
        <v>1</v>
      </c>
      <c r="M138" s="36"/>
      <c r="N138" s="214" t="s">
        <v>1</v>
      </c>
      <c r="O138" s="180" t="s">
        <v>39</v>
      </c>
      <c r="P138" s="181">
        <f>I138+J138</f>
        <v>0</v>
      </c>
      <c r="Q138" s="181">
        <f>ROUND(I138*H138,2)</f>
        <v>0</v>
      </c>
      <c r="R138" s="181">
        <f>ROUND(J138*H138,2)</f>
        <v>0</v>
      </c>
      <c r="S138" s="68"/>
      <c r="T138" s="182">
        <f>S138*H138</f>
        <v>0</v>
      </c>
      <c r="U138" s="182">
        <v>0</v>
      </c>
      <c r="V138" s="182">
        <f>U138*H138</f>
        <v>0</v>
      </c>
      <c r="W138" s="182">
        <v>0</v>
      </c>
      <c r="X138" s="182">
        <f>W138*H138</f>
        <v>0</v>
      </c>
      <c r="Y138" s="183" t="s">
        <v>1</v>
      </c>
      <c r="Z138" s="31"/>
      <c r="AA138" s="31"/>
      <c r="AB138" s="31"/>
      <c r="AC138" s="31"/>
      <c r="AD138" s="31"/>
      <c r="AE138" s="31"/>
      <c r="AR138" s="184" t="s">
        <v>427</v>
      </c>
      <c r="AT138" s="184" t="s">
        <v>423</v>
      </c>
      <c r="AU138" s="184" t="s">
        <v>85</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427</v>
      </c>
      <c r="BM138" s="184" t="s">
        <v>2196</v>
      </c>
    </row>
    <row r="139" spans="1:65" s="2" customFormat="1" ht="19.5">
      <c r="A139" s="31"/>
      <c r="B139" s="32"/>
      <c r="C139" s="33"/>
      <c r="D139" s="186" t="s">
        <v>207</v>
      </c>
      <c r="E139" s="33"/>
      <c r="F139" s="187" t="s">
        <v>2197</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85</v>
      </c>
    </row>
    <row r="140" spans="1:65" s="2" customFormat="1" ht="14.45" customHeight="1">
      <c r="A140" s="31"/>
      <c r="B140" s="32"/>
      <c r="C140" s="170" t="s">
        <v>213</v>
      </c>
      <c r="D140" s="170" t="s">
        <v>201</v>
      </c>
      <c r="E140" s="171" t="s">
        <v>2198</v>
      </c>
      <c r="F140" s="172" t="s">
        <v>2199</v>
      </c>
      <c r="G140" s="173" t="s">
        <v>300</v>
      </c>
      <c r="H140" s="174">
        <v>50</v>
      </c>
      <c r="I140" s="175"/>
      <c r="J140" s="176"/>
      <c r="K140" s="177">
        <f>ROUND(P140*H140,2)</f>
        <v>0</v>
      </c>
      <c r="L140" s="172" t="s">
        <v>1</v>
      </c>
      <c r="M140" s="178"/>
      <c r="N140" s="179" t="s">
        <v>1</v>
      </c>
      <c r="O140" s="180" t="s">
        <v>39</v>
      </c>
      <c r="P140" s="181">
        <f>I140+J140</f>
        <v>0</v>
      </c>
      <c r="Q140" s="181">
        <f>ROUND(I140*H140,2)</f>
        <v>0</v>
      </c>
      <c r="R140" s="181">
        <f>ROUND(J140*H140,2)</f>
        <v>0</v>
      </c>
      <c r="S140" s="68"/>
      <c r="T140" s="182">
        <f>S140*H140</f>
        <v>0</v>
      </c>
      <c r="U140" s="182">
        <v>0</v>
      </c>
      <c r="V140" s="182">
        <f>U140*H140</f>
        <v>0</v>
      </c>
      <c r="W140" s="182">
        <v>0</v>
      </c>
      <c r="X140" s="182">
        <f>W140*H140</f>
        <v>0</v>
      </c>
      <c r="Y140" s="183" t="s">
        <v>1</v>
      </c>
      <c r="Z140" s="31"/>
      <c r="AA140" s="31"/>
      <c r="AB140" s="31"/>
      <c r="AC140" s="31"/>
      <c r="AD140" s="31"/>
      <c r="AE140" s="31"/>
      <c r="AR140" s="184" t="s">
        <v>213</v>
      </c>
      <c r="AT140" s="184" t="s">
        <v>201</v>
      </c>
      <c r="AU140" s="184" t="s">
        <v>85</v>
      </c>
      <c r="AY140" s="14" t="s">
        <v>205</v>
      </c>
      <c r="BE140" s="185">
        <f>IF(O140="základní",K140,0)</f>
        <v>0</v>
      </c>
      <c r="BF140" s="185">
        <f>IF(O140="snížená",K140,0)</f>
        <v>0</v>
      </c>
      <c r="BG140" s="185">
        <f>IF(O140="zákl. přenesená",K140,0)</f>
        <v>0</v>
      </c>
      <c r="BH140" s="185">
        <f>IF(O140="sníž. přenesená",K140,0)</f>
        <v>0</v>
      </c>
      <c r="BI140" s="185">
        <f>IF(O140="nulová",K140,0)</f>
        <v>0</v>
      </c>
      <c r="BJ140" s="14" t="s">
        <v>83</v>
      </c>
      <c r="BK140" s="185">
        <f>ROUND(P140*H140,2)</f>
        <v>0</v>
      </c>
      <c r="BL140" s="14" t="s">
        <v>214</v>
      </c>
      <c r="BM140" s="184" t="s">
        <v>2200</v>
      </c>
    </row>
    <row r="141" spans="1:65" s="2" customFormat="1" ht="11.25">
      <c r="A141" s="31"/>
      <c r="B141" s="32"/>
      <c r="C141" s="33"/>
      <c r="D141" s="186" t="s">
        <v>207</v>
      </c>
      <c r="E141" s="33"/>
      <c r="F141" s="187" t="s">
        <v>2199</v>
      </c>
      <c r="G141" s="33"/>
      <c r="H141" s="33"/>
      <c r="I141" s="188"/>
      <c r="J141" s="188"/>
      <c r="K141" s="33"/>
      <c r="L141" s="33"/>
      <c r="M141" s="36"/>
      <c r="N141" s="189"/>
      <c r="O141" s="190"/>
      <c r="P141" s="68"/>
      <c r="Q141" s="68"/>
      <c r="R141" s="68"/>
      <c r="S141" s="68"/>
      <c r="T141" s="68"/>
      <c r="U141" s="68"/>
      <c r="V141" s="68"/>
      <c r="W141" s="68"/>
      <c r="X141" s="68"/>
      <c r="Y141" s="69"/>
      <c r="Z141" s="31"/>
      <c r="AA141" s="31"/>
      <c r="AB141" s="31"/>
      <c r="AC141" s="31"/>
      <c r="AD141" s="31"/>
      <c r="AE141" s="31"/>
      <c r="AT141" s="14" t="s">
        <v>207</v>
      </c>
      <c r="AU141" s="14" t="s">
        <v>85</v>
      </c>
    </row>
    <row r="142" spans="1:65" s="2" customFormat="1" ht="14.45" customHeight="1">
      <c r="A142" s="31"/>
      <c r="B142" s="32"/>
      <c r="C142" s="207" t="s">
        <v>442</v>
      </c>
      <c r="D142" s="207" t="s">
        <v>423</v>
      </c>
      <c r="E142" s="208" t="s">
        <v>1001</v>
      </c>
      <c r="F142" s="209" t="s">
        <v>1568</v>
      </c>
      <c r="G142" s="210" t="s">
        <v>204</v>
      </c>
      <c r="H142" s="211">
        <v>150</v>
      </c>
      <c r="I142" s="212"/>
      <c r="J142" s="212"/>
      <c r="K142" s="213">
        <f>ROUND(P142*H142,2)</f>
        <v>0</v>
      </c>
      <c r="L142" s="209" t="s">
        <v>1</v>
      </c>
      <c r="M142" s="36"/>
      <c r="N142" s="214" t="s">
        <v>1</v>
      </c>
      <c r="O142" s="180" t="s">
        <v>39</v>
      </c>
      <c r="P142" s="181">
        <f>I142+J142</f>
        <v>0</v>
      </c>
      <c r="Q142" s="181">
        <f>ROUND(I142*H142,2)</f>
        <v>0</v>
      </c>
      <c r="R142" s="181">
        <f>ROUND(J142*H142,2)</f>
        <v>0</v>
      </c>
      <c r="S142" s="68"/>
      <c r="T142" s="182">
        <f>S142*H142</f>
        <v>0</v>
      </c>
      <c r="U142" s="182">
        <v>0</v>
      </c>
      <c r="V142" s="182">
        <f>U142*H142</f>
        <v>0</v>
      </c>
      <c r="W142" s="182">
        <v>0</v>
      </c>
      <c r="X142" s="182">
        <f>W142*H142</f>
        <v>0</v>
      </c>
      <c r="Y142" s="183" t="s">
        <v>1</v>
      </c>
      <c r="Z142" s="31"/>
      <c r="AA142" s="31"/>
      <c r="AB142" s="31"/>
      <c r="AC142" s="31"/>
      <c r="AD142" s="31"/>
      <c r="AE142" s="31"/>
      <c r="AR142" s="184" t="s">
        <v>427</v>
      </c>
      <c r="AT142" s="184" t="s">
        <v>423</v>
      </c>
      <c r="AU142" s="184" t="s">
        <v>85</v>
      </c>
      <c r="AY142" s="14" t="s">
        <v>205</v>
      </c>
      <c r="BE142" s="185">
        <f>IF(O142="základní",K142,0)</f>
        <v>0</v>
      </c>
      <c r="BF142" s="185">
        <f>IF(O142="snížená",K142,0)</f>
        <v>0</v>
      </c>
      <c r="BG142" s="185">
        <f>IF(O142="zákl. přenesená",K142,0)</f>
        <v>0</v>
      </c>
      <c r="BH142" s="185">
        <f>IF(O142="sníž. přenesená",K142,0)</f>
        <v>0</v>
      </c>
      <c r="BI142" s="185">
        <f>IF(O142="nulová",K142,0)</f>
        <v>0</v>
      </c>
      <c r="BJ142" s="14" t="s">
        <v>83</v>
      </c>
      <c r="BK142" s="185">
        <f>ROUND(P142*H142,2)</f>
        <v>0</v>
      </c>
      <c r="BL142" s="14" t="s">
        <v>427</v>
      </c>
      <c r="BM142" s="184" t="s">
        <v>2201</v>
      </c>
    </row>
    <row r="143" spans="1:65" s="2" customFormat="1" ht="19.5">
      <c r="A143" s="31"/>
      <c r="B143" s="32"/>
      <c r="C143" s="33"/>
      <c r="D143" s="186" t="s">
        <v>207</v>
      </c>
      <c r="E143" s="33"/>
      <c r="F143" s="187" t="s">
        <v>1002</v>
      </c>
      <c r="G143" s="33"/>
      <c r="H143" s="33"/>
      <c r="I143" s="188"/>
      <c r="J143" s="188"/>
      <c r="K143" s="33"/>
      <c r="L143" s="33"/>
      <c r="M143" s="36"/>
      <c r="N143" s="189"/>
      <c r="O143" s="190"/>
      <c r="P143" s="68"/>
      <c r="Q143" s="68"/>
      <c r="R143" s="68"/>
      <c r="S143" s="68"/>
      <c r="T143" s="68"/>
      <c r="U143" s="68"/>
      <c r="V143" s="68"/>
      <c r="W143" s="68"/>
      <c r="X143" s="68"/>
      <c r="Y143" s="69"/>
      <c r="Z143" s="31"/>
      <c r="AA143" s="31"/>
      <c r="AB143" s="31"/>
      <c r="AC143" s="31"/>
      <c r="AD143" s="31"/>
      <c r="AE143" s="31"/>
      <c r="AT143" s="14" t="s">
        <v>207</v>
      </c>
      <c r="AU143" s="14" t="s">
        <v>85</v>
      </c>
    </row>
    <row r="144" spans="1:65" s="2" customFormat="1" ht="14.45" customHeight="1">
      <c r="A144" s="31"/>
      <c r="B144" s="32"/>
      <c r="C144" s="170" t="s">
        <v>447</v>
      </c>
      <c r="D144" s="170" t="s">
        <v>201</v>
      </c>
      <c r="E144" s="171" t="s">
        <v>2202</v>
      </c>
      <c r="F144" s="172" t="s">
        <v>2203</v>
      </c>
      <c r="G144" s="173" t="s">
        <v>204</v>
      </c>
      <c r="H144" s="174">
        <v>100</v>
      </c>
      <c r="I144" s="175"/>
      <c r="J144" s="176"/>
      <c r="K144" s="177">
        <f>ROUND(P144*H144,2)</f>
        <v>0</v>
      </c>
      <c r="L144" s="172" t="s">
        <v>1</v>
      </c>
      <c r="M144" s="178"/>
      <c r="N144" s="179" t="s">
        <v>1</v>
      </c>
      <c r="O144" s="180" t="s">
        <v>39</v>
      </c>
      <c r="P144" s="181">
        <f>I144+J144</f>
        <v>0</v>
      </c>
      <c r="Q144" s="181">
        <f>ROUND(I144*H144,2)</f>
        <v>0</v>
      </c>
      <c r="R144" s="181">
        <f>ROUND(J144*H144,2)</f>
        <v>0</v>
      </c>
      <c r="S144" s="68"/>
      <c r="T144" s="182">
        <f>S144*H144</f>
        <v>0</v>
      </c>
      <c r="U144" s="182">
        <v>0</v>
      </c>
      <c r="V144" s="182">
        <f>U144*H144</f>
        <v>0</v>
      </c>
      <c r="W144" s="182">
        <v>0</v>
      </c>
      <c r="X144" s="182">
        <f>W144*H144</f>
        <v>0</v>
      </c>
      <c r="Y144" s="183" t="s">
        <v>1</v>
      </c>
      <c r="Z144" s="31"/>
      <c r="AA144" s="31"/>
      <c r="AB144" s="31"/>
      <c r="AC144" s="31"/>
      <c r="AD144" s="31"/>
      <c r="AE144" s="31"/>
      <c r="AR144" s="184" t="s">
        <v>213</v>
      </c>
      <c r="AT144" s="184" t="s">
        <v>201</v>
      </c>
      <c r="AU144" s="184" t="s">
        <v>85</v>
      </c>
      <c r="AY144" s="14" t="s">
        <v>205</v>
      </c>
      <c r="BE144" s="185">
        <f>IF(O144="základní",K144,0)</f>
        <v>0</v>
      </c>
      <c r="BF144" s="185">
        <f>IF(O144="snížená",K144,0)</f>
        <v>0</v>
      </c>
      <c r="BG144" s="185">
        <f>IF(O144="zákl. přenesená",K144,0)</f>
        <v>0</v>
      </c>
      <c r="BH144" s="185">
        <f>IF(O144="sníž. přenesená",K144,0)</f>
        <v>0</v>
      </c>
      <c r="BI144" s="185">
        <f>IF(O144="nulová",K144,0)</f>
        <v>0</v>
      </c>
      <c r="BJ144" s="14" t="s">
        <v>83</v>
      </c>
      <c r="BK144" s="185">
        <f>ROUND(P144*H144,2)</f>
        <v>0</v>
      </c>
      <c r="BL144" s="14" t="s">
        <v>214</v>
      </c>
      <c r="BM144" s="184" t="s">
        <v>2204</v>
      </c>
    </row>
    <row r="145" spans="1:65" s="2" customFormat="1" ht="11.25">
      <c r="A145" s="31"/>
      <c r="B145" s="32"/>
      <c r="C145" s="33"/>
      <c r="D145" s="186" t="s">
        <v>207</v>
      </c>
      <c r="E145" s="33"/>
      <c r="F145" s="187" t="s">
        <v>2203</v>
      </c>
      <c r="G145" s="33"/>
      <c r="H145" s="33"/>
      <c r="I145" s="188"/>
      <c r="J145" s="188"/>
      <c r="K145" s="33"/>
      <c r="L145" s="33"/>
      <c r="M145" s="36"/>
      <c r="N145" s="189"/>
      <c r="O145" s="190"/>
      <c r="P145" s="68"/>
      <c r="Q145" s="68"/>
      <c r="R145" s="68"/>
      <c r="S145" s="68"/>
      <c r="T145" s="68"/>
      <c r="U145" s="68"/>
      <c r="V145" s="68"/>
      <c r="W145" s="68"/>
      <c r="X145" s="68"/>
      <c r="Y145" s="69"/>
      <c r="Z145" s="31"/>
      <c r="AA145" s="31"/>
      <c r="AB145" s="31"/>
      <c r="AC145" s="31"/>
      <c r="AD145" s="31"/>
      <c r="AE145" s="31"/>
      <c r="AT145" s="14" t="s">
        <v>207</v>
      </c>
      <c r="AU145" s="14" t="s">
        <v>85</v>
      </c>
    </row>
    <row r="146" spans="1:65" s="2" customFormat="1" ht="24.2" customHeight="1">
      <c r="A146" s="31"/>
      <c r="B146" s="32"/>
      <c r="C146" s="207" t="s">
        <v>452</v>
      </c>
      <c r="D146" s="207" t="s">
        <v>423</v>
      </c>
      <c r="E146" s="208" t="s">
        <v>2205</v>
      </c>
      <c r="F146" s="209" t="s">
        <v>2206</v>
      </c>
      <c r="G146" s="210" t="s">
        <v>204</v>
      </c>
      <c r="H146" s="211">
        <v>100</v>
      </c>
      <c r="I146" s="212"/>
      <c r="J146" s="212"/>
      <c r="K146" s="213">
        <f>ROUND(P146*H146,2)</f>
        <v>0</v>
      </c>
      <c r="L146" s="209" t="s">
        <v>1</v>
      </c>
      <c r="M146" s="36"/>
      <c r="N146" s="214" t="s">
        <v>1</v>
      </c>
      <c r="O146" s="180" t="s">
        <v>39</v>
      </c>
      <c r="P146" s="181">
        <f>I146+J146</f>
        <v>0</v>
      </c>
      <c r="Q146" s="181">
        <f>ROUND(I146*H146,2)</f>
        <v>0</v>
      </c>
      <c r="R146" s="181">
        <f>ROUND(J146*H146,2)</f>
        <v>0</v>
      </c>
      <c r="S146" s="68"/>
      <c r="T146" s="182">
        <f>S146*H146</f>
        <v>0</v>
      </c>
      <c r="U146" s="182">
        <v>0</v>
      </c>
      <c r="V146" s="182">
        <f>U146*H146</f>
        <v>0</v>
      </c>
      <c r="W146" s="182">
        <v>0</v>
      </c>
      <c r="X146" s="182">
        <f>W146*H146</f>
        <v>0</v>
      </c>
      <c r="Y146" s="183" t="s">
        <v>1</v>
      </c>
      <c r="Z146" s="31"/>
      <c r="AA146" s="31"/>
      <c r="AB146" s="31"/>
      <c r="AC146" s="31"/>
      <c r="AD146" s="31"/>
      <c r="AE146" s="31"/>
      <c r="AR146" s="184" t="s">
        <v>427</v>
      </c>
      <c r="AT146" s="184" t="s">
        <v>423</v>
      </c>
      <c r="AU146" s="184" t="s">
        <v>85</v>
      </c>
      <c r="AY146" s="14" t="s">
        <v>205</v>
      </c>
      <c r="BE146" s="185">
        <f>IF(O146="základní",K146,0)</f>
        <v>0</v>
      </c>
      <c r="BF146" s="185">
        <f>IF(O146="snížená",K146,0)</f>
        <v>0</v>
      </c>
      <c r="BG146" s="185">
        <f>IF(O146="zákl. přenesená",K146,0)</f>
        <v>0</v>
      </c>
      <c r="BH146" s="185">
        <f>IF(O146="sníž. přenesená",K146,0)</f>
        <v>0</v>
      </c>
      <c r="BI146" s="185">
        <f>IF(O146="nulová",K146,0)</f>
        <v>0</v>
      </c>
      <c r="BJ146" s="14" t="s">
        <v>83</v>
      </c>
      <c r="BK146" s="185">
        <f>ROUND(P146*H146,2)</f>
        <v>0</v>
      </c>
      <c r="BL146" s="14" t="s">
        <v>427</v>
      </c>
      <c r="BM146" s="184" t="s">
        <v>2207</v>
      </c>
    </row>
    <row r="147" spans="1:65" s="2" customFormat="1" ht="19.5">
      <c r="A147" s="31"/>
      <c r="B147" s="32"/>
      <c r="C147" s="33"/>
      <c r="D147" s="186" t="s">
        <v>207</v>
      </c>
      <c r="E147" s="33"/>
      <c r="F147" s="187" t="s">
        <v>2208</v>
      </c>
      <c r="G147" s="33"/>
      <c r="H147" s="33"/>
      <c r="I147" s="188"/>
      <c r="J147" s="188"/>
      <c r="K147" s="33"/>
      <c r="L147" s="33"/>
      <c r="M147" s="36"/>
      <c r="N147" s="189"/>
      <c r="O147" s="190"/>
      <c r="P147" s="68"/>
      <c r="Q147" s="68"/>
      <c r="R147" s="68"/>
      <c r="S147" s="68"/>
      <c r="T147" s="68"/>
      <c r="U147" s="68"/>
      <c r="V147" s="68"/>
      <c r="W147" s="68"/>
      <c r="X147" s="68"/>
      <c r="Y147" s="69"/>
      <c r="Z147" s="31"/>
      <c r="AA147" s="31"/>
      <c r="AB147" s="31"/>
      <c r="AC147" s="31"/>
      <c r="AD147" s="31"/>
      <c r="AE147" s="31"/>
      <c r="AT147" s="14" t="s">
        <v>207</v>
      </c>
      <c r="AU147" s="14" t="s">
        <v>85</v>
      </c>
    </row>
    <row r="148" spans="1:65" s="2" customFormat="1" ht="24.2" customHeight="1">
      <c r="A148" s="31"/>
      <c r="B148" s="32"/>
      <c r="C148" s="170" t="s">
        <v>457</v>
      </c>
      <c r="D148" s="170" t="s">
        <v>201</v>
      </c>
      <c r="E148" s="171" t="s">
        <v>2209</v>
      </c>
      <c r="F148" s="172" t="s">
        <v>2210</v>
      </c>
      <c r="G148" s="173" t="s">
        <v>300</v>
      </c>
      <c r="H148" s="174">
        <v>20</v>
      </c>
      <c r="I148" s="175"/>
      <c r="J148" s="176"/>
      <c r="K148" s="177">
        <f>ROUND(P148*H148,2)</f>
        <v>0</v>
      </c>
      <c r="L148" s="172" t="s">
        <v>1</v>
      </c>
      <c r="M148" s="178"/>
      <c r="N148" s="179" t="s">
        <v>1</v>
      </c>
      <c r="O148" s="180" t="s">
        <v>39</v>
      </c>
      <c r="P148" s="181">
        <f>I148+J148</f>
        <v>0</v>
      </c>
      <c r="Q148" s="181">
        <f>ROUND(I148*H148,2)</f>
        <v>0</v>
      </c>
      <c r="R148" s="181">
        <f>ROUND(J148*H148,2)</f>
        <v>0</v>
      </c>
      <c r="S148" s="68"/>
      <c r="T148" s="182">
        <f>S148*H148</f>
        <v>0</v>
      </c>
      <c r="U148" s="182">
        <v>0</v>
      </c>
      <c r="V148" s="182">
        <f>U148*H148</f>
        <v>0</v>
      </c>
      <c r="W148" s="182">
        <v>0</v>
      </c>
      <c r="X148" s="182">
        <f>W148*H148</f>
        <v>0</v>
      </c>
      <c r="Y148" s="183" t="s">
        <v>1</v>
      </c>
      <c r="Z148" s="31"/>
      <c r="AA148" s="31"/>
      <c r="AB148" s="31"/>
      <c r="AC148" s="31"/>
      <c r="AD148" s="31"/>
      <c r="AE148" s="31"/>
      <c r="AR148" s="184" t="s">
        <v>331</v>
      </c>
      <c r="AT148" s="184" t="s">
        <v>201</v>
      </c>
      <c r="AU148" s="184" t="s">
        <v>85</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331</v>
      </c>
      <c r="BM148" s="184" t="s">
        <v>2211</v>
      </c>
    </row>
    <row r="149" spans="1:65" s="2" customFormat="1" ht="11.25">
      <c r="A149" s="31"/>
      <c r="B149" s="32"/>
      <c r="C149" s="33"/>
      <c r="D149" s="186" t="s">
        <v>207</v>
      </c>
      <c r="E149" s="33"/>
      <c r="F149" s="187" t="s">
        <v>2210</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85</v>
      </c>
    </row>
    <row r="150" spans="1:65" s="2" customFormat="1" ht="24.2" customHeight="1">
      <c r="A150" s="31"/>
      <c r="B150" s="32"/>
      <c r="C150" s="207" t="s">
        <v>462</v>
      </c>
      <c r="D150" s="207" t="s">
        <v>423</v>
      </c>
      <c r="E150" s="208" t="s">
        <v>2212</v>
      </c>
      <c r="F150" s="209" t="s">
        <v>2213</v>
      </c>
      <c r="G150" s="210" t="s">
        <v>300</v>
      </c>
      <c r="H150" s="211">
        <v>20</v>
      </c>
      <c r="I150" s="212"/>
      <c r="J150" s="212"/>
      <c r="K150" s="213">
        <f>ROUND(P150*H150,2)</f>
        <v>0</v>
      </c>
      <c r="L150" s="209" t="s">
        <v>1</v>
      </c>
      <c r="M150" s="36"/>
      <c r="N150" s="214" t="s">
        <v>1</v>
      </c>
      <c r="O150" s="180" t="s">
        <v>39</v>
      </c>
      <c r="P150" s="181">
        <f>I150+J150</f>
        <v>0</v>
      </c>
      <c r="Q150" s="181">
        <f>ROUND(I150*H150,2)</f>
        <v>0</v>
      </c>
      <c r="R150" s="181">
        <f>ROUND(J150*H150,2)</f>
        <v>0</v>
      </c>
      <c r="S150" s="68"/>
      <c r="T150" s="182">
        <f>S150*H150</f>
        <v>0</v>
      </c>
      <c r="U150" s="182">
        <v>0</v>
      </c>
      <c r="V150" s="182">
        <f>U150*H150</f>
        <v>0</v>
      </c>
      <c r="W150" s="182">
        <v>0</v>
      </c>
      <c r="X150" s="182">
        <f>W150*H150</f>
        <v>0</v>
      </c>
      <c r="Y150" s="183" t="s">
        <v>1</v>
      </c>
      <c r="Z150" s="31"/>
      <c r="AA150" s="31"/>
      <c r="AB150" s="31"/>
      <c r="AC150" s="31"/>
      <c r="AD150" s="31"/>
      <c r="AE150" s="31"/>
      <c r="AR150" s="184" t="s">
        <v>427</v>
      </c>
      <c r="AT150" s="184" t="s">
        <v>423</v>
      </c>
      <c r="AU150" s="184" t="s">
        <v>85</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427</v>
      </c>
      <c r="BM150" s="184" t="s">
        <v>2214</v>
      </c>
    </row>
    <row r="151" spans="1:65" s="2" customFormat="1" ht="19.5">
      <c r="A151" s="31"/>
      <c r="B151" s="32"/>
      <c r="C151" s="33"/>
      <c r="D151" s="186" t="s">
        <v>207</v>
      </c>
      <c r="E151" s="33"/>
      <c r="F151" s="187" t="s">
        <v>2215</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85</v>
      </c>
    </row>
    <row r="152" spans="1:65" s="2" customFormat="1" ht="14.45" customHeight="1">
      <c r="A152" s="31"/>
      <c r="B152" s="32"/>
      <c r="C152" s="170" t="s">
        <v>510</v>
      </c>
      <c r="D152" s="170" t="s">
        <v>201</v>
      </c>
      <c r="E152" s="171" t="s">
        <v>2216</v>
      </c>
      <c r="F152" s="172" t="s">
        <v>2217</v>
      </c>
      <c r="G152" s="173" t="s">
        <v>300</v>
      </c>
      <c r="H152" s="174">
        <v>2</v>
      </c>
      <c r="I152" s="175"/>
      <c r="J152" s="176"/>
      <c r="K152" s="177">
        <f>ROUND(P152*H152,2)</f>
        <v>0</v>
      </c>
      <c r="L152" s="172" t="s">
        <v>1</v>
      </c>
      <c r="M152" s="178"/>
      <c r="N152" s="179" t="s">
        <v>1</v>
      </c>
      <c r="O152" s="180" t="s">
        <v>39</v>
      </c>
      <c r="P152" s="181">
        <f>I152+J152</f>
        <v>0</v>
      </c>
      <c r="Q152" s="181">
        <f>ROUND(I152*H152,2)</f>
        <v>0</v>
      </c>
      <c r="R152" s="181">
        <f>ROUND(J152*H152,2)</f>
        <v>0</v>
      </c>
      <c r="S152" s="68"/>
      <c r="T152" s="182">
        <f>S152*H152</f>
        <v>0</v>
      </c>
      <c r="U152" s="182">
        <v>0</v>
      </c>
      <c r="V152" s="182">
        <f>U152*H152</f>
        <v>0</v>
      </c>
      <c r="W152" s="182">
        <v>0</v>
      </c>
      <c r="X152" s="182">
        <f>W152*H152</f>
        <v>0</v>
      </c>
      <c r="Y152" s="183" t="s">
        <v>1</v>
      </c>
      <c r="Z152" s="31"/>
      <c r="AA152" s="31"/>
      <c r="AB152" s="31"/>
      <c r="AC152" s="31"/>
      <c r="AD152" s="31"/>
      <c r="AE152" s="31"/>
      <c r="AR152" s="184" t="s">
        <v>331</v>
      </c>
      <c r="AT152" s="184" t="s">
        <v>201</v>
      </c>
      <c r="AU152" s="184" t="s">
        <v>85</v>
      </c>
      <c r="AY152" s="14" t="s">
        <v>205</v>
      </c>
      <c r="BE152" s="185">
        <f>IF(O152="základní",K152,0)</f>
        <v>0</v>
      </c>
      <c r="BF152" s="185">
        <f>IF(O152="snížená",K152,0)</f>
        <v>0</v>
      </c>
      <c r="BG152" s="185">
        <f>IF(O152="zákl. přenesená",K152,0)</f>
        <v>0</v>
      </c>
      <c r="BH152" s="185">
        <f>IF(O152="sníž. přenesená",K152,0)</f>
        <v>0</v>
      </c>
      <c r="BI152" s="185">
        <f>IF(O152="nulová",K152,0)</f>
        <v>0</v>
      </c>
      <c r="BJ152" s="14" t="s">
        <v>83</v>
      </c>
      <c r="BK152" s="185">
        <f>ROUND(P152*H152,2)</f>
        <v>0</v>
      </c>
      <c r="BL152" s="14" t="s">
        <v>331</v>
      </c>
      <c r="BM152" s="184" t="s">
        <v>2218</v>
      </c>
    </row>
    <row r="153" spans="1:65" s="2" customFormat="1" ht="11.25">
      <c r="A153" s="31"/>
      <c r="B153" s="32"/>
      <c r="C153" s="33"/>
      <c r="D153" s="186" t="s">
        <v>207</v>
      </c>
      <c r="E153" s="33"/>
      <c r="F153" s="187" t="s">
        <v>2217</v>
      </c>
      <c r="G153" s="33"/>
      <c r="H153" s="33"/>
      <c r="I153" s="188"/>
      <c r="J153" s="188"/>
      <c r="K153" s="33"/>
      <c r="L153" s="33"/>
      <c r="M153" s="36"/>
      <c r="N153" s="189"/>
      <c r="O153" s="190"/>
      <c r="P153" s="68"/>
      <c r="Q153" s="68"/>
      <c r="R153" s="68"/>
      <c r="S153" s="68"/>
      <c r="T153" s="68"/>
      <c r="U153" s="68"/>
      <c r="V153" s="68"/>
      <c r="W153" s="68"/>
      <c r="X153" s="68"/>
      <c r="Y153" s="69"/>
      <c r="Z153" s="31"/>
      <c r="AA153" s="31"/>
      <c r="AB153" s="31"/>
      <c r="AC153" s="31"/>
      <c r="AD153" s="31"/>
      <c r="AE153" s="31"/>
      <c r="AT153" s="14" t="s">
        <v>207</v>
      </c>
      <c r="AU153" s="14" t="s">
        <v>85</v>
      </c>
    </row>
    <row r="154" spans="1:65" s="2" customFormat="1" ht="14.45" customHeight="1">
      <c r="A154" s="31"/>
      <c r="B154" s="32"/>
      <c r="C154" s="207" t="s">
        <v>9</v>
      </c>
      <c r="D154" s="207" t="s">
        <v>423</v>
      </c>
      <c r="E154" s="208" t="s">
        <v>2219</v>
      </c>
      <c r="F154" s="209" t="s">
        <v>2220</v>
      </c>
      <c r="G154" s="210" t="s">
        <v>300</v>
      </c>
      <c r="H154" s="211">
        <v>2</v>
      </c>
      <c r="I154" s="212"/>
      <c r="J154" s="212"/>
      <c r="K154" s="213">
        <f>ROUND(P154*H154,2)</f>
        <v>0</v>
      </c>
      <c r="L154" s="209" t="s">
        <v>1</v>
      </c>
      <c r="M154" s="36"/>
      <c r="N154" s="214" t="s">
        <v>1</v>
      </c>
      <c r="O154" s="180" t="s">
        <v>39</v>
      </c>
      <c r="P154" s="181">
        <f>I154+J154</f>
        <v>0</v>
      </c>
      <c r="Q154" s="181">
        <f>ROUND(I154*H154,2)</f>
        <v>0</v>
      </c>
      <c r="R154" s="181">
        <f>ROUND(J154*H154,2)</f>
        <v>0</v>
      </c>
      <c r="S154" s="68"/>
      <c r="T154" s="182">
        <f>S154*H154</f>
        <v>0</v>
      </c>
      <c r="U154" s="182">
        <v>0</v>
      </c>
      <c r="V154" s="182">
        <f>U154*H154</f>
        <v>0</v>
      </c>
      <c r="W154" s="182">
        <v>0</v>
      </c>
      <c r="X154" s="182">
        <f>W154*H154</f>
        <v>0</v>
      </c>
      <c r="Y154" s="183" t="s">
        <v>1</v>
      </c>
      <c r="Z154" s="31"/>
      <c r="AA154" s="31"/>
      <c r="AB154" s="31"/>
      <c r="AC154" s="31"/>
      <c r="AD154" s="31"/>
      <c r="AE154" s="31"/>
      <c r="AR154" s="184" t="s">
        <v>427</v>
      </c>
      <c r="AT154" s="184" t="s">
        <v>423</v>
      </c>
      <c r="AU154" s="184" t="s">
        <v>85</v>
      </c>
      <c r="AY154" s="14" t="s">
        <v>205</v>
      </c>
      <c r="BE154" s="185">
        <f>IF(O154="základní",K154,0)</f>
        <v>0</v>
      </c>
      <c r="BF154" s="185">
        <f>IF(O154="snížená",K154,0)</f>
        <v>0</v>
      </c>
      <c r="BG154" s="185">
        <f>IF(O154="zákl. přenesená",K154,0)</f>
        <v>0</v>
      </c>
      <c r="BH154" s="185">
        <f>IF(O154="sníž. přenesená",K154,0)</f>
        <v>0</v>
      </c>
      <c r="BI154" s="185">
        <f>IF(O154="nulová",K154,0)</f>
        <v>0</v>
      </c>
      <c r="BJ154" s="14" t="s">
        <v>83</v>
      </c>
      <c r="BK154" s="185">
        <f>ROUND(P154*H154,2)</f>
        <v>0</v>
      </c>
      <c r="BL154" s="14" t="s">
        <v>427</v>
      </c>
      <c r="BM154" s="184" t="s">
        <v>2221</v>
      </c>
    </row>
    <row r="155" spans="1:65" s="2" customFormat="1" ht="11.25">
      <c r="A155" s="31"/>
      <c r="B155" s="32"/>
      <c r="C155" s="33"/>
      <c r="D155" s="186" t="s">
        <v>207</v>
      </c>
      <c r="E155" s="33"/>
      <c r="F155" s="187" t="s">
        <v>2222</v>
      </c>
      <c r="G155" s="33"/>
      <c r="H155" s="33"/>
      <c r="I155" s="188"/>
      <c r="J155" s="188"/>
      <c r="K155" s="33"/>
      <c r="L155" s="33"/>
      <c r="M155" s="36"/>
      <c r="N155" s="189"/>
      <c r="O155" s="190"/>
      <c r="P155" s="68"/>
      <c r="Q155" s="68"/>
      <c r="R155" s="68"/>
      <c r="S155" s="68"/>
      <c r="T155" s="68"/>
      <c r="U155" s="68"/>
      <c r="V155" s="68"/>
      <c r="W155" s="68"/>
      <c r="X155" s="68"/>
      <c r="Y155" s="69"/>
      <c r="Z155" s="31"/>
      <c r="AA155" s="31"/>
      <c r="AB155" s="31"/>
      <c r="AC155" s="31"/>
      <c r="AD155" s="31"/>
      <c r="AE155" s="31"/>
      <c r="AT155" s="14" t="s">
        <v>207</v>
      </c>
      <c r="AU155" s="14" t="s">
        <v>85</v>
      </c>
    </row>
    <row r="156" spans="1:65" s="2" customFormat="1" ht="14.45" customHeight="1">
      <c r="A156" s="31"/>
      <c r="B156" s="32"/>
      <c r="C156" s="170" t="s">
        <v>607</v>
      </c>
      <c r="D156" s="170" t="s">
        <v>201</v>
      </c>
      <c r="E156" s="171" t="s">
        <v>2223</v>
      </c>
      <c r="F156" s="172" t="s">
        <v>2224</v>
      </c>
      <c r="G156" s="173" t="s">
        <v>300</v>
      </c>
      <c r="H156" s="174">
        <v>3</v>
      </c>
      <c r="I156" s="175"/>
      <c r="J156" s="176"/>
      <c r="K156" s="177">
        <f>ROUND(P156*H156,2)</f>
        <v>0</v>
      </c>
      <c r="L156" s="172" t="s">
        <v>1</v>
      </c>
      <c r="M156" s="178"/>
      <c r="N156" s="179" t="s">
        <v>1</v>
      </c>
      <c r="O156" s="180" t="s">
        <v>39</v>
      </c>
      <c r="P156" s="181">
        <f>I156+J156</f>
        <v>0</v>
      </c>
      <c r="Q156" s="181">
        <f>ROUND(I156*H156,2)</f>
        <v>0</v>
      </c>
      <c r="R156" s="181">
        <f>ROUND(J156*H156,2)</f>
        <v>0</v>
      </c>
      <c r="S156" s="68"/>
      <c r="T156" s="182">
        <f>S156*H156</f>
        <v>0</v>
      </c>
      <c r="U156" s="182">
        <v>0</v>
      </c>
      <c r="V156" s="182">
        <f>U156*H156</f>
        <v>0</v>
      </c>
      <c r="W156" s="182">
        <v>0</v>
      </c>
      <c r="X156" s="182">
        <f>W156*H156</f>
        <v>0</v>
      </c>
      <c r="Y156" s="183" t="s">
        <v>1</v>
      </c>
      <c r="Z156" s="31"/>
      <c r="AA156" s="31"/>
      <c r="AB156" s="31"/>
      <c r="AC156" s="31"/>
      <c r="AD156" s="31"/>
      <c r="AE156" s="31"/>
      <c r="AR156" s="184" t="s">
        <v>331</v>
      </c>
      <c r="AT156" s="184" t="s">
        <v>201</v>
      </c>
      <c r="AU156" s="184" t="s">
        <v>85</v>
      </c>
      <c r="AY156" s="14" t="s">
        <v>205</v>
      </c>
      <c r="BE156" s="185">
        <f>IF(O156="základní",K156,0)</f>
        <v>0</v>
      </c>
      <c r="BF156" s="185">
        <f>IF(O156="snížená",K156,0)</f>
        <v>0</v>
      </c>
      <c r="BG156" s="185">
        <f>IF(O156="zákl. přenesená",K156,0)</f>
        <v>0</v>
      </c>
      <c r="BH156" s="185">
        <f>IF(O156="sníž. přenesená",K156,0)</f>
        <v>0</v>
      </c>
      <c r="BI156" s="185">
        <f>IF(O156="nulová",K156,0)</f>
        <v>0</v>
      </c>
      <c r="BJ156" s="14" t="s">
        <v>83</v>
      </c>
      <c r="BK156" s="185">
        <f>ROUND(P156*H156,2)</f>
        <v>0</v>
      </c>
      <c r="BL156" s="14" t="s">
        <v>331</v>
      </c>
      <c r="BM156" s="184" t="s">
        <v>2225</v>
      </c>
    </row>
    <row r="157" spans="1:65" s="2" customFormat="1" ht="11.25">
      <c r="A157" s="31"/>
      <c r="B157" s="32"/>
      <c r="C157" s="33"/>
      <c r="D157" s="186" t="s">
        <v>207</v>
      </c>
      <c r="E157" s="33"/>
      <c r="F157" s="187" t="s">
        <v>2226</v>
      </c>
      <c r="G157" s="33"/>
      <c r="H157" s="33"/>
      <c r="I157" s="188"/>
      <c r="J157" s="188"/>
      <c r="K157" s="33"/>
      <c r="L157" s="33"/>
      <c r="M157" s="36"/>
      <c r="N157" s="189"/>
      <c r="O157" s="190"/>
      <c r="P157" s="68"/>
      <c r="Q157" s="68"/>
      <c r="R157" s="68"/>
      <c r="S157" s="68"/>
      <c r="T157" s="68"/>
      <c r="U157" s="68"/>
      <c r="V157" s="68"/>
      <c r="W157" s="68"/>
      <c r="X157" s="68"/>
      <c r="Y157" s="69"/>
      <c r="Z157" s="31"/>
      <c r="AA157" s="31"/>
      <c r="AB157" s="31"/>
      <c r="AC157" s="31"/>
      <c r="AD157" s="31"/>
      <c r="AE157" s="31"/>
      <c r="AT157" s="14" t="s">
        <v>207</v>
      </c>
      <c r="AU157" s="14" t="s">
        <v>85</v>
      </c>
    </row>
    <row r="158" spans="1:65" s="2" customFormat="1" ht="14.45" customHeight="1">
      <c r="A158" s="31"/>
      <c r="B158" s="32"/>
      <c r="C158" s="170" t="s">
        <v>616</v>
      </c>
      <c r="D158" s="170" t="s">
        <v>201</v>
      </c>
      <c r="E158" s="171" t="s">
        <v>2227</v>
      </c>
      <c r="F158" s="172" t="s">
        <v>2228</v>
      </c>
      <c r="G158" s="173" t="s">
        <v>300</v>
      </c>
      <c r="H158" s="174">
        <v>2</v>
      </c>
      <c r="I158" s="175"/>
      <c r="J158" s="176"/>
      <c r="K158" s="177">
        <f>ROUND(P158*H158,2)</f>
        <v>0</v>
      </c>
      <c r="L158" s="172" t="s">
        <v>1</v>
      </c>
      <c r="M158" s="178"/>
      <c r="N158" s="179" t="s">
        <v>1</v>
      </c>
      <c r="O158" s="180" t="s">
        <v>39</v>
      </c>
      <c r="P158" s="181">
        <f>I158+J158</f>
        <v>0</v>
      </c>
      <c r="Q158" s="181">
        <f>ROUND(I158*H158,2)</f>
        <v>0</v>
      </c>
      <c r="R158" s="181">
        <f>ROUND(J158*H158,2)</f>
        <v>0</v>
      </c>
      <c r="S158" s="68"/>
      <c r="T158" s="182">
        <f>S158*H158</f>
        <v>0</v>
      </c>
      <c r="U158" s="182">
        <v>0</v>
      </c>
      <c r="V158" s="182">
        <f>U158*H158</f>
        <v>0</v>
      </c>
      <c r="W158" s="182">
        <v>0</v>
      </c>
      <c r="X158" s="182">
        <f>W158*H158</f>
        <v>0</v>
      </c>
      <c r="Y158" s="183" t="s">
        <v>1</v>
      </c>
      <c r="Z158" s="31"/>
      <c r="AA158" s="31"/>
      <c r="AB158" s="31"/>
      <c r="AC158" s="31"/>
      <c r="AD158" s="31"/>
      <c r="AE158" s="31"/>
      <c r="AR158" s="184" t="s">
        <v>331</v>
      </c>
      <c r="AT158" s="184" t="s">
        <v>201</v>
      </c>
      <c r="AU158" s="184" t="s">
        <v>85</v>
      </c>
      <c r="AY158" s="14" t="s">
        <v>205</v>
      </c>
      <c r="BE158" s="185">
        <f>IF(O158="základní",K158,0)</f>
        <v>0</v>
      </c>
      <c r="BF158" s="185">
        <f>IF(O158="snížená",K158,0)</f>
        <v>0</v>
      </c>
      <c r="BG158" s="185">
        <f>IF(O158="zákl. přenesená",K158,0)</f>
        <v>0</v>
      </c>
      <c r="BH158" s="185">
        <f>IF(O158="sníž. přenesená",K158,0)</f>
        <v>0</v>
      </c>
      <c r="BI158" s="185">
        <f>IF(O158="nulová",K158,0)</f>
        <v>0</v>
      </c>
      <c r="BJ158" s="14" t="s">
        <v>83</v>
      </c>
      <c r="BK158" s="185">
        <f>ROUND(P158*H158,2)</f>
        <v>0</v>
      </c>
      <c r="BL158" s="14" t="s">
        <v>331</v>
      </c>
      <c r="BM158" s="184" t="s">
        <v>2229</v>
      </c>
    </row>
    <row r="159" spans="1:65" s="2" customFormat="1" ht="11.25">
      <c r="A159" s="31"/>
      <c r="B159" s="32"/>
      <c r="C159" s="33"/>
      <c r="D159" s="186" t="s">
        <v>207</v>
      </c>
      <c r="E159" s="33"/>
      <c r="F159" s="187" t="s">
        <v>2226</v>
      </c>
      <c r="G159" s="33"/>
      <c r="H159" s="33"/>
      <c r="I159" s="188"/>
      <c r="J159" s="188"/>
      <c r="K159" s="33"/>
      <c r="L159" s="33"/>
      <c r="M159" s="36"/>
      <c r="N159" s="189"/>
      <c r="O159" s="190"/>
      <c r="P159" s="68"/>
      <c r="Q159" s="68"/>
      <c r="R159" s="68"/>
      <c r="S159" s="68"/>
      <c r="T159" s="68"/>
      <c r="U159" s="68"/>
      <c r="V159" s="68"/>
      <c r="W159" s="68"/>
      <c r="X159" s="68"/>
      <c r="Y159" s="69"/>
      <c r="Z159" s="31"/>
      <c r="AA159" s="31"/>
      <c r="AB159" s="31"/>
      <c r="AC159" s="31"/>
      <c r="AD159" s="31"/>
      <c r="AE159" s="31"/>
      <c r="AT159" s="14" t="s">
        <v>207</v>
      </c>
      <c r="AU159" s="14" t="s">
        <v>85</v>
      </c>
    </row>
    <row r="160" spans="1:65" s="2" customFormat="1" ht="14.45" customHeight="1">
      <c r="A160" s="31"/>
      <c r="B160" s="32"/>
      <c r="C160" s="170" t="s">
        <v>620</v>
      </c>
      <c r="D160" s="170" t="s">
        <v>201</v>
      </c>
      <c r="E160" s="171" t="s">
        <v>2230</v>
      </c>
      <c r="F160" s="172" t="s">
        <v>2231</v>
      </c>
      <c r="G160" s="173" t="s">
        <v>300</v>
      </c>
      <c r="H160" s="174">
        <v>3</v>
      </c>
      <c r="I160" s="175"/>
      <c r="J160" s="176"/>
      <c r="K160" s="177">
        <f>ROUND(P160*H160,2)</f>
        <v>0</v>
      </c>
      <c r="L160" s="172" t="s">
        <v>1</v>
      </c>
      <c r="M160" s="178"/>
      <c r="N160" s="179" t="s">
        <v>1</v>
      </c>
      <c r="O160" s="180" t="s">
        <v>39</v>
      </c>
      <c r="P160" s="181">
        <f>I160+J160</f>
        <v>0</v>
      </c>
      <c r="Q160" s="181">
        <f>ROUND(I160*H160,2)</f>
        <v>0</v>
      </c>
      <c r="R160" s="181">
        <f>ROUND(J160*H160,2)</f>
        <v>0</v>
      </c>
      <c r="S160" s="68"/>
      <c r="T160" s="182">
        <f>S160*H160</f>
        <v>0</v>
      </c>
      <c r="U160" s="182">
        <v>0</v>
      </c>
      <c r="V160" s="182">
        <f>U160*H160</f>
        <v>0</v>
      </c>
      <c r="W160" s="182">
        <v>0</v>
      </c>
      <c r="X160" s="182">
        <f>W160*H160</f>
        <v>0</v>
      </c>
      <c r="Y160" s="183" t="s">
        <v>1</v>
      </c>
      <c r="Z160" s="31"/>
      <c r="AA160" s="31"/>
      <c r="AB160" s="31"/>
      <c r="AC160" s="31"/>
      <c r="AD160" s="31"/>
      <c r="AE160" s="31"/>
      <c r="AR160" s="184" t="s">
        <v>331</v>
      </c>
      <c r="AT160" s="184" t="s">
        <v>201</v>
      </c>
      <c r="AU160" s="184" t="s">
        <v>85</v>
      </c>
      <c r="AY160" s="14" t="s">
        <v>205</v>
      </c>
      <c r="BE160" s="185">
        <f>IF(O160="základní",K160,0)</f>
        <v>0</v>
      </c>
      <c r="BF160" s="185">
        <f>IF(O160="snížená",K160,0)</f>
        <v>0</v>
      </c>
      <c r="BG160" s="185">
        <f>IF(O160="zákl. přenesená",K160,0)</f>
        <v>0</v>
      </c>
      <c r="BH160" s="185">
        <f>IF(O160="sníž. přenesená",K160,0)</f>
        <v>0</v>
      </c>
      <c r="BI160" s="185">
        <f>IF(O160="nulová",K160,0)</f>
        <v>0</v>
      </c>
      <c r="BJ160" s="14" t="s">
        <v>83</v>
      </c>
      <c r="BK160" s="185">
        <f>ROUND(P160*H160,2)</f>
        <v>0</v>
      </c>
      <c r="BL160" s="14" t="s">
        <v>331</v>
      </c>
      <c r="BM160" s="184" t="s">
        <v>2232</v>
      </c>
    </row>
    <row r="161" spans="1:65" s="2" customFormat="1" ht="11.25">
      <c r="A161" s="31"/>
      <c r="B161" s="32"/>
      <c r="C161" s="33"/>
      <c r="D161" s="186" t="s">
        <v>207</v>
      </c>
      <c r="E161" s="33"/>
      <c r="F161" s="187" t="s">
        <v>2226</v>
      </c>
      <c r="G161" s="33"/>
      <c r="H161" s="33"/>
      <c r="I161" s="188"/>
      <c r="J161" s="188"/>
      <c r="K161" s="33"/>
      <c r="L161" s="33"/>
      <c r="M161" s="36"/>
      <c r="N161" s="189"/>
      <c r="O161" s="190"/>
      <c r="P161" s="68"/>
      <c r="Q161" s="68"/>
      <c r="R161" s="68"/>
      <c r="S161" s="68"/>
      <c r="T161" s="68"/>
      <c r="U161" s="68"/>
      <c r="V161" s="68"/>
      <c r="W161" s="68"/>
      <c r="X161" s="68"/>
      <c r="Y161" s="69"/>
      <c r="Z161" s="31"/>
      <c r="AA161" s="31"/>
      <c r="AB161" s="31"/>
      <c r="AC161" s="31"/>
      <c r="AD161" s="31"/>
      <c r="AE161" s="31"/>
      <c r="AT161" s="14" t="s">
        <v>207</v>
      </c>
      <c r="AU161" s="14" t="s">
        <v>85</v>
      </c>
    </row>
    <row r="162" spans="1:65" s="2" customFormat="1" ht="14.45" customHeight="1">
      <c r="A162" s="31"/>
      <c r="B162" s="32"/>
      <c r="C162" s="207" t="s">
        <v>624</v>
      </c>
      <c r="D162" s="207" t="s">
        <v>423</v>
      </c>
      <c r="E162" s="208" t="s">
        <v>2233</v>
      </c>
      <c r="F162" s="209" t="s">
        <v>2234</v>
      </c>
      <c r="G162" s="210" t="s">
        <v>300</v>
      </c>
      <c r="H162" s="211">
        <v>8</v>
      </c>
      <c r="I162" s="212"/>
      <c r="J162" s="212"/>
      <c r="K162" s="213">
        <f>ROUND(P162*H162,2)</f>
        <v>0</v>
      </c>
      <c r="L162" s="209" t="s">
        <v>1</v>
      </c>
      <c r="M162" s="36"/>
      <c r="N162" s="214" t="s">
        <v>1</v>
      </c>
      <c r="O162" s="180" t="s">
        <v>39</v>
      </c>
      <c r="P162" s="181">
        <f>I162+J162</f>
        <v>0</v>
      </c>
      <c r="Q162" s="181">
        <f>ROUND(I162*H162,2)</f>
        <v>0</v>
      </c>
      <c r="R162" s="181">
        <f>ROUND(J162*H162,2)</f>
        <v>0</v>
      </c>
      <c r="S162" s="68"/>
      <c r="T162" s="182">
        <f>S162*H162</f>
        <v>0</v>
      </c>
      <c r="U162" s="182">
        <v>0</v>
      </c>
      <c r="V162" s="182">
        <f>U162*H162</f>
        <v>0</v>
      </c>
      <c r="W162" s="182">
        <v>0</v>
      </c>
      <c r="X162" s="182">
        <f>W162*H162</f>
        <v>0</v>
      </c>
      <c r="Y162" s="183" t="s">
        <v>1</v>
      </c>
      <c r="Z162" s="31"/>
      <c r="AA162" s="31"/>
      <c r="AB162" s="31"/>
      <c r="AC162" s="31"/>
      <c r="AD162" s="31"/>
      <c r="AE162" s="31"/>
      <c r="AR162" s="184" t="s">
        <v>427</v>
      </c>
      <c r="AT162" s="184" t="s">
        <v>423</v>
      </c>
      <c r="AU162" s="184" t="s">
        <v>85</v>
      </c>
      <c r="AY162" s="14" t="s">
        <v>205</v>
      </c>
      <c r="BE162" s="185">
        <f>IF(O162="základní",K162,0)</f>
        <v>0</v>
      </c>
      <c r="BF162" s="185">
        <f>IF(O162="snížená",K162,0)</f>
        <v>0</v>
      </c>
      <c r="BG162" s="185">
        <f>IF(O162="zákl. přenesená",K162,0)</f>
        <v>0</v>
      </c>
      <c r="BH162" s="185">
        <f>IF(O162="sníž. přenesená",K162,0)</f>
        <v>0</v>
      </c>
      <c r="BI162" s="185">
        <f>IF(O162="nulová",K162,0)</f>
        <v>0</v>
      </c>
      <c r="BJ162" s="14" t="s">
        <v>83</v>
      </c>
      <c r="BK162" s="185">
        <f>ROUND(P162*H162,2)</f>
        <v>0</v>
      </c>
      <c r="BL162" s="14" t="s">
        <v>427</v>
      </c>
      <c r="BM162" s="184" t="s">
        <v>2235</v>
      </c>
    </row>
    <row r="163" spans="1:65" s="2" customFormat="1" ht="19.5">
      <c r="A163" s="31"/>
      <c r="B163" s="32"/>
      <c r="C163" s="33"/>
      <c r="D163" s="186" t="s">
        <v>207</v>
      </c>
      <c r="E163" s="33"/>
      <c r="F163" s="187" t="s">
        <v>2236</v>
      </c>
      <c r="G163" s="33"/>
      <c r="H163" s="33"/>
      <c r="I163" s="188"/>
      <c r="J163" s="188"/>
      <c r="K163" s="33"/>
      <c r="L163" s="33"/>
      <c r="M163" s="36"/>
      <c r="N163" s="189"/>
      <c r="O163" s="190"/>
      <c r="P163" s="68"/>
      <c r="Q163" s="68"/>
      <c r="R163" s="68"/>
      <c r="S163" s="68"/>
      <c r="T163" s="68"/>
      <c r="U163" s="68"/>
      <c r="V163" s="68"/>
      <c r="W163" s="68"/>
      <c r="X163" s="68"/>
      <c r="Y163" s="69"/>
      <c r="Z163" s="31"/>
      <c r="AA163" s="31"/>
      <c r="AB163" s="31"/>
      <c r="AC163" s="31"/>
      <c r="AD163" s="31"/>
      <c r="AE163" s="31"/>
      <c r="AT163" s="14" t="s">
        <v>207</v>
      </c>
      <c r="AU163" s="14" t="s">
        <v>85</v>
      </c>
    </row>
    <row r="164" spans="1:65" s="2" customFormat="1" ht="14.45" customHeight="1">
      <c r="A164" s="31"/>
      <c r="B164" s="32"/>
      <c r="C164" s="170" t="s">
        <v>628</v>
      </c>
      <c r="D164" s="170" t="s">
        <v>201</v>
      </c>
      <c r="E164" s="171" t="s">
        <v>1505</v>
      </c>
      <c r="F164" s="172" t="s">
        <v>1506</v>
      </c>
      <c r="G164" s="173" t="s">
        <v>204</v>
      </c>
      <c r="H164" s="174">
        <v>80</v>
      </c>
      <c r="I164" s="175"/>
      <c r="J164" s="176"/>
      <c r="K164" s="177">
        <f>ROUND(P164*H164,2)</f>
        <v>0</v>
      </c>
      <c r="L164" s="172" t="s">
        <v>1</v>
      </c>
      <c r="M164" s="178"/>
      <c r="N164" s="179" t="s">
        <v>1</v>
      </c>
      <c r="O164" s="180" t="s">
        <v>39</v>
      </c>
      <c r="P164" s="181">
        <f>I164+J164</f>
        <v>0</v>
      </c>
      <c r="Q164" s="181">
        <f>ROUND(I164*H164,2)</f>
        <v>0</v>
      </c>
      <c r="R164" s="181">
        <f>ROUND(J164*H164,2)</f>
        <v>0</v>
      </c>
      <c r="S164" s="68"/>
      <c r="T164" s="182">
        <f>S164*H164</f>
        <v>0</v>
      </c>
      <c r="U164" s="182">
        <v>0</v>
      </c>
      <c r="V164" s="182">
        <f>U164*H164</f>
        <v>0</v>
      </c>
      <c r="W164" s="182">
        <v>0</v>
      </c>
      <c r="X164" s="182">
        <f>W164*H164</f>
        <v>0</v>
      </c>
      <c r="Y164" s="183" t="s">
        <v>1</v>
      </c>
      <c r="Z164" s="31"/>
      <c r="AA164" s="31"/>
      <c r="AB164" s="31"/>
      <c r="AC164" s="31"/>
      <c r="AD164" s="31"/>
      <c r="AE164" s="31"/>
      <c r="AR164" s="184" t="s">
        <v>331</v>
      </c>
      <c r="AT164" s="184" t="s">
        <v>201</v>
      </c>
      <c r="AU164" s="184" t="s">
        <v>85</v>
      </c>
      <c r="AY164" s="14" t="s">
        <v>205</v>
      </c>
      <c r="BE164" s="185">
        <f>IF(O164="základní",K164,0)</f>
        <v>0</v>
      </c>
      <c r="BF164" s="185">
        <f>IF(O164="snížená",K164,0)</f>
        <v>0</v>
      </c>
      <c r="BG164" s="185">
        <f>IF(O164="zákl. přenesená",K164,0)</f>
        <v>0</v>
      </c>
      <c r="BH164" s="185">
        <f>IF(O164="sníž. přenesená",K164,0)</f>
        <v>0</v>
      </c>
      <c r="BI164" s="185">
        <f>IF(O164="nulová",K164,0)</f>
        <v>0</v>
      </c>
      <c r="BJ164" s="14" t="s">
        <v>83</v>
      </c>
      <c r="BK164" s="185">
        <f>ROUND(P164*H164,2)</f>
        <v>0</v>
      </c>
      <c r="BL164" s="14" t="s">
        <v>331</v>
      </c>
      <c r="BM164" s="184" t="s">
        <v>2237</v>
      </c>
    </row>
    <row r="165" spans="1:65" s="2" customFormat="1" ht="11.25">
      <c r="A165" s="31"/>
      <c r="B165" s="32"/>
      <c r="C165" s="33"/>
      <c r="D165" s="186" t="s">
        <v>207</v>
      </c>
      <c r="E165" s="33"/>
      <c r="F165" s="187" t="s">
        <v>1506</v>
      </c>
      <c r="G165" s="33"/>
      <c r="H165" s="33"/>
      <c r="I165" s="188"/>
      <c r="J165" s="188"/>
      <c r="K165" s="33"/>
      <c r="L165" s="33"/>
      <c r="M165" s="36"/>
      <c r="N165" s="189"/>
      <c r="O165" s="190"/>
      <c r="P165" s="68"/>
      <c r="Q165" s="68"/>
      <c r="R165" s="68"/>
      <c r="S165" s="68"/>
      <c r="T165" s="68"/>
      <c r="U165" s="68"/>
      <c r="V165" s="68"/>
      <c r="W165" s="68"/>
      <c r="X165" s="68"/>
      <c r="Y165" s="69"/>
      <c r="Z165" s="31"/>
      <c r="AA165" s="31"/>
      <c r="AB165" s="31"/>
      <c r="AC165" s="31"/>
      <c r="AD165" s="31"/>
      <c r="AE165" s="31"/>
      <c r="AT165" s="14" t="s">
        <v>207</v>
      </c>
      <c r="AU165" s="14" t="s">
        <v>85</v>
      </c>
    </row>
    <row r="166" spans="1:65" s="2" customFormat="1" ht="14.45" customHeight="1">
      <c r="A166" s="31"/>
      <c r="B166" s="32"/>
      <c r="C166" s="170" t="s">
        <v>8</v>
      </c>
      <c r="D166" s="170" t="s">
        <v>201</v>
      </c>
      <c r="E166" s="171" t="s">
        <v>2238</v>
      </c>
      <c r="F166" s="172" t="s">
        <v>2239</v>
      </c>
      <c r="G166" s="173" t="s">
        <v>204</v>
      </c>
      <c r="H166" s="174">
        <v>15</v>
      </c>
      <c r="I166" s="175"/>
      <c r="J166" s="176"/>
      <c r="K166" s="177">
        <f>ROUND(P166*H166,2)</f>
        <v>0</v>
      </c>
      <c r="L166" s="172" t="s">
        <v>1</v>
      </c>
      <c r="M166" s="178"/>
      <c r="N166" s="179" t="s">
        <v>1</v>
      </c>
      <c r="O166" s="180" t="s">
        <v>39</v>
      </c>
      <c r="P166" s="181">
        <f>I166+J166</f>
        <v>0</v>
      </c>
      <c r="Q166" s="181">
        <f>ROUND(I166*H166,2)</f>
        <v>0</v>
      </c>
      <c r="R166" s="181">
        <f>ROUND(J166*H166,2)</f>
        <v>0</v>
      </c>
      <c r="S166" s="68"/>
      <c r="T166" s="182">
        <f>S166*H166</f>
        <v>0</v>
      </c>
      <c r="U166" s="182">
        <v>0</v>
      </c>
      <c r="V166" s="182">
        <f>U166*H166</f>
        <v>0</v>
      </c>
      <c r="W166" s="182">
        <v>0</v>
      </c>
      <c r="X166" s="182">
        <f>W166*H166</f>
        <v>0</v>
      </c>
      <c r="Y166" s="183" t="s">
        <v>1</v>
      </c>
      <c r="Z166" s="31"/>
      <c r="AA166" s="31"/>
      <c r="AB166" s="31"/>
      <c r="AC166" s="31"/>
      <c r="AD166" s="31"/>
      <c r="AE166" s="31"/>
      <c r="AR166" s="184" t="s">
        <v>331</v>
      </c>
      <c r="AT166" s="184" t="s">
        <v>201</v>
      </c>
      <c r="AU166" s="184" t="s">
        <v>85</v>
      </c>
      <c r="AY166" s="14" t="s">
        <v>205</v>
      </c>
      <c r="BE166" s="185">
        <f>IF(O166="základní",K166,0)</f>
        <v>0</v>
      </c>
      <c r="BF166" s="185">
        <f>IF(O166="snížená",K166,0)</f>
        <v>0</v>
      </c>
      <c r="BG166" s="185">
        <f>IF(O166="zákl. přenesená",K166,0)</f>
        <v>0</v>
      </c>
      <c r="BH166" s="185">
        <f>IF(O166="sníž. přenesená",K166,0)</f>
        <v>0</v>
      </c>
      <c r="BI166" s="185">
        <f>IF(O166="nulová",K166,0)</f>
        <v>0</v>
      </c>
      <c r="BJ166" s="14" t="s">
        <v>83</v>
      </c>
      <c r="BK166" s="185">
        <f>ROUND(P166*H166,2)</f>
        <v>0</v>
      </c>
      <c r="BL166" s="14" t="s">
        <v>331</v>
      </c>
      <c r="BM166" s="184" t="s">
        <v>2240</v>
      </c>
    </row>
    <row r="167" spans="1:65" s="2" customFormat="1" ht="11.25">
      <c r="A167" s="31"/>
      <c r="B167" s="32"/>
      <c r="C167" s="33"/>
      <c r="D167" s="186" t="s">
        <v>207</v>
      </c>
      <c r="E167" s="33"/>
      <c r="F167" s="187" t="s">
        <v>2239</v>
      </c>
      <c r="G167" s="33"/>
      <c r="H167" s="33"/>
      <c r="I167" s="188"/>
      <c r="J167" s="188"/>
      <c r="K167" s="33"/>
      <c r="L167" s="33"/>
      <c r="M167" s="36"/>
      <c r="N167" s="189"/>
      <c r="O167" s="190"/>
      <c r="P167" s="68"/>
      <c r="Q167" s="68"/>
      <c r="R167" s="68"/>
      <c r="S167" s="68"/>
      <c r="T167" s="68"/>
      <c r="U167" s="68"/>
      <c r="V167" s="68"/>
      <c r="W167" s="68"/>
      <c r="X167" s="68"/>
      <c r="Y167" s="69"/>
      <c r="Z167" s="31"/>
      <c r="AA167" s="31"/>
      <c r="AB167" s="31"/>
      <c r="AC167" s="31"/>
      <c r="AD167" s="31"/>
      <c r="AE167" s="31"/>
      <c r="AT167" s="14" t="s">
        <v>207</v>
      </c>
      <c r="AU167" s="14" t="s">
        <v>85</v>
      </c>
    </row>
    <row r="168" spans="1:65" s="2" customFormat="1" ht="14.45" customHeight="1">
      <c r="A168" s="31"/>
      <c r="B168" s="32"/>
      <c r="C168" s="170" t="s">
        <v>422</v>
      </c>
      <c r="D168" s="170" t="s">
        <v>201</v>
      </c>
      <c r="E168" s="171" t="s">
        <v>1517</v>
      </c>
      <c r="F168" s="172" t="s">
        <v>1518</v>
      </c>
      <c r="G168" s="173" t="s">
        <v>204</v>
      </c>
      <c r="H168" s="174">
        <v>240</v>
      </c>
      <c r="I168" s="175"/>
      <c r="J168" s="176"/>
      <c r="K168" s="177">
        <f>ROUND(P168*H168,2)</f>
        <v>0</v>
      </c>
      <c r="L168" s="172" t="s">
        <v>1</v>
      </c>
      <c r="M168" s="178"/>
      <c r="N168" s="179" t="s">
        <v>1</v>
      </c>
      <c r="O168" s="180" t="s">
        <v>39</v>
      </c>
      <c r="P168" s="181">
        <f>I168+J168</f>
        <v>0</v>
      </c>
      <c r="Q168" s="181">
        <f>ROUND(I168*H168,2)</f>
        <v>0</v>
      </c>
      <c r="R168" s="181">
        <f>ROUND(J168*H168,2)</f>
        <v>0</v>
      </c>
      <c r="S168" s="68"/>
      <c r="T168" s="182">
        <f>S168*H168</f>
        <v>0</v>
      </c>
      <c r="U168" s="182">
        <v>0</v>
      </c>
      <c r="V168" s="182">
        <f>U168*H168</f>
        <v>0</v>
      </c>
      <c r="W168" s="182">
        <v>0</v>
      </c>
      <c r="X168" s="182">
        <f>W168*H168</f>
        <v>0</v>
      </c>
      <c r="Y168" s="183" t="s">
        <v>1</v>
      </c>
      <c r="Z168" s="31"/>
      <c r="AA168" s="31"/>
      <c r="AB168" s="31"/>
      <c r="AC168" s="31"/>
      <c r="AD168" s="31"/>
      <c r="AE168" s="31"/>
      <c r="AR168" s="184" t="s">
        <v>331</v>
      </c>
      <c r="AT168" s="184" t="s">
        <v>201</v>
      </c>
      <c r="AU168" s="184" t="s">
        <v>85</v>
      </c>
      <c r="AY168" s="14" t="s">
        <v>205</v>
      </c>
      <c r="BE168" s="185">
        <f>IF(O168="základní",K168,0)</f>
        <v>0</v>
      </c>
      <c r="BF168" s="185">
        <f>IF(O168="snížená",K168,0)</f>
        <v>0</v>
      </c>
      <c r="BG168" s="185">
        <f>IF(O168="zákl. přenesená",K168,0)</f>
        <v>0</v>
      </c>
      <c r="BH168" s="185">
        <f>IF(O168="sníž. přenesená",K168,0)</f>
        <v>0</v>
      </c>
      <c r="BI168" s="185">
        <f>IF(O168="nulová",K168,0)</f>
        <v>0</v>
      </c>
      <c r="BJ168" s="14" t="s">
        <v>83</v>
      </c>
      <c r="BK168" s="185">
        <f>ROUND(P168*H168,2)</f>
        <v>0</v>
      </c>
      <c r="BL168" s="14" t="s">
        <v>331</v>
      </c>
      <c r="BM168" s="184" t="s">
        <v>2241</v>
      </c>
    </row>
    <row r="169" spans="1:65" s="2" customFormat="1" ht="11.25">
      <c r="A169" s="31"/>
      <c r="B169" s="32"/>
      <c r="C169" s="33"/>
      <c r="D169" s="186" t="s">
        <v>207</v>
      </c>
      <c r="E169" s="33"/>
      <c r="F169" s="187" t="s">
        <v>1518</v>
      </c>
      <c r="G169" s="33"/>
      <c r="H169" s="33"/>
      <c r="I169" s="188"/>
      <c r="J169" s="188"/>
      <c r="K169" s="33"/>
      <c r="L169" s="33"/>
      <c r="M169" s="36"/>
      <c r="N169" s="189"/>
      <c r="O169" s="190"/>
      <c r="P169" s="68"/>
      <c r="Q169" s="68"/>
      <c r="R169" s="68"/>
      <c r="S169" s="68"/>
      <c r="T169" s="68"/>
      <c r="U169" s="68"/>
      <c r="V169" s="68"/>
      <c r="W169" s="68"/>
      <c r="X169" s="68"/>
      <c r="Y169" s="69"/>
      <c r="Z169" s="31"/>
      <c r="AA169" s="31"/>
      <c r="AB169" s="31"/>
      <c r="AC169" s="31"/>
      <c r="AD169" s="31"/>
      <c r="AE169" s="31"/>
      <c r="AT169" s="14" t="s">
        <v>207</v>
      </c>
      <c r="AU169" s="14" t="s">
        <v>85</v>
      </c>
    </row>
    <row r="170" spans="1:65" s="2" customFormat="1" ht="14.45" customHeight="1">
      <c r="A170" s="31"/>
      <c r="B170" s="32"/>
      <c r="C170" s="170" t="s">
        <v>588</v>
      </c>
      <c r="D170" s="170" t="s">
        <v>201</v>
      </c>
      <c r="E170" s="171" t="s">
        <v>1508</v>
      </c>
      <c r="F170" s="172" t="s">
        <v>1509</v>
      </c>
      <c r="G170" s="173" t="s">
        <v>204</v>
      </c>
      <c r="H170" s="174">
        <v>25</v>
      </c>
      <c r="I170" s="175"/>
      <c r="J170" s="176"/>
      <c r="K170" s="177">
        <f>ROUND(P170*H170,2)</f>
        <v>0</v>
      </c>
      <c r="L170" s="172" t="s">
        <v>1</v>
      </c>
      <c r="M170" s="178"/>
      <c r="N170" s="179" t="s">
        <v>1</v>
      </c>
      <c r="O170" s="180" t="s">
        <v>39</v>
      </c>
      <c r="P170" s="181">
        <f>I170+J170</f>
        <v>0</v>
      </c>
      <c r="Q170" s="181">
        <f>ROUND(I170*H170,2)</f>
        <v>0</v>
      </c>
      <c r="R170" s="181">
        <f>ROUND(J170*H170,2)</f>
        <v>0</v>
      </c>
      <c r="S170" s="68"/>
      <c r="T170" s="182">
        <f>S170*H170</f>
        <v>0</v>
      </c>
      <c r="U170" s="182">
        <v>0</v>
      </c>
      <c r="V170" s="182">
        <f>U170*H170</f>
        <v>0</v>
      </c>
      <c r="W170" s="182">
        <v>0</v>
      </c>
      <c r="X170" s="182">
        <f>W170*H170</f>
        <v>0</v>
      </c>
      <c r="Y170" s="183" t="s">
        <v>1</v>
      </c>
      <c r="Z170" s="31"/>
      <c r="AA170" s="31"/>
      <c r="AB170" s="31"/>
      <c r="AC170" s="31"/>
      <c r="AD170" s="31"/>
      <c r="AE170" s="31"/>
      <c r="AR170" s="184" t="s">
        <v>331</v>
      </c>
      <c r="AT170" s="184" t="s">
        <v>201</v>
      </c>
      <c r="AU170" s="184" t="s">
        <v>85</v>
      </c>
      <c r="AY170" s="14" t="s">
        <v>205</v>
      </c>
      <c r="BE170" s="185">
        <f>IF(O170="základní",K170,0)</f>
        <v>0</v>
      </c>
      <c r="BF170" s="185">
        <f>IF(O170="snížená",K170,0)</f>
        <v>0</v>
      </c>
      <c r="BG170" s="185">
        <f>IF(O170="zákl. přenesená",K170,0)</f>
        <v>0</v>
      </c>
      <c r="BH170" s="185">
        <f>IF(O170="sníž. přenesená",K170,0)</f>
        <v>0</v>
      </c>
      <c r="BI170" s="185">
        <f>IF(O170="nulová",K170,0)</f>
        <v>0</v>
      </c>
      <c r="BJ170" s="14" t="s">
        <v>83</v>
      </c>
      <c r="BK170" s="185">
        <f>ROUND(P170*H170,2)</f>
        <v>0</v>
      </c>
      <c r="BL170" s="14" t="s">
        <v>331</v>
      </c>
      <c r="BM170" s="184" t="s">
        <v>2242</v>
      </c>
    </row>
    <row r="171" spans="1:65" s="2" customFormat="1" ht="11.25">
      <c r="A171" s="31"/>
      <c r="B171" s="32"/>
      <c r="C171" s="33"/>
      <c r="D171" s="186" t="s">
        <v>207</v>
      </c>
      <c r="E171" s="33"/>
      <c r="F171" s="187" t="s">
        <v>1509</v>
      </c>
      <c r="G171" s="33"/>
      <c r="H171" s="33"/>
      <c r="I171" s="188"/>
      <c r="J171" s="188"/>
      <c r="K171" s="33"/>
      <c r="L171" s="33"/>
      <c r="M171" s="36"/>
      <c r="N171" s="189"/>
      <c r="O171" s="190"/>
      <c r="P171" s="68"/>
      <c r="Q171" s="68"/>
      <c r="R171" s="68"/>
      <c r="S171" s="68"/>
      <c r="T171" s="68"/>
      <c r="U171" s="68"/>
      <c r="V171" s="68"/>
      <c r="W171" s="68"/>
      <c r="X171" s="68"/>
      <c r="Y171" s="69"/>
      <c r="Z171" s="31"/>
      <c r="AA171" s="31"/>
      <c r="AB171" s="31"/>
      <c r="AC171" s="31"/>
      <c r="AD171" s="31"/>
      <c r="AE171" s="31"/>
      <c r="AT171" s="14" t="s">
        <v>207</v>
      </c>
      <c r="AU171" s="14" t="s">
        <v>85</v>
      </c>
    </row>
    <row r="172" spans="1:65" s="2" customFormat="1" ht="14.45" customHeight="1">
      <c r="A172" s="31"/>
      <c r="B172" s="32"/>
      <c r="C172" s="207" t="s">
        <v>636</v>
      </c>
      <c r="D172" s="207" t="s">
        <v>423</v>
      </c>
      <c r="E172" s="208" t="s">
        <v>1007</v>
      </c>
      <c r="F172" s="209" t="s">
        <v>2243</v>
      </c>
      <c r="G172" s="210" t="s">
        <v>300</v>
      </c>
      <c r="H172" s="211">
        <v>30</v>
      </c>
      <c r="I172" s="212"/>
      <c r="J172" s="212"/>
      <c r="K172" s="213">
        <f>ROUND(P172*H172,2)</f>
        <v>0</v>
      </c>
      <c r="L172" s="209" t="s">
        <v>1</v>
      </c>
      <c r="M172" s="36"/>
      <c r="N172" s="214" t="s">
        <v>1</v>
      </c>
      <c r="O172" s="180" t="s">
        <v>39</v>
      </c>
      <c r="P172" s="181">
        <f>I172+J172</f>
        <v>0</v>
      </c>
      <c r="Q172" s="181">
        <f>ROUND(I172*H172,2)</f>
        <v>0</v>
      </c>
      <c r="R172" s="181">
        <f>ROUND(J172*H172,2)</f>
        <v>0</v>
      </c>
      <c r="S172" s="68"/>
      <c r="T172" s="182">
        <f>S172*H172</f>
        <v>0</v>
      </c>
      <c r="U172" s="182">
        <v>0</v>
      </c>
      <c r="V172" s="182">
        <f>U172*H172</f>
        <v>0</v>
      </c>
      <c r="W172" s="182">
        <v>0</v>
      </c>
      <c r="X172" s="182">
        <f>W172*H172</f>
        <v>0</v>
      </c>
      <c r="Y172" s="183" t="s">
        <v>1</v>
      </c>
      <c r="Z172" s="31"/>
      <c r="AA172" s="31"/>
      <c r="AB172" s="31"/>
      <c r="AC172" s="31"/>
      <c r="AD172" s="31"/>
      <c r="AE172" s="31"/>
      <c r="AR172" s="184" t="s">
        <v>427</v>
      </c>
      <c r="AT172" s="184" t="s">
        <v>423</v>
      </c>
      <c r="AU172" s="184" t="s">
        <v>85</v>
      </c>
      <c r="AY172" s="14" t="s">
        <v>205</v>
      </c>
      <c r="BE172" s="185">
        <f>IF(O172="základní",K172,0)</f>
        <v>0</v>
      </c>
      <c r="BF172" s="185">
        <f>IF(O172="snížená",K172,0)</f>
        <v>0</v>
      </c>
      <c r="BG172" s="185">
        <f>IF(O172="zákl. přenesená",K172,0)</f>
        <v>0</v>
      </c>
      <c r="BH172" s="185">
        <f>IF(O172="sníž. přenesená",K172,0)</f>
        <v>0</v>
      </c>
      <c r="BI172" s="185">
        <f>IF(O172="nulová",K172,0)</f>
        <v>0</v>
      </c>
      <c r="BJ172" s="14" t="s">
        <v>83</v>
      </c>
      <c r="BK172" s="185">
        <f>ROUND(P172*H172,2)</f>
        <v>0</v>
      </c>
      <c r="BL172" s="14" t="s">
        <v>427</v>
      </c>
      <c r="BM172" s="184" t="s">
        <v>2244</v>
      </c>
    </row>
    <row r="173" spans="1:65" s="2" customFormat="1" ht="29.25">
      <c r="A173" s="31"/>
      <c r="B173" s="32"/>
      <c r="C173" s="33"/>
      <c r="D173" s="186" t="s">
        <v>207</v>
      </c>
      <c r="E173" s="33"/>
      <c r="F173" s="187" t="s">
        <v>1010</v>
      </c>
      <c r="G173" s="33"/>
      <c r="H173" s="33"/>
      <c r="I173" s="188"/>
      <c r="J173" s="188"/>
      <c r="K173" s="33"/>
      <c r="L173" s="33"/>
      <c r="M173" s="36"/>
      <c r="N173" s="189"/>
      <c r="O173" s="190"/>
      <c r="P173" s="68"/>
      <c r="Q173" s="68"/>
      <c r="R173" s="68"/>
      <c r="S173" s="68"/>
      <c r="T173" s="68"/>
      <c r="U173" s="68"/>
      <c r="V173" s="68"/>
      <c r="W173" s="68"/>
      <c r="X173" s="68"/>
      <c r="Y173" s="69"/>
      <c r="Z173" s="31"/>
      <c r="AA173" s="31"/>
      <c r="AB173" s="31"/>
      <c r="AC173" s="31"/>
      <c r="AD173" s="31"/>
      <c r="AE173" s="31"/>
      <c r="AT173" s="14" t="s">
        <v>207</v>
      </c>
      <c r="AU173" s="14" t="s">
        <v>85</v>
      </c>
    </row>
    <row r="174" spans="1:65" s="2" customFormat="1" ht="37.9" customHeight="1">
      <c r="A174" s="31"/>
      <c r="B174" s="32"/>
      <c r="C174" s="170" t="s">
        <v>1070</v>
      </c>
      <c r="D174" s="170" t="s">
        <v>201</v>
      </c>
      <c r="E174" s="171" t="s">
        <v>2245</v>
      </c>
      <c r="F174" s="172" t="s">
        <v>2246</v>
      </c>
      <c r="G174" s="173" t="s">
        <v>300</v>
      </c>
      <c r="H174" s="174">
        <v>1</v>
      </c>
      <c r="I174" s="175"/>
      <c r="J174" s="176"/>
      <c r="K174" s="177">
        <f>ROUND(P174*H174,2)</f>
        <v>0</v>
      </c>
      <c r="L174" s="172" t="s">
        <v>1</v>
      </c>
      <c r="M174" s="178"/>
      <c r="N174" s="179" t="s">
        <v>1</v>
      </c>
      <c r="O174" s="180" t="s">
        <v>39</v>
      </c>
      <c r="P174" s="181">
        <f>I174+J174</f>
        <v>0</v>
      </c>
      <c r="Q174" s="181">
        <f>ROUND(I174*H174,2)</f>
        <v>0</v>
      </c>
      <c r="R174" s="181">
        <f>ROUND(J174*H174,2)</f>
        <v>0</v>
      </c>
      <c r="S174" s="68"/>
      <c r="T174" s="182">
        <f>S174*H174</f>
        <v>0</v>
      </c>
      <c r="U174" s="182">
        <v>0</v>
      </c>
      <c r="V174" s="182">
        <f>U174*H174</f>
        <v>0</v>
      </c>
      <c r="W174" s="182">
        <v>0</v>
      </c>
      <c r="X174" s="182">
        <f>W174*H174</f>
        <v>0</v>
      </c>
      <c r="Y174" s="183" t="s">
        <v>1</v>
      </c>
      <c r="Z174" s="31"/>
      <c r="AA174" s="31"/>
      <c r="AB174" s="31"/>
      <c r="AC174" s="31"/>
      <c r="AD174" s="31"/>
      <c r="AE174" s="31"/>
      <c r="AR174" s="184" t="s">
        <v>331</v>
      </c>
      <c r="AT174" s="184" t="s">
        <v>201</v>
      </c>
      <c r="AU174" s="184" t="s">
        <v>85</v>
      </c>
      <c r="AY174" s="14" t="s">
        <v>205</v>
      </c>
      <c r="BE174" s="185">
        <f>IF(O174="základní",K174,0)</f>
        <v>0</v>
      </c>
      <c r="BF174" s="185">
        <f>IF(O174="snížená",K174,0)</f>
        <v>0</v>
      </c>
      <c r="BG174" s="185">
        <f>IF(O174="zákl. přenesená",K174,0)</f>
        <v>0</v>
      </c>
      <c r="BH174" s="185">
        <f>IF(O174="sníž. přenesená",K174,0)</f>
        <v>0</v>
      </c>
      <c r="BI174" s="185">
        <f>IF(O174="nulová",K174,0)</f>
        <v>0</v>
      </c>
      <c r="BJ174" s="14" t="s">
        <v>83</v>
      </c>
      <c r="BK174" s="185">
        <f>ROUND(P174*H174,2)</f>
        <v>0</v>
      </c>
      <c r="BL174" s="14" t="s">
        <v>331</v>
      </c>
      <c r="BM174" s="184" t="s">
        <v>2247</v>
      </c>
    </row>
    <row r="175" spans="1:65" s="2" customFormat="1" ht="19.5">
      <c r="A175" s="31"/>
      <c r="B175" s="32"/>
      <c r="C175" s="33"/>
      <c r="D175" s="186" t="s">
        <v>207</v>
      </c>
      <c r="E175" s="33"/>
      <c r="F175" s="187" t="s">
        <v>2246</v>
      </c>
      <c r="G175" s="33"/>
      <c r="H175" s="33"/>
      <c r="I175" s="188"/>
      <c r="J175" s="188"/>
      <c r="K175" s="33"/>
      <c r="L175" s="33"/>
      <c r="M175" s="36"/>
      <c r="N175" s="189"/>
      <c r="O175" s="190"/>
      <c r="P175" s="68"/>
      <c r="Q175" s="68"/>
      <c r="R175" s="68"/>
      <c r="S175" s="68"/>
      <c r="T175" s="68"/>
      <c r="U175" s="68"/>
      <c r="V175" s="68"/>
      <c r="W175" s="68"/>
      <c r="X175" s="68"/>
      <c r="Y175" s="69"/>
      <c r="Z175" s="31"/>
      <c r="AA175" s="31"/>
      <c r="AB175" s="31"/>
      <c r="AC175" s="31"/>
      <c r="AD175" s="31"/>
      <c r="AE175" s="31"/>
      <c r="AT175" s="14" t="s">
        <v>207</v>
      </c>
      <c r="AU175" s="14" t="s">
        <v>85</v>
      </c>
    </row>
    <row r="176" spans="1:65" s="2" customFormat="1" ht="14.45" customHeight="1">
      <c r="A176" s="31"/>
      <c r="B176" s="32"/>
      <c r="C176" s="207" t="s">
        <v>640</v>
      </c>
      <c r="D176" s="207" t="s">
        <v>423</v>
      </c>
      <c r="E176" s="208" t="s">
        <v>2248</v>
      </c>
      <c r="F176" s="209" t="s">
        <v>2249</v>
      </c>
      <c r="G176" s="210" t="s">
        <v>300</v>
      </c>
      <c r="H176" s="211">
        <v>1</v>
      </c>
      <c r="I176" s="212"/>
      <c r="J176" s="212"/>
      <c r="K176" s="213">
        <f>ROUND(P176*H176,2)</f>
        <v>0</v>
      </c>
      <c r="L176" s="209" t="s">
        <v>1</v>
      </c>
      <c r="M176" s="36"/>
      <c r="N176" s="214" t="s">
        <v>1</v>
      </c>
      <c r="O176" s="180" t="s">
        <v>39</v>
      </c>
      <c r="P176" s="181">
        <f>I176+J176</f>
        <v>0</v>
      </c>
      <c r="Q176" s="181">
        <f>ROUND(I176*H176,2)</f>
        <v>0</v>
      </c>
      <c r="R176" s="181">
        <f>ROUND(J176*H176,2)</f>
        <v>0</v>
      </c>
      <c r="S176" s="68"/>
      <c r="T176" s="182">
        <f>S176*H176</f>
        <v>0</v>
      </c>
      <c r="U176" s="182">
        <v>0</v>
      </c>
      <c r="V176" s="182">
        <f>U176*H176</f>
        <v>0</v>
      </c>
      <c r="W176" s="182">
        <v>0</v>
      </c>
      <c r="X176" s="182">
        <f>W176*H176</f>
        <v>0</v>
      </c>
      <c r="Y176" s="183" t="s">
        <v>1</v>
      </c>
      <c r="Z176" s="31"/>
      <c r="AA176" s="31"/>
      <c r="AB176" s="31"/>
      <c r="AC176" s="31"/>
      <c r="AD176" s="31"/>
      <c r="AE176" s="31"/>
      <c r="AR176" s="184" t="s">
        <v>427</v>
      </c>
      <c r="AT176" s="184" t="s">
        <v>423</v>
      </c>
      <c r="AU176" s="184" t="s">
        <v>85</v>
      </c>
      <c r="AY176" s="14" t="s">
        <v>205</v>
      </c>
      <c r="BE176" s="185">
        <f>IF(O176="základní",K176,0)</f>
        <v>0</v>
      </c>
      <c r="BF176" s="185">
        <f>IF(O176="snížená",K176,0)</f>
        <v>0</v>
      </c>
      <c r="BG176" s="185">
        <f>IF(O176="zákl. přenesená",K176,0)</f>
        <v>0</v>
      </c>
      <c r="BH176" s="185">
        <f>IF(O176="sníž. přenesená",K176,0)</f>
        <v>0</v>
      </c>
      <c r="BI176" s="185">
        <f>IF(O176="nulová",K176,0)</f>
        <v>0</v>
      </c>
      <c r="BJ176" s="14" t="s">
        <v>83</v>
      </c>
      <c r="BK176" s="185">
        <f>ROUND(P176*H176,2)</f>
        <v>0</v>
      </c>
      <c r="BL176" s="14" t="s">
        <v>427</v>
      </c>
      <c r="BM176" s="184" t="s">
        <v>2250</v>
      </c>
    </row>
    <row r="177" spans="1:65" s="2" customFormat="1" ht="19.5">
      <c r="A177" s="31"/>
      <c r="B177" s="32"/>
      <c r="C177" s="33"/>
      <c r="D177" s="186" t="s">
        <v>207</v>
      </c>
      <c r="E177" s="33"/>
      <c r="F177" s="187" t="s">
        <v>2251</v>
      </c>
      <c r="G177" s="33"/>
      <c r="H177" s="33"/>
      <c r="I177" s="188"/>
      <c r="J177" s="188"/>
      <c r="K177" s="33"/>
      <c r="L177" s="33"/>
      <c r="M177" s="36"/>
      <c r="N177" s="189"/>
      <c r="O177" s="190"/>
      <c r="P177" s="68"/>
      <c r="Q177" s="68"/>
      <c r="R177" s="68"/>
      <c r="S177" s="68"/>
      <c r="T177" s="68"/>
      <c r="U177" s="68"/>
      <c r="V177" s="68"/>
      <c r="W177" s="68"/>
      <c r="X177" s="68"/>
      <c r="Y177" s="69"/>
      <c r="Z177" s="31"/>
      <c r="AA177" s="31"/>
      <c r="AB177" s="31"/>
      <c r="AC177" s="31"/>
      <c r="AD177" s="31"/>
      <c r="AE177" s="31"/>
      <c r="AT177" s="14" t="s">
        <v>207</v>
      </c>
      <c r="AU177" s="14" t="s">
        <v>85</v>
      </c>
    </row>
    <row r="178" spans="1:65" s="2" customFormat="1" ht="24.2" customHeight="1">
      <c r="A178" s="31"/>
      <c r="B178" s="32"/>
      <c r="C178" s="207" t="s">
        <v>648</v>
      </c>
      <c r="D178" s="207" t="s">
        <v>423</v>
      </c>
      <c r="E178" s="208" t="s">
        <v>2252</v>
      </c>
      <c r="F178" s="209" t="s">
        <v>2253</v>
      </c>
      <c r="G178" s="210" t="s">
        <v>300</v>
      </c>
      <c r="H178" s="211">
        <v>1</v>
      </c>
      <c r="I178" s="212"/>
      <c r="J178" s="212"/>
      <c r="K178" s="213">
        <f>ROUND(P178*H178,2)</f>
        <v>0</v>
      </c>
      <c r="L178" s="209" t="s">
        <v>1</v>
      </c>
      <c r="M178" s="36"/>
      <c r="N178" s="214" t="s">
        <v>1</v>
      </c>
      <c r="O178" s="180" t="s">
        <v>39</v>
      </c>
      <c r="P178" s="181">
        <f>I178+J178</f>
        <v>0</v>
      </c>
      <c r="Q178" s="181">
        <f>ROUND(I178*H178,2)</f>
        <v>0</v>
      </c>
      <c r="R178" s="181">
        <f>ROUND(J178*H178,2)</f>
        <v>0</v>
      </c>
      <c r="S178" s="68"/>
      <c r="T178" s="182">
        <f>S178*H178</f>
        <v>0</v>
      </c>
      <c r="U178" s="182">
        <v>0</v>
      </c>
      <c r="V178" s="182">
        <f>U178*H178</f>
        <v>0</v>
      </c>
      <c r="W178" s="182">
        <v>0</v>
      </c>
      <c r="X178" s="182">
        <f>W178*H178</f>
        <v>0</v>
      </c>
      <c r="Y178" s="183" t="s">
        <v>1</v>
      </c>
      <c r="Z178" s="31"/>
      <c r="AA178" s="31"/>
      <c r="AB178" s="31"/>
      <c r="AC178" s="31"/>
      <c r="AD178" s="31"/>
      <c r="AE178" s="31"/>
      <c r="AR178" s="184" t="s">
        <v>427</v>
      </c>
      <c r="AT178" s="184" t="s">
        <v>423</v>
      </c>
      <c r="AU178" s="184" t="s">
        <v>85</v>
      </c>
      <c r="AY178" s="14" t="s">
        <v>205</v>
      </c>
      <c r="BE178" s="185">
        <f>IF(O178="základní",K178,0)</f>
        <v>0</v>
      </c>
      <c r="BF178" s="185">
        <f>IF(O178="snížená",K178,0)</f>
        <v>0</v>
      </c>
      <c r="BG178" s="185">
        <f>IF(O178="zákl. přenesená",K178,0)</f>
        <v>0</v>
      </c>
      <c r="BH178" s="185">
        <f>IF(O178="sníž. přenesená",K178,0)</f>
        <v>0</v>
      </c>
      <c r="BI178" s="185">
        <f>IF(O178="nulová",K178,0)</f>
        <v>0</v>
      </c>
      <c r="BJ178" s="14" t="s">
        <v>83</v>
      </c>
      <c r="BK178" s="185">
        <f>ROUND(P178*H178,2)</f>
        <v>0</v>
      </c>
      <c r="BL178" s="14" t="s">
        <v>427</v>
      </c>
      <c r="BM178" s="184" t="s">
        <v>2254</v>
      </c>
    </row>
    <row r="179" spans="1:65" s="2" customFormat="1" ht="29.25">
      <c r="A179" s="31"/>
      <c r="B179" s="32"/>
      <c r="C179" s="33"/>
      <c r="D179" s="186" t="s">
        <v>207</v>
      </c>
      <c r="E179" s="33"/>
      <c r="F179" s="187" t="s">
        <v>2255</v>
      </c>
      <c r="G179" s="33"/>
      <c r="H179" s="33"/>
      <c r="I179" s="188"/>
      <c r="J179" s="188"/>
      <c r="K179" s="33"/>
      <c r="L179" s="33"/>
      <c r="M179" s="36"/>
      <c r="N179" s="189"/>
      <c r="O179" s="190"/>
      <c r="P179" s="68"/>
      <c r="Q179" s="68"/>
      <c r="R179" s="68"/>
      <c r="S179" s="68"/>
      <c r="T179" s="68"/>
      <c r="U179" s="68"/>
      <c r="V179" s="68"/>
      <c r="W179" s="68"/>
      <c r="X179" s="68"/>
      <c r="Y179" s="69"/>
      <c r="Z179" s="31"/>
      <c r="AA179" s="31"/>
      <c r="AB179" s="31"/>
      <c r="AC179" s="31"/>
      <c r="AD179" s="31"/>
      <c r="AE179" s="31"/>
      <c r="AT179" s="14" t="s">
        <v>207</v>
      </c>
      <c r="AU179" s="14" t="s">
        <v>85</v>
      </c>
    </row>
    <row r="180" spans="1:65" s="2" customFormat="1" ht="14.45" customHeight="1">
      <c r="A180" s="31"/>
      <c r="B180" s="32"/>
      <c r="C180" s="170" t="s">
        <v>652</v>
      </c>
      <c r="D180" s="170" t="s">
        <v>201</v>
      </c>
      <c r="E180" s="171" t="s">
        <v>2256</v>
      </c>
      <c r="F180" s="172" t="s">
        <v>2257</v>
      </c>
      <c r="G180" s="173" t="s">
        <v>300</v>
      </c>
      <c r="H180" s="174">
        <v>1</v>
      </c>
      <c r="I180" s="175"/>
      <c r="J180" s="176"/>
      <c r="K180" s="177">
        <f>ROUND(P180*H180,2)</f>
        <v>0</v>
      </c>
      <c r="L180" s="172" t="s">
        <v>1</v>
      </c>
      <c r="M180" s="178"/>
      <c r="N180" s="179" t="s">
        <v>1</v>
      </c>
      <c r="O180" s="180" t="s">
        <v>39</v>
      </c>
      <c r="P180" s="181">
        <f>I180+J180</f>
        <v>0</v>
      </c>
      <c r="Q180" s="181">
        <f>ROUND(I180*H180,2)</f>
        <v>0</v>
      </c>
      <c r="R180" s="181">
        <f>ROUND(J180*H180,2)</f>
        <v>0</v>
      </c>
      <c r="S180" s="68"/>
      <c r="T180" s="182">
        <f>S180*H180</f>
        <v>0</v>
      </c>
      <c r="U180" s="182">
        <v>0</v>
      </c>
      <c r="V180" s="182">
        <f>U180*H180</f>
        <v>0</v>
      </c>
      <c r="W180" s="182">
        <v>0</v>
      </c>
      <c r="X180" s="182">
        <f>W180*H180</f>
        <v>0</v>
      </c>
      <c r="Y180" s="183" t="s">
        <v>1</v>
      </c>
      <c r="Z180" s="31"/>
      <c r="AA180" s="31"/>
      <c r="AB180" s="31"/>
      <c r="AC180" s="31"/>
      <c r="AD180" s="31"/>
      <c r="AE180" s="31"/>
      <c r="AR180" s="184" t="s">
        <v>331</v>
      </c>
      <c r="AT180" s="184" t="s">
        <v>201</v>
      </c>
      <c r="AU180" s="184" t="s">
        <v>85</v>
      </c>
      <c r="AY180" s="14" t="s">
        <v>205</v>
      </c>
      <c r="BE180" s="185">
        <f>IF(O180="základní",K180,0)</f>
        <v>0</v>
      </c>
      <c r="BF180" s="185">
        <f>IF(O180="snížená",K180,0)</f>
        <v>0</v>
      </c>
      <c r="BG180" s="185">
        <f>IF(O180="zákl. přenesená",K180,0)</f>
        <v>0</v>
      </c>
      <c r="BH180" s="185">
        <f>IF(O180="sníž. přenesená",K180,0)</f>
        <v>0</v>
      </c>
      <c r="BI180" s="185">
        <f>IF(O180="nulová",K180,0)</f>
        <v>0</v>
      </c>
      <c r="BJ180" s="14" t="s">
        <v>83</v>
      </c>
      <c r="BK180" s="185">
        <f>ROUND(P180*H180,2)</f>
        <v>0</v>
      </c>
      <c r="BL180" s="14" t="s">
        <v>331</v>
      </c>
      <c r="BM180" s="184" t="s">
        <v>2258</v>
      </c>
    </row>
    <row r="181" spans="1:65" s="2" customFormat="1" ht="11.25">
      <c r="A181" s="31"/>
      <c r="B181" s="32"/>
      <c r="C181" s="33"/>
      <c r="D181" s="186" t="s">
        <v>207</v>
      </c>
      <c r="E181" s="33"/>
      <c r="F181" s="187" t="s">
        <v>2257</v>
      </c>
      <c r="G181" s="33"/>
      <c r="H181" s="33"/>
      <c r="I181" s="188"/>
      <c r="J181" s="188"/>
      <c r="K181" s="33"/>
      <c r="L181" s="33"/>
      <c r="M181" s="36"/>
      <c r="N181" s="189"/>
      <c r="O181" s="190"/>
      <c r="P181" s="68"/>
      <c r="Q181" s="68"/>
      <c r="R181" s="68"/>
      <c r="S181" s="68"/>
      <c r="T181" s="68"/>
      <c r="U181" s="68"/>
      <c r="V181" s="68"/>
      <c r="W181" s="68"/>
      <c r="X181" s="68"/>
      <c r="Y181" s="69"/>
      <c r="Z181" s="31"/>
      <c r="AA181" s="31"/>
      <c r="AB181" s="31"/>
      <c r="AC181" s="31"/>
      <c r="AD181" s="31"/>
      <c r="AE181" s="31"/>
      <c r="AT181" s="14" t="s">
        <v>207</v>
      </c>
      <c r="AU181" s="14" t="s">
        <v>85</v>
      </c>
    </row>
    <row r="182" spans="1:65" s="2" customFormat="1" ht="14.45" customHeight="1">
      <c r="A182" s="31"/>
      <c r="B182" s="32"/>
      <c r="C182" s="207" t="s">
        <v>657</v>
      </c>
      <c r="D182" s="207" t="s">
        <v>423</v>
      </c>
      <c r="E182" s="208" t="s">
        <v>2259</v>
      </c>
      <c r="F182" s="209" t="s">
        <v>2260</v>
      </c>
      <c r="G182" s="210" t="s">
        <v>300</v>
      </c>
      <c r="H182" s="211">
        <v>1</v>
      </c>
      <c r="I182" s="212"/>
      <c r="J182" s="212"/>
      <c r="K182" s="213">
        <f>ROUND(P182*H182,2)</f>
        <v>0</v>
      </c>
      <c r="L182" s="209" t="s">
        <v>1</v>
      </c>
      <c r="M182" s="36"/>
      <c r="N182" s="214" t="s">
        <v>1</v>
      </c>
      <c r="O182" s="180" t="s">
        <v>39</v>
      </c>
      <c r="P182" s="181">
        <f>I182+J182</f>
        <v>0</v>
      </c>
      <c r="Q182" s="181">
        <f>ROUND(I182*H182,2)</f>
        <v>0</v>
      </c>
      <c r="R182" s="181">
        <f>ROUND(J182*H182,2)</f>
        <v>0</v>
      </c>
      <c r="S182" s="68"/>
      <c r="T182" s="182">
        <f>S182*H182</f>
        <v>0</v>
      </c>
      <c r="U182" s="182">
        <v>0</v>
      </c>
      <c r="V182" s="182">
        <f>U182*H182</f>
        <v>0</v>
      </c>
      <c r="W182" s="182">
        <v>0</v>
      </c>
      <c r="X182" s="182">
        <f>W182*H182</f>
        <v>0</v>
      </c>
      <c r="Y182" s="183" t="s">
        <v>1</v>
      </c>
      <c r="Z182" s="31"/>
      <c r="AA182" s="31"/>
      <c r="AB182" s="31"/>
      <c r="AC182" s="31"/>
      <c r="AD182" s="31"/>
      <c r="AE182" s="31"/>
      <c r="AR182" s="184" t="s">
        <v>427</v>
      </c>
      <c r="AT182" s="184" t="s">
        <v>423</v>
      </c>
      <c r="AU182" s="184" t="s">
        <v>85</v>
      </c>
      <c r="AY182" s="14" t="s">
        <v>205</v>
      </c>
      <c r="BE182" s="185">
        <f>IF(O182="základní",K182,0)</f>
        <v>0</v>
      </c>
      <c r="BF182" s="185">
        <f>IF(O182="snížená",K182,0)</f>
        <v>0</v>
      </c>
      <c r="BG182" s="185">
        <f>IF(O182="zákl. přenesená",K182,0)</f>
        <v>0</v>
      </c>
      <c r="BH182" s="185">
        <f>IF(O182="sníž. přenesená",K182,0)</f>
        <v>0</v>
      </c>
      <c r="BI182" s="185">
        <f>IF(O182="nulová",K182,0)</f>
        <v>0</v>
      </c>
      <c r="BJ182" s="14" t="s">
        <v>83</v>
      </c>
      <c r="BK182" s="185">
        <f>ROUND(P182*H182,2)</f>
        <v>0</v>
      </c>
      <c r="BL182" s="14" t="s">
        <v>427</v>
      </c>
      <c r="BM182" s="184" t="s">
        <v>2261</v>
      </c>
    </row>
    <row r="183" spans="1:65" s="2" customFormat="1" ht="11.25">
      <c r="A183" s="31"/>
      <c r="B183" s="32"/>
      <c r="C183" s="33"/>
      <c r="D183" s="186" t="s">
        <v>207</v>
      </c>
      <c r="E183" s="33"/>
      <c r="F183" s="187" t="s">
        <v>2260</v>
      </c>
      <c r="G183" s="33"/>
      <c r="H183" s="33"/>
      <c r="I183" s="188"/>
      <c r="J183" s="188"/>
      <c r="K183" s="33"/>
      <c r="L183" s="33"/>
      <c r="M183" s="36"/>
      <c r="N183" s="189"/>
      <c r="O183" s="190"/>
      <c r="P183" s="68"/>
      <c r="Q183" s="68"/>
      <c r="R183" s="68"/>
      <c r="S183" s="68"/>
      <c r="T183" s="68"/>
      <c r="U183" s="68"/>
      <c r="V183" s="68"/>
      <c r="W183" s="68"/>
      <c r="X183" s="68"/>
      <c r="Y183" s="69"/>
      <c r="Z183" s="31"/>
      <c r="AA183" s="31"/>
      <c r="AB183" s="31"/>
      <c r="AC183" s="31"/>
      <c r="AD183" s="31"/>
      <c r="AE183" s="31"/>
      <c r="AT183" s="14" t="s">
        <v>207</v>
      </c>
      <c r="AU183" s="14" t="s">
        <v>85</v>
      </c>
    </row>
    <row r="184" spans="1:65" s="2" customFormat="1" ht="24.2" customHeight="1">
      <c r="A184" s="31"/>
      <c r="B184" s="32"/>
      <c r="C184" s="170" t="s">
        <v>663</v>
      </c>
      <c r="D184" s="170" t="s">
        <v>201</v>
      </c>
      <c r="E184" s="171" t="s">
        <v>2262</v>
      </c>
      <c r="F184" s="172" t="s">
        <v>2263</v>
      </c>
      <c r="G184" s="173" t="s">
        <v>300</v>
      </c>
      <c r="H184" s="174">
        <v>1</v>
      </c>
      <c r="I184" s="175"/>
      <c r="J184" s="176"/>
      <c r="K184" s="177">
        <f>ROUND(P184*H184,2)</f>
        <v>0</v>
      </c>
      <c r="L184" s="172" t="s">
        <v>1</v>
      </c>
      <c r="M184" s="178"/>
      <c r="N184" s="179" t="s">
        <v>1</v>
      </c>
      <c r="O184" s="180" t="s">
        <v>39</v>
      </c>
      <c r="P184" s="181">
        <f>I184+J184</f>
        <v>0</v>
      </c>
      <c r="Q184" s="181">
        <f>ROUND(I184*H184,2)</f>
        <v>0</v>
      </c>
      <c r="R184" s="181">
        <f>ROUND(J184*H184,2)</f>
        <v>0</v>
      </c>
      <c r="S184" s="68"/>
      <c r="T184" s="182">
        <f>S184*H184</f>
        <v>0</v>
      </c>
      <c r="U184" s="182">
        <v>0</v>
      </c>
      <c r="V184" s="182">
        <f>U184*H184</f>
        <v>0</v>
      </c>
      <c r="W184" s="182">
        <v>0</v>
      </c>
      <c r="X184" s="182">
        <f>W184*H184</f>
        <v>0</v>
      </c>
      <c r="Y184" s="183" t="s">
        <v>1</v>
      </c>
      <c r="Z184" s="31"/>
      <c r="AA184" s="31"/>
      <c r="AB184" s="31"/>
      <c r="AC184" s="31"/>
      <c r="AD184" s="31"/>
      <c r="AE184" s="31"/>
      <c r="AR184" s="184" t="s">
        <v>331</v>
      </c>
      <c r="AT184" s="184" t="s">
        <v>201</v>
      </c>
      <c r="AU184" s="184" t="s">
        <v>85</v>
      </c>
      <c r="AY184" s="14" t="s">
        <v>205</v>
      </c>
      <c r="BE184" s="185">
        <f>IF(O184="základní",K184,0)</f>
        <v>0</v>
      </c>
      <c r="BF184" s="185">
        <f>IF(O184="snížená",K184,0)</f>
        <v>0</v>
      </c>
      <c r="BG184" s="185">
        <f>IF(O184="zákl. přenesená",K184,0)</f>
        <v>0</v>
      </c>
      <c r="BH184" s="185">
        <f>IF(O184="sníž. přenesená",K184,0)</f>
        <v>0</v>
      </c>
      <c r="BI184" s="185">
        <f>IF(O184="nulová",K184,0)</f>
        <v>0</v>
      </c>
      <c r="BJ184" s="14" t="s">
        <v>83</v>
      </c>
      <c r="BK184" s="185">
        <f>ROUND(P184*H184,2)</f>
        <v>0</v>
      </c>
      <c r="BL184" s="14" t="s">
        <v>331</v>
      </c>
      <c r="BM184" s="184" t="s">
        <v>2264</v>
      </c>
    </row>
    <row r="185" spans="1:65" s="2" customFormat="1" ht="11.25">
      <c r="A185" s="31"/>
      <c r="B185" s="32"/>
      <c r="C185" s="33"/>
      <c r="D185" s="186" t="s">
        <v>207</v>
      </c>
      <c r="E185" s="33"/>
      <c r="F185" s="187" t="s">
        <v>2263</v>
      </c>
      <c r="G185" s="33"/>
      <c r="H185" s="33"/>
      <c r="I185" s="188"/>
      <c r="J185" s="188"/>
      <c r="K185" s="33"/>
      <c r="L185" s="33"/>
      <c r="M185" s="36"/>
      <c r="N185" s="189"/>
      <c r="O185" s="190"/>
      <c r="P185" s="68"/>
      <c r="Q185" s="68"/>
      <c r="R185" s="68"/>
      <c r="S185" s="68"/>
      <c r="T185" s="68"/>
      <c r="U185" s="68"/>
      <c r="V185" s="68"/>
      <c r="W185" s="68"/>
      <c r="X185" s="68"/>
      <c r="Y185" s="69"/>
      <c r="Z185" s="31"/>
      <c r="AA185" s="31"/>
      <c r="AB185" s="31"/>
      <c r="AC185" s="31"/>
      <c r="AD185" s="31"/>
      <c r="AE185" s="31"/>
      <c r="AT185" s="14" t="s">
        <v>207</v>
      </c>
      <c r="AU185" s="14" t="s">
        <v>85</v>
      </c>
    </row>
    <row r="186" spans="1:65" s="2" customFormat="1" ht="14.45" customHeight="1">
      <c r="A186" s="31"/>
      <c r="B186" s="32"/>
      <c r="C186" s="207" t="s">
        <v>668</v>
      </c>
      <c r="D186" s="207" t="s">
        <v>423</v>
      </c>
      <c r="E186" s="208" t="s">
        <v>2265</v>
      </c>
      <c r="F186" s="209" t="s">
        <v>2266</v>
      </c>
      <c r="G186" s="210" t="s">
        <v>300</v>
      </c>
      <c r="H186" s="211">
        <v>1</v>
      </c>
      <c r="I186" s="212"/>
      <c r="J186" s="212"/>
      <c r="K186" s="213">
        <f>ROUND(P186*H186,2)</f>
        <v>0</v>
      </c>
      <c r="L186" s="209" t="s">
        <v>1</v>
      </c>
      <c r="M186" s="36"/>
      <c r="N186" s="214" t="s">
        <v>1</v>
      </c>
      <c r="O186" s="180" t="s">
        <v>39</v>
      </c>
      <c r="P186" s="181">
        <f>I186+J186</f>
        <v>0</v>
      </c>
      <c r="Q186" s="181">
        <f>ROUND(I186*H186,2)</f>
        <v>0</v>
      </c>
      <c r="R186" s="181">
        <f>ROUND(J186*H186,2)</f>
        <v>0</v>
      </c>
      <c r="S186" s="68"/>
      <c r="T186" s="182">
        <f>S186*H186</f>
        <v>0</v>
      </c>
      <c r="U186" s="182">
        <v>0</v>
      </c>
      <c r="V186" s="182">
        <f>U186*H186</f>
        <v>0</v>
      </c>
      <c r="W186" s="182">
        <v>0</v>
      </c>
      <c r="X186" s="182">
        <f>W186*H186</f>
        <v>0</v>
      </c>
      <c r="Y186" s="183" t="s">
        <v>1</v>
      </c>
      <c r="Z186" s="31"/>
      <c r="AA186" s="31"/>
      <c r="AB186" s="31"/>
      <c r="AC186" s="31"/>
      <c r="AD186" s="31"/>
      <c r="AE186" s="31"/>
      <c r="AR186" s="184" t="s">
        <v>427</v>
      </c>
      <c r="AT186" s="184" t="s">
        <v>423</v>
      </c>
      <c r="AU186" s="184" t="s">
        <v>85</v>
      </c>
      <c r="AY186" s="14" t="s">
        <v>205</v>
      </c>
      <c r="BE186" s="185">
        <f>IF(O186="základní",K186,0)</f>
        <v>0</v>
      </c>
      <c r="BF186" s="185">
        <f>IF(O186="snížená",K186,0)</f>
        <v>0</v>
      </c>
      <c r="BG186" s="185">
        <f>IF(O186="zákl. přenesená",K186,0)</f>
        <v>0</v>
      </c>
      <c r="BH186" s="185">
        <f>IF(O186="sníž. přenesená",K186,0)</f>
        <v>0</v>
      </c>
      <c r="BI186" s="185">
        <f>IF(O186="nulová",K186,0)</f>
        <v>0</v>
      </c>
      <c r="BJ186" s="14" t="s">
        <v>83</v>
      </c>
      <c r="BK186" s="185">
        <f>ROUND(P186*H186,2)</f>
        <v>0</v>
      </c>
      <c r="BL186" s="14" t="s">
        <v>427</v>
      </c>
      <c r="BM186" s="184" t="s">
        <v>2267</v>
      </c>
    </row>
    <row r="187" spans="1:65" s="2" customFormat="1" ht="11.25">
      <c r="A187" s="31"/>
      <c r="B187" s="32"/>
      <c r="C187" s="33"/>
      <c r="D187" s="186" t="s">
        <v>207</v>
      </c>
      <c r="E187" s="33"/>
      <c r="F187" s="187" t="s">
        <v>2268</v>
      </c>
      <c r="G187" s="33"/>
      <c r="H187" s="33"/>
      <c r="I187" s="188"/>
      <c r="J187" s="188"/>
      <c r="K187" s="33"/>
      <c r="L187" s="33"/>
      <c r="M187" s="36"/>
      <c r="N187" s="189"/>
      <c r="O187" s="190"/>
      <c r="P187" s="68"/>
      <c r="Q187" s="68"/>
      <c r="R187" s="68"/>
      <c r="S187" s="68"/>
      <c r="T187" s="68"/>
      <c r="U187" s="68"/>
      <c r="V187" s="68"/>
      <c r="W187" s="68"/>
      <c r="X187" s="68"/>
      <c r="Y187" s="69"/>
      <c r="Z187" s="31"/>
      <c r="AA187" s="31"/>
      <c r="AB187" s="31"/>
      <c r="AC187" s="31"/>
      <c r="AD187" s="31"/>
      <c r="AE187" s="31"/>
      <c r="AT187" s="14" t="s">
        <v>207</v>
      </c>
      <c r="AU187" s="14" t="s">
        <v>85</v>
      </c>
    </row>
    <row r="188" spans="1:65" s="2" customFormat="1" ht="24.2" customHeight="1">
      <c r="A188" s="31"/>
      <c r="B188" s="32"/>
      <c r="C188" s="170" t="s">
        <v>673</v>
      </c>
      <c r="D188" s="170" t="s">
        <v>201</v>
      </c>
      <c r="E188" s="171" t="s">
        <v>2269</v>
      </c>
      <c r="F188" s="172" t="s">
        <v>2270</v>
      </c>
      <c r="G188" s="173" t="s">
        <v>300</v>
      </c>
      <c r="H188" s="174">
        <v>1</v>
      </c>
      <c r="I188" s="175"/>
      <c r="J188" s="176"/>
      <c r="K188" s="177">
        <f>ROUND(P188*H188,2)</f>
        <v>0</v>
      </c>
      <c r="L188" s="172" t="s">
        <v>1</v>
      </c>
      <c r="M188" s="178"/>
      <c r="N188" s="179" t="s">
        <v>1</v>
      </c>
      <c r="O188" s="180" t="s">
        <v>39</v>
      </c>
      <c r="P188" s="181">
        <f>I188+J188</f>
        <v>0</v>
      </c>
      <c r="Q188" s="181">
        <f>ROUND(I188*H188,2)</f>
        <v>0</v>
      </c>
      <c r="R188" s="181">
        <f>ROUND(J188*H188,2)</f>
        <v>0</v>
      </c>
      <c r="S188" s="68"/>
      <c r="T188" s="182">
        <f>S188*H188</f>
        <v>0</v>
      </c>
      <c r="U188" s="182">
        <v>0</v>
      </c>
      <c r="V188" s="182">
        <f>U188*H188</f>
        <v>0</v>
      </c>
      <c r="W188" s="182">
        <v>0</v>
      </c>
      <c r="X188" s="182">
        <f>W188*H188</f>
        <v>0</v>
      </c>
      <c r="Y188" s="183" t="s">
        <v>1</v>
      </c>
      <c r="Z188" s="31"/>
      <c r="AA188" s="31"/>
      <c r="AB188" s="31"/>
      <c r="AC188" s="31"/>
      <c r="AD188" s="31"/>
      <c r="AE188" s="31"/>
      <c r="AR188" s="184" t="s">
        <v>331</v>
      </c>
      <c r="AT188" s="184" t="s">
        <v>201</v>
      </c>
      <c r="AU188" s="184" t="s">
        <v>85</v>
      </c>
      <c r="AY188" s="14" t="s">
        <v>205</v>
      </c>
      <c r="BE188" s="185">
        <f>IF(O188="základní",K188,0)</f>
        <v>0</v>
      </c>
      <c r="BF188" s="185">
        <f>IF(O188="snížená",K188,0)</f>
        <v>0</v>
      </c>
      <c r="BG188" s="185">
        <f>IF(O188="zákl. přenesená",K188,0)</f>
        <v>0</v>
      </c>
      <c r="BH188" s="185">
        <f>IF(O188="sníž. přenesená",K188,0)</f>
        <v>0</v>
      </c>
      <c r="BI188" s="185">
        <f>IF(O188="nulová",K188,0)</f>
        <v>0</v>
      </c>
      <c r="BJ188" s="14" t="s">
        <v>83</v>
      </c>
      <c r="BK188" s="185">
        <f>ROUND(P188*H188,2)</f>
        <v>0</v>
      </c>
      <c r="BL188" s="14" t="s">
        <v>331</v>
      </c>
      <c r="BM188" s="184" t="s">
        <v>2271</v>
      </c>
    </row>
    <row r="189" spans="1:65" s="2" customFormat="1" ht="11.25">
      <c r="A189" s="31"/>
      <c r="B189" s="32"/>
      <c r="C189" s="33"/>
      <c r="D189" s="186" t="s">
        <v>207</v>
      </c>
      <c r="E189" s="33"/>
      <c r="F189" s="187" t="s">
        <v>2270</v>
      </c>
      <c r="G189" s="33"/>
      <c r="H189" s="33"/>
      <c r="I189" s="188"/>
      <c r="J189" s="188"/>
      <c r="K189" s="33"/>
      <c r="L189" s="33"/>
      <c r="M189" s="36"/>
      <c r="N189" s="189"/>
      <c r="O189" s="190"/>
      <c r="P189" s="68"/>
      <c r="Q189" s="68"/>
      <c r="R189" s="68"/>
      <c r="S189" s="68"/>
      <c r="T189" s="68"/>
      <c r="U189" s="68"/>
      <c r="V189" s="68"/>
      <c r="W189" s="68"/>
      <c r="X189" s="68"/>
      <c r="Y189" s="69"/>
      <c r="Z189" s="31"/>
      <c r="AA189" s="31"/>
      <c r="AB189" s="31"/>
      <c r="AC189" s="31"/>
      <c r="AD189" s="31"/>
      <c r="AE189" s="31"/>
      <c r="AT189" s="14" t="s">
        <v>207</v>
      </c>
      <c r="AU189" s="14" t="s">
        <v>85</v>
      </c>
    </row>
    <row r="190" spans="1:65" s="2" customFormat="1" ht="24.2" customHeight="1">
      <c r="A190" s="31"/>
      <c r="B190" s="32"/>
      <c r="C190" s="170" t="s">
        <v>677</v>
      </c>
      <c r="D190" s="170" t="s">
        <v>201</v>
      </c>
      <c r="E190" s="171" t="s">
        <v>2272</v>
      </c>
      <c r="F190" s="172" t="s">
        <v>2273</v>
      </c>
      <c r="G190" s="173" t="s">
        <v>300</v>
      </c>
      <c r="H190" s="174">
        <v>3</v>
      </c>
      <c r="I190" s="175"/>
      <c r="J190" s="176"/>
      <c r="K190" s="177">
        <f>ROUND(P190*H190,2)</f>
        <v>0</v>
      </c>
      <c r="L190" s="172" t="s">
        <v>1</v>
      </c>
      <c r="M190" s="178"/>
      <c r="N190" s="179" t="s">
        <v>1</v>
      </c>
      <c r="O190" s="180" t="s">
        <v>39</v>
      </c>
      <c r="P190" s="181">
        <f>I190+J190</f>
        <v>0</v>
      </c>
      <c r="Q190" s="181">
        <f>ROUND(I190*H190,2)</f>
        <v>0</v>
      </c>
      <c r="R190" s="181">
        <f>ROUND(J190*H190,2)</f>
        <v>0</v>
      </c>
      <c r="S190" s="68"/>
      <c r="T190" s="182">
        <f>S190*H190</f>
        <v>0</v>
      </c>
      <c r="U190" s="182">
        <v>0</v>
      </c>
      <c r="V190" s="182">
        <f>U190*H190</f>
        <v>0</v>
      </c>
      <c r="W190" s="182">
        <v>0</v>
      </c>
      <c r="X190" s="182">
        <f>W190*H190</f>
        <v>0</v>
      </c>
      <c r="Y190" s="183" t="s">
        <v>1</v>
      </c>
      <c r="Z190" s="31"/>
      <c r="AA190" s="31"/>
      <c r="AB190" s="31"/>
      <c r="AC190" s="31"/>
      <c r="AD190" s="31"/>
      <c r="AE190" s="31"/>
      <c r="AR190" s="184" t="s">
        <v>331</v>
      </c>
      <c r="AT190" s="184" t="s">
        <v>201</v>
      </c>
      <c r="AU190" s="184" t="s">
        <v>85</v>
      </c>
      <c r="AY190" s="14" t="s">
        <v>205</v>
      </c>
      <c r="BE190" s="185">
        <f>IF(O190="základní",K190,0)</f>
        <v>0</v>
      </c>
      <c r="BF190" s="185">
        <f>IF(O190="snížená",K190,0)</f>
        <v>0</v>
      </c>
      <c r="BG190" s="185">
        <f>IF(O190="zákl. přenesená",K190,0)</f>
        <v>0</v>
      </c>
      <c r="BH190" s="185">
        <f>IF(O190="sníž. přenesená",K190,0)</f>
        <v>0</v>
      </c>
      <c r="BI190" s="185">
        <f>IF(O190="nulová",K190,0)</f>
        <v>0</v>
      </c>
      <c r="BJ190" s="14" t="s">
        <v>83</v>
      </c>
      <c r="BK190" s="185">
        <f>ROUND(P190*H190,2)</f>
        <v>0</v>
      </c>
      <c r="BL190" s="14" t="s">
        <v>331</v>
      </c>
      <c r="BM190" s="184" t="s">
        <v>2274</v>
      </c>
    </row>
    <row r="191" spans="1:65" s="2" customFormat="1" ht="11.25">
      <c r="A191" s="31"/>
      <c r="B191" s="32"/>
      <c r="C191" s="33"/>
      <c r="D191" s="186" t="s">
        <v>207</v>
      </c>
      <c r="E191" s="33"/>
      <c r="F191" s="187" t="s">
        <v>2273</v>
      </c>
      <c r="G191" s="33"/>
      <c r="H191" s="33"/>
      <c r="I191" s="188"/>
      <c r="J191" s="188"/>
      <c r="K191" s="33"/>
      <c r="L191" s="33"/>
      <c r="M191" s="36"/>
      <c r="N191" s="189"/>
      <c r="O191" s="190"/>
      <c r="P191" s="68"/>
      <c r="Q191" s="68"/>
      <c r="R191" s="68"/>
      <c r="S191" s="68"/>
      <c r="T191" s="68"/>
      <c r="U191" s="68"/>
      <c r="V191" s="68"/>
      <c r="W191" s="68"/>
      <c r="X191" s="68"/>
      <c r="Y191" s="69"/>
      <c r="Z191" s="31"/>
      <c r="AA191" s="31"/>
      <c r="AB191" s="31"/>
      <c r="AC191" s="31"/>
      <c r="AD191" s="31"/>
      <c r="AE191" s="31"/>
      <c r="AT191" s="14" t="s">
        <v>207</v>
      </c>
      <c r="AU191" s="14" t="s">
        <v>85</v>
      </c>
    </row>
    <row r="192" spans="1:65" s="2" customFormat="1" ht="24.2" customHeight="1">
      <c r="A192" s="31"/>
      <c r="B192" s="32"/>
      <c r="C192" s="170" t="s">
        <v>681</v>
      </c>
      <c r="D192" s="170" t="s">
        <v>201</v>
      </c>
      <c r="E192" s="171" t="s">
        <v>2275</v>
      </c>
      <c r="F192" s="172" t="s">
        <v>2276</v>
      </c>
      <c r="G192" s="173" t="s">
        <v>300</v>
      </c>
      <c r="H192" s="174">
        <v>4</v>
      </c>
      <c r="I192" s="175"/>
      <c r="J192" s="176"/>
      <c r="K192" s="177">
        <f>ROUND(P192*H192,2)</f>
        <v>0</v>
      </c>
      <c r="L192" s="172" t="s">
        <v>1</v>
      </c>
      <c r="M192" s="178"/>
      <c r="N192" s="179" t="s">
        <v>1</v>
      </c>
      <c r="O192" s="180" t="s">
        <v>39</v>
      </c>
      <c r="P192" s="181">
        <f>I192+J192</f>
        <v>0</v>
      </c>
      <c r="Q192" s="181">
        <f>ROUND(I192*H192,2)</f>
        <v>0</v>
      </c>
      <c r="R192" s="181">
        <f>ROUND(J192*H192,2)</f>
        <v>0</v>
      </c>
      <c r="S192" s="68"/>
      <c r="T192" s="182">
        <f>S192*H192</f>
        <v>0</v>
      </c>
      <c r="U192" s="182">
        <v>0</v>
      </c>
      <c r="V192" s="182">
        <f>U192*H192</f>
        <v>0</v>
      </c>
      <c r="W192" s="182">
        <v>0</v>
      </c>
      <c r="X192" s="182">
        <f>W192*H192</f>
        <v>0</v>
      </c>
      <c r="Y192" s="183" t="s">
        <v>1</v>
      </c>
      <c r="Z192" s="31"/>
      <c r="AA192" s="31"/>
      <c r="AB192" s="31"/>
      <c r="AC192" s="31"/>
      <c r="AD192" s="31"/>
      <c r="AE192" s="31"/>
      <c r="AR192" s="184" t="s">
        <v>331</v>
      </c>
      <c r="AT192" s="184" t="s">
        <v>201</v>
      </c>
      <c r="AU192" s="184" t="s">
        <v>85</v>
      </c>
      <c r="AY192" s="14" t="s">
        <v>205</v>
      </c>
      <c r="BE192" s="185">
        <f>IF(O192="základní",K192,0)</f>
        <v>0</v>
      </c>
      <c r="BF192" s="185">
        <f>IF(O192="snížená",K192,0)</f>
        <v>0</v>
      </c>
      <c r="BG192" s="185">
        <f>IF(O192="zákl. přenesená",K192,0)</f>
        <v>0</v>
      </c>
      <c r="BH192" s="185">
        <f>IF(O192="sníž. přenesená",K192,0)</f>
        <v>0</v>
      </c>
      <c r="BI192" s="185">
        <f>IF(O192="nulová",K192,0)</f>
        <v>0</v>
      </c>
      <c r="BJ192" s="14" t="s">
        <v>83</v>
      </c>
      <c r="BK192" s="185">
        <f>ROUND(P192*H192,2)</f>
        <v>0</v>
      </c>
      <c r="BL192" s="14" t="s">
        <v>331</v>
      </c>
      <c r="BM192" s="184" t="s">
        <v>2277</v>
      </c>
    </row>
    <row r="193" spans="1:65" s="2" customFormat="1" ht="11.25">
      <c r="A193" s="31"/>
      <c r="B193" s="32"/>
      <c r="C193" s="33"/>
      <c r="D193" s="186" t="s">
        <v>207</v>
      </c>
      <c r="E193" s="33"/>
      <c r="F193" s="187" t="s">
        <v>2276</v>
      </c>
      <c r="G193" s="33"/>
      <c r="H193" s="33"/>
      <c r="I193" s="188"/>
      <c r="J193" s="188"/>
      <c r="K193" s="33"/>
      <c r="L193" s="33"/>
      <c r="M193" s="36"/>
      <c r="N193" s="189"/>
      <c r="O193" s="190"/>
      <c r="P193" s="68"/>
      <c r="Q193" s="68"/>
      <c r="R193" s="68"/>
      <c r="S193" s="68"/>
      <c r="T193" s="68"/>
      <c r="U193" s="68"/>
      <c r="V193" s="68"/>
      <c r="W193" s="68"/>
      <c r="X193" s="68"/>
      <c r="Y193" s="69"/>
      <c r="Z193" s="31"/>
      <c r="AA193" s="31"/>
      <c r="AB193" s="31"/>
      <c r="AC193" s="31"/>
      <c r="AD193" s="31"/>
      <c r="AE193" s="31"/>
      <c r="AT193" s="14" t="s">
        <v>207</v>
      </c>
      <c r="AU193" s="14" t="s">
        <v>85</v>
      </c>
    </row>
    <row r="194" spans="1:65" s="2" customFormat="1" ht="14.45" customHeight="1">
      <c r="A194" s="31"/>
      <c r="B194" s="32"/>
      <c r="C194" s="207" t="s">
        <v>644</v>
      </c>
      <c r="D194" s="207" t="s">
        <v>423</v>
      </c>
      <c r="E194" s="208" t="s">
        <v>2278</v>
      </c>
      <c r="F194" s="209" t="s">
        <v>2279</v>
      </c>
      <c r="G194" s="210" t="s">
        <v>300</v>
      </c>
      <c r="H194" s="211">
        <v>7</v>
      </c>
      <c r="I194" s="212"/>
      <c r="J194" s="212"/>
      <c r="K194" s="213">
        <f>ROUND(P194*H194,2)</f>
        <v>0</v>
      </c>
      <c r="L194" s="209" t="s">
        <v>1</v>
      </c>
      <c r="M194" s="36"/>
      <c r="N194" s="214" t="s">
        <v>1</v>
      </c>
      <c r="O194" s="180" t="s">
        <v>39</v>
      </c>
      <c r="P194" s="181">
        <f>I194+J194</f>
        <v>0</v>
      </c>
      <c r="Q194" s="181">
        <f>ROUND(I194*H194,2)</f>
        <v>0</v>
      </c>
      <c r="R194" s="181">
        <f>ROUND(J194*H194,2)</f>
        <v>0</v>
      </c>
      <c r="S194" s="68"/>
      <c r="T194" s="182">
        <f>S194*H194</f>
        <v>0</v>
      </c>
      <c r="U194" s="182">
        <v>0</v>
      </c>
      <c r="V194" s="182">
        <f>U194*H194</f>
        <v>0</v>
      </c>
      <c r="W194" s="182">
        <v>0</v>
      </c>
      <c r="X194" s="182">
        <f>W194*H194</f>
        <v>0</v>
      </c>
      <c r="Y194" s="183" t="s">
        <v>1</v>
      </c>
      <c r="Z194" s="31"/>
      <c r="AA194" s="31"/>
      <c r="AB194" s="31"/>
      <c r="AC194" s="31"/>
      <c r="AD194" s="31"/>
      <c r="AE194" s="31"/>
      <c r="AR194" s="184" t="s">
        <v>427</v>
      </c>
      <c r="AT194" s="184" t="s">
        <v>423</v>
      </c>
      <c r="AU194" s="184" t="s">
        <v>85</v>
      </c>
      <c r="AY194" s="14" t="s">
        <v>205</v>
      </c>
      <c r="BE194" s="185">
        <f>IF(O194="základní",K194,0)</f>
        <v>0</v>
      </c>
      <c r="BF194" s="185">
        <f>IF(O194="snížená",K194,0)</f>
        <v>0</v>
      </c>
      <c r="BG194" s="185">
        <f>IF(O194="zákl. přenesená",K194,0)</f>
        <v>0</v>
      </c>
      <c r="BH194" s="185">
        <f>IF(O194="sníž. přenesená",K194,0)</f>
        <v>0</v>
      </c>
      <c r="BI194" s="185">
        <f>IF(O194="nulová",K194,0)</f>
        <v>0</v>
      </c>
      <c r="BJ194" s="14" t="s">
        <v>83</v>
      </c>
      <c r="BK194" s="185">
        <f>ROUND(P194*H194,2)</f>
        <v>0</v>
      </c>
      <c r="BL194" s="14" t="s">
        <v>427</v>
      </c>
      <c r="BM194" s="184" t="s">
        <v>2280</v>
      </c>
    </row>
    <row r="195" spans="1:65" s="2" customFormat="1" ht="11.25">
      <c r="A195" s="31"/>
      <c r="B195" s="32"/>
      <c r="C195" s="33"/>
      <c r="D195" s="186" t="s">
        <v>207</v>
      </c>
      <c r="E195" s="33"/>
      <c r="F195" s="187" t="s">
        <v>2279</v>
      </c>
      <c r="G195" s="33"/>
      <c r="H195" s="33"/>
      <c r="I195" s="188"/>
      <c r="J195" s="188"/>
      <c r="K195" s="33"/>
      <c r="L195" s="33"/>
      <c r="M195" s="36"/>
      <c r="N195" s="189"/>
      <c r="O195" s="190"/>
      <c r="P195" s="68"/>
      <c r="Q195" s="68"/>
      <c r="R195" s="68"/>
      <c r="S195" s="68"/>
      <c r="T195" s="68"/>
      <c r="U195" s="68"/>
      <c r="V195" s="68"/>
      <c r="W195" s="68"/>
      <c r="X195" s="68"/>
      <c r="Y195" s="69"/>
      <c r="Z195" s="31"/>
      <c r="AA195" s="31"/>
      <c r="AB195" s="31"/>
      <c r="AC195" s="31"/>
      <c r="AD195" s="31"/>
      <c r="AE195" s="31"/>
      <c r="AT195" s="14" t="s">
        <v>207</v>
      </c>
      <c r="AU195" s="14" t="s">
        <v>85</v>
      </c>
    </row>
    <row r="196" spans="1:65" s="2" customFormat="1" ht="14.45" customHeight="1">
      <c r="A196" s="31"/>
      <c r="B196" s="32"/>
      <c r="C196" s="207" t="s">
        <v>611</v>
      </c>
      <c r="D196" s="207" t="s">
        <v>423</v>
      </c>
      <c r="E196" s="208" t="s">
        <v>2281</v>
      </c>
      <c r="F196" s="209" t="s">
        <v>2282</v>
      </c>
      <c r="G196" s="210" t="s">
        <v>300</v>
      </c>
      <c r="H196" s="211">
        <v>1</v>
      </c>
      <c r="I196" s="212"/>
      <c r="J196" s="212"/>
      <c r="K196" s="213">
        <f>ROUND(P196*H196,2)</f>
        <v>0</v>
      </c>
      <c r="L196" s="209" t="s">
        <v>1</v>
      </c>
      <c r="M196" s="36"/>
      <c r="N196" s="214" t="s">
        <v>1</v>
      </c>
      <c r="O196" s="180" t="s">
        <v>39</v>
      </c>
      <c r="P196" s="181">
        <f>I196+J196</f>
        <v>0</v>
      </c>
      <c r="Q196" s="181">
        <f>ROUND(I196*H196,2)</f>
        <v>0</v>
      </c>
      <c r="R196" s="181">
        <f>ROUND(J196*H196,2)</f>
        <v>0</v>
      </c>
      <c r="S196" s="68"/>
      <c r="T196" s="182">
        <f>S196*H196</f>
        <v>0</v>
      </c>
      <c r="U196" s="182">
        <v>0</v>
      </c>
      <c r="V196" s="182">
        <f>U196*H196</f>
        <v>0</v>
      </c>
      <c r="W196" s="182">
        <v>0</v>
      </c>
      <c r="X196" s="182">
        <f>W196*H196</f>
        <v>0</v>
      </c>
      <c r="Y196" s="183" t="s">
        <v>1</v>
      </c>
      <c r="Z196" s="31"/>
      <c r="AA196" s="31"/>
      <c r="AB196" s="31"/>
      <c r="AC196" s="31"/>
      <c r="AD196" s="31"/>
      <c r="AE196" s="31"/>
      <c r="AR196" s="184" t="s">
        <v>427</v>
      </c>
      <c r="AT196" s="184" t="s">
        <v>423</v>
      </c>
      <c r="AU196" s="184" t="s">
        <v>85</v>
      </c>
      <c r="AY196" s="14" t="s">
        <v>205</v>
      </c>
      <c r="BE196" s="185">
        <f>IF(O196="základní",K196,0)</f>
        <v>0</v>
      </c>
      <c r="BF196" s="185">
        <f>IF(O196="snížená",K196,0)</f>
        <v>0</v>
      </c>
      <c r="BG196" s="185">
        <f>IF(O196="zákl. přenesená",K196,0)</f>
        <v>0</v>
      </c>
      <c r="BH196" s="185">
        <f>IF(O196="sníž. přenesená",K196,0)</f>
        <v>0</v>
      </c>
      <c r="BI196" s="185">
        <f>IF(O196="nulová",K196,0)</f>
        <v>0</v>
      </c>
      <c r="BJ196" s="14" t="s">
        <v>83</v>
      </c>
      <c r="BK196" s="185">
        <f>ROUND(P196*H196,2)</f>
        <v>0</v>
      </c>
      <c r="BL196" s="14" t="s">
        <v>427</v>
      </c>
      <c r="BM196" s="184" t="s">
        <v>2283</v>
      </c>
    </row>
    <row r="197" spans="1:65" s="2" customFormat="1" ht="11.25">
      <c r="A197" s="31"/>
      <c r="B197" s="32"/>
      <c r="C197" s="33"/>
      <c r="D197" s="186" t="s">
        <v>207</v>
      </c>
      <c r="E197" s="33"/>
      <c r="F197" s="187" t="s">
        <v>2282</v>
      </c>
      <c r="G197" s="33"/>
      <c r="H197" s="33"/>
      <c r="I197" s="188"/>
      <c r="J197" s="188"/>
      <c r="K197" s="33"/>
      <c r="L197" s="33"/>
      <c r="M197" s="36"/>
      <c r="N197" s="189"/>
      <c r="O197" s="190"/>
      <c r="P197" s="68"/>
      <c r="Q197" s="68"/>
      <c r="R197" s="68"/>
      <c r="S197" s="68"/>
      <c r="T197" s="68"/>
      <c r="U197" s="68"/>
      <c r="V197" s="68"/>
      <c r="W197" s="68"/>
      <c r="X197" s="68"/>
      <c r="Y197" s="69"/>
      <c r="Z197" s="31"/>
      <c r="AA197" s="31"/>
      <c r="AB197" s="31"/>
      <c r="AC197" s="31"/>
      <c r="AD197" s="31"/>
      <c r="AE197" s="31"/>
      <c r="AT197" s="14" t="s">
        <v>207</v>
      </c>
      <c r="AU197" s="14" t="s">
        <v>85</v>
      </c>
    </row>
    <row r="198" spans="1:65" s="2" customFormat="1" ht="24.2" customHeight="1">
      <c r="A198" s="31"/>
      <c r="B198" s="32"/>
      <c r="C198" s="170" t="s">
        <v>209</v>
      </c>
      <c r="D198" s="170" t="s">
        <v>201</v>
      </c>
      <c r="E198" s="171" t="s">
        <v>2026</v>
      </c>
      <c r="F198" s="172" t="s">
        <v>2027</v>
      </c>
      <c r="G198" s="173" t="s">
        <v>300</v>
      </c>
      <c r="H198" s="174">
        <v>6</v>
      </c>
      <c r="I198" s="175"/>
      <c r="J198" s="176"/>
      <c r="K198" s="177">
        <f>ROUND(P198*H198,2)</f>
        <v>0</v>
      </c>
      <c r="L198" s="172" t="s">
        <v>1</v>
      </c>
      <c r="M198" s="178"/>
      <c r="N198" s="179" t="s">
        <v>1</v>
      </c>
      <c r="O198" s="180" t="s">
        <v>39</v>
      </c>
      <c r="P198" s="181">
        <f>I198+J198</f>
        <v>0</v>
      </c>
      <c r="Q198" s="181">
        <f>ROUND(I198*H198,2)</f>
        <v>0</v>
      </c>
      <c r="R198" s="181">
        <f>ROUND(J198*H198,2)</f>
        <v>0</v>
      </c>
      <c r="S198" s="68"/>
      <c r="T198" s="182">
        <f>S198*H198</f>
        <v>0</v>
      </c>
      <c r="U198" s="182">
        <v>0</v>
      </c>
      <c r="V198" s="182">
        <f>U198*H198</f>
        <v>0</v>
      </c>
      <c r="W198" s="182">
        <v>0</v>
      </c>
      <c r="X198" s="182">
        <f>W198*H198</f>
        <v>0</v>
      </c>
      <c r="Y198" s="183" t="s">
        <v>1</v>
      </c>
      <c r="Z198" s="31"/>
      <c r="AA198" s="31"/>
      <c r="AB198" s="31"/>
      <c r="AC198" s="31"/>
      <c r="AD198" s="31"/>
      <c r="AE198" s="31"/>
      <c r="AR198" s="184" t="s">
        <v>331</v>
      </c>
      <c r="AT198" s="184" t="s">
        <v>201</v>
      </c>
      <c r="AU198" s="184" t="s">
        <v>85</v>
      </c>
      <c r="AY198" s="14" t="s">
        <v>205</v>
      </c>
      <c r="BE198" s="185">
        <f>IF(O198="základní",K198,0)</f>
        <v>0</v>
      </c>
      <c r="BF198" s="185">
        <f>IF(O198="snížená",K198,0)</f>
        <v>0</v>
      </c>
      <c r="BG198" s="185">
        <f>IF(O198="zákl. přenesená",K198,0)</f>
        <v>0</v>
      </c>
      <c r="BH198" s="185">
        <f>IF(O198="sníž. přenesená",K198,0)</f>
        <v>0</v>
      </c>
      <c r="BI198" s="185">
        <f>IF(O198="nulová",K198,0)</f>
        <v>0</v>
      </c>
      <c r="BJ198" s="14" t="s">
        <v>83</v>
      </c>
      <c r="BK198" s="185">
        <f>ROUND(P198*H198,2)</f>
        <v>0</v>
      </c>
      <c r="BL198" s="14" t="s">
        <v>331</v>
      </c>
      <c r="BM198" s="184" t="s">
        <v>2284</v>
      </c>
    </row>
    <row r="199" spans="1:65" s="2" customFormat="1" ht="19.5">
      <c r="A199" s="31"/>
      <c r="B199" s="32"/>
      <c r="C199" s="33"/>
      <c r="D199" s="186" t="s">
        <v>207</v>
      </c>
      <c r="E199" s="33"/>
      <c r="F199" s="187" t="s">
        <v>2027</v>
      </c>
      <c r="G199" s="33"/>
      <c r="H199" s="33"/>
      <c r="I199" s="188"/>
      <c r="J199" s="188"/>
      <c r="K199" s="33"/>
      <c r="L199" s="33"/>
      <c r="M199" s="36"/>
      <c r="N199" s="189"/>
      <c r="O199" s="190"/>
      <c r="P199" s="68"/>
      <c r="Q199" s="68"/>
      <c r="R199" s="68"/>
      <c r="S199" s="68"/>
      <c r="T199" s="68"/>
      <c r="U199" s="68"/>
      <c r="V199" s="68"/>
      <c r="W199" s="68"/>
      <c r="X199" s="68"/>
      <c r="Y199" s="69"/>
      <c r="Z199" s="31"/>
      <c r="AA199" s="31"/>
      <c r="AB199" s="31"/>
      <c r="AC199" s="31"/>
      <c r="AD199" s="31"/>
      <c r="AE199" s="31"/>
      <c r="AT199" s="14" t="s">
        <v>207</v>
      </c>
      <c r="AU199" s="14" t="s">
        <v>85</v>
      </c>
    </row>
    <row r="200" spans="1:65" s="2" customFormat="1" ht="24.2" customHeight="1">
      <c r="A200" s="31"/>
      <c r="B200" s="32"/>
      <c r="C200" s="207" t="s">
        <v>216</v>
      </c>
      <c r="D200" s="207" t="s">
        <v>423</v>
      </c>
      <c r="E200" s="208" t="s">
        <v>2030</v>
      </c>
      <c r="F200" s="209" t="s">
        <v>2031</v>
      </c>
      <c r="G200" s="210" t="s">
        <v>300</v>
      </c>
      <c r="H200" s="211">
        <v>6</v>
      </c>
      <c r="I200" s="212"/>
      <c r="J200" s="212"/>
      <c r="K200" s="213">
        <f>ROUND(P200*H200,2)</f>
        <v>0</v>
      </c>
      <c r="L200" s="209" t="s">
        <v>1</v>
      </c>
      <c r="M200" s="36"/>
      <c r="N200" s="214" t="s">
        <v>1</v>
      </c>
      <c r="O200" s="180" t="s">
        <v>39</v>
      </c>
      <c r="P200" s="181">
        <f>I200+J200</f>
        <v>0</v>
      </c>
      <c r="Q200" s="181">
        <f>ROUND(I200*H200,2)</f>
        <v>0</v>
      </c>
      <c r="R200" s="181">
        <f>ROUND(J200*H200,2)</f>
        <v>0</v>
      </c>
      <c r="S200" s="68"/>
      <c r="T200" s="182">
        <f>S200*H200</f>
        <v>0</v>
      </c>
      <c r="U200" s="182">
        <v>0</v>
      </c>
      <c r="V200" s="182">
        <f>U200*H200</f>
        <v>0</v>
      </c>
      <c r="W200" s="182">
        <v>0</v>
      </c>
      <c r="X200" s="182">
        <f>W200*H200</f>
        <v>0</v>
      </c>
      <c r="Y200" s="183" t="s">
        <v>1</v>
      </c>
      <c r="Z200" s="31"/>
      <c r="AA200" s="31"/>
      <c r="AB200" s="31"/>
      <c r="AC200" s="31"/>
      <c r="AD200" s="31"/>
      <c r="AE200" s="31"/>
      <c r="AR200" s="184" t="s">
        <v>427</v>
      </c>
      <c r="AT200" s="184" t="s">
        <v>423</v>
      </c>
      <c r="AU200" s="184" t="s">
        <v>85</v>
      </c>
      <c r="AY200" s="14" t="s">
        <v>205</v>
      </c>
      <c r="BE200" s="185">
        <f>IF(O200="základní",K200,0)</f>
        <v>0</v>
      </c>
      <c r="BF200" s="185">
        <f>IF(O200="snížená",K200,0)</f>
        <v>0</v>
      </c>
      <c r="BG200" s="185">
        <f>IF(O200="zákl. přenesená",K200,0)</f>
        <v>0</v>
      </c>
      <c r="BH200" s="185">
        <f>IF(O200="sníž. přenesená",K200,0)</f>
        <v>0</v>
      </c>
      <c r="BI200" s="185">
        <f>IF(O200="nulová",K200,0)</f>
        <v>0</v>
      </c>
      <c r="BJ200" s="14" t="s">
        <v>83</v>
      </c>
      <c r="BK200" s="185">
        <f>ROUND(P200*H200,2)</f>
        <v>0</v>
      </c>
      <c r="BL200" s="14" t="s">
        <v>427</v>
      </c>
      <c r="BM200" s="184" t="s">
        <v>2285</v>
      </c>
    </row>
    <row r="201" spans="1:65" s="2" customFormat="1" ht="11.25">
      <c r="A201" s="31"/>
      <c r="B201" s="32"/>
      <c r="C201" s="33"/>
      <c r="D201" s="186" t="s">
        <v>207</v>
      </c>
      <c r="E201" s="33"/>
      <c r="F201" s="187" t="s">
        <v>2031</v>
      </c>
      <c r="G201" s="33"/>
      <c r="H201" s="33"/>
      <c r="I201" s="188"/>
      <c r="J201" s="188"/>
      <c r="K201" s="33"/>
      <c r="L201" s="33"/>
      <c r="M201" s="36"/>
      <c r="N201" s="189"/>
      <c r="O201" s="190"/>
      <c r="P201" s="68"/>
      <c r="Q201" s="68"/>
      <c r="R201" s="68"/>
      <c r="S201" s="68"/>
      <c r="T201" s="68"/>
      <c r="U201" s="68"/>
      <c r="V201" s="68"/>
      <c r="W201" s="68"/>
      <c r="X201" s="68"/>
      <c r="Y201" s="69"/>
      <c r="Z201" s="31"/>
      <c r="AA201" s="31"/>
      <c r="AB201" s="31"/>
      <c r="AC201" s="31"/>
      <c r="AD201" s="31"/>
      <c r="AE201" s="31"/>
      <c r="AT201" s="14" t="s">
        <v>207</v>
      </c>
      <c r="AU201" s="14" t="s">
        <v>85</v>
      </c>
    </row>
    <row r="202" spans="1:65" s="2" customFormat="1" ht="24.2" customHeight="1">
      <c r="A202" s="31"/>
      <c r="B202" s="32"/>
      <c r="C202" s="170" t="s">
        <v>220</v>
      </c>
      <c r="D202" s="170" t="s">
        <v>201</v>
      </c>
      <c r="E202" s="171" t="s">
        <v>2286</v>
      </c>
      <c r="F202" s="172" t="s">
        <v>2287</v>
      </c>
      <c r="G202" s="173" t="s">
        <v>300</v>
      </c>
      <c r="H202" s="174">
        <v>3</v>
      </c>
      <c r="I202" s="175"/>
      <c r="J202" s="176"/>
      <c r="K202" s="177">
        <f>ROUND(P202*H202,2)</f>
        <v>0</v>
      </c>
      <c r="L202" s="172" t="s">
        <v>1</v>
      </c>
      <c r="M202" s="178"/>
      <c r="N202" s="179" t="s">
        <v>1</v>
      </c>
      <c r="O202" s="180" t="s">
        <v>39</v>
      </c>
      <c r="P202" s="181">
        <f>I202+J202</f>
        <v>0</v>
      </c>
      <c r="Q202" s="181">
        <f>ROUND(I202*H202,2)</f>
        <v>0</v>
      </c>
      <c r="R202" s="181">
        <f>ROUND(J202*H202,2)</f>
        <v>0</v>
      </c>
      <c r="S202" s="68"/>
      <c r="T202" s="182">
        <f>S202*H202</f>
        <v>0</v>
      </c>
      <c r="U202" s="182">
        <v>0</v>
      </c>
      <c r="V202" s="182">
        <f>U202*H202</f>
        <v>0</v>
      </c>
      <c r="W202" s="182">
        <v>0</v>
      </c>
      <c r="X202" s="182">
        <f>W202*H202</f>
        <v>0</v>
      </c>
      <c r="Y202" s="183" t="s">
        <v>1</v>
      </c>
      <c r="Z202" s="31"/>
      <c r="AA202" s="31"/>
      <c r="AB202" s="31"/>
      <c r="AC202" s="31"/>
      <c r="AD202" s="31"/>
      <c r="AE202" s="31"/>
      <c r="AR202" s="184" t="s">
        <v>331</v>
      </c>
      <c r="AT202" s="184" t="s">
        <v>201</v>
      </c>
      <c r="AU202" s="184" t="s">
        <v>85</v>
      </c>
      <c r="AY202" s="14" t="s">
        <v>205</v>
      </c>
      <c r="BE202" s="185">
        <f>IF(O202="základní",K202,0)</f>
        <v>0</v>
      </c>
      <c r="BF202" s="185">
        <f>IF(O202="snížená",K202,0)</f>
        <v>0</v>
      </c>
      <c r="BG202" s="185">
        <f>IF(O202="zákl. přenesená",K202,0)</f>
        <v>0</v>
      </c>
      <c r="BH202" s="185">
        <f>IF(O202="sníž. přenesená",K202,0)</f>
        <v>0</v>
      </c>
      <c r="BI202" s="185">
        <f>IF(O202="nulová",K202,0)</f>
        <v>0</v>
      </c>
      <c r="BJ202" s="14" t="s">
        <v>83</v>
      </c>
      <c r="BK202" s="185">
        <f>ROUND(P202*H202,2)</f>
        <v>0</v>
      </c>
      <c r="BL202" s="14" t="s">
        <v>331</v>
      </c>
      <c r="BM202" s="184" t="s">
        <v>2288</v>
      </c>
    </row>
    <row r="203" spans="1:65" s="2" customFormat="1" ht="19.5">
      <c r="A203" s="31"/>
      <c r="B203" s="32"/>
      <c r="C203" s="33"/>
      <c r="D203" s="186" t="s">
        <v>207</v>
      </c>
      <c r="E203" s="33"/>
      <c r="F203" s="187" t="s">
        <v>2287</v>
      </c>
      <c r="G203" s="33"/>
      <c r="H203" s="33"/>
      <c r="I203" s="188"/>
      <c r="J203" s="188"/>
      <c r="K203" s="33"/>
      <c r="L203" s="33"/>
      <c r="M203" s="36"/>
      <c r="N203" s="189"/>
      <c r="O203" s="190"/>
      <c r="P203" s="68"/>
      <c r="Q203" s="68"/>
      <c r="R203" s="68"/>
      <c r="S203" s="68"/>
      <c r="T203" s="68"/>
      <c r="U203" s="68"/>
      <c r="V203" s="68"/>
      <c r="W203" s="68"/>
      <c r="X203" s="68"/>
      <c r="Y203" s="69"/>
      <c r="Z203" s="31"/>
      <c r="AA203" s="31"/>
      <c r="AB203" s="31"/>
      <c r="AC203" s="31"/>
      <c r="AD203" s="31"/>
      <c r="AE203" s="31"/>
      <c r="AT203" s="14" t="s">
        <v>207</v>
      </c>
      <c r="AU203" s="14" t="s">
        <v>85</v>
      </c>
    </row>
    <row r="204" spans="1:65" s="2" customFormat="1" ht="14.45" customHeight="1">
      <c r="A204" s="31"/>
      <c r="B204" s="32"/>
      <c r="C204" s="170" t="s">
        <v>224</v>
      </c>
      <c r="D204" s="170" t="s">
        <v>201</v>
      </c>
      <c r="E204" s="171" t="s">
        <v>2289</v>
      </c>
      <c r="F204" s="172" t="s">
        <v>2290</v>
      </c>
      <c r="G204" s="173" t="s">
        <v>300</v>
      </c>
      <c r="H204" s="174">
        <v>2</v>
      </c>
      <c r="I204" s="175"/>
      <c r="J204" s="176"/>
      <c r="K204" s="177">
        <f>ROUND(P204*H204,2)</f>
        <v>0</v>
      </c>
      <c r="L204" s="172" t="s">
        <v>1</v>
      </c>
      <c r="M204" s="178"/>
      <c r="N204" s="179" t="s">
        <v>1</v>
      </c>
      <c r="O204" s="180" t="s">
        <v>39</v>
      </c>
      <c r="P204" s="181">
        <f>I204+J204</f>
        <v>0</v>
      </c>
      <c r="Q204" s="181">
        <f>ROUND(I204*H204,2)</f>
        <v>0</v>
      </c>
      <c r="R204" s="181">
        <f>ROUND(J204*H204,2)</f>
        <v>0</v>
      </c>
      <c r="S204" s="68"/>
      <c r="T204" s="182">
        <f>S204*H204</f>
        <v>0</v>
      </c>
      <c r="U204" s="182">
        <v>0</v>
      </c>
      <c r="V204" s="182">
        <f>U204*H204</f>
        <v>0</v>
      </c>
      <c r="W204" s="182">
        <v>0</v>
      </c>
      <c r="X204" s="182">
        <f>W204*H204</f>
        <v>0</v>
      </c>
      <c r="Y204" s="183" t="s">
        <v>1</v>
      </c>
      <c r="Z204" s="31"/>
      <c r="AA204" s="31"/>
      <c r="AB204" s="31"/>
      <c r="AC204" s="31"/>
      <c r="AD204" s="31"/>
      <c r="AE204" s="31"/>
      <c r="AR204" s="184" t="s">
        <v>331</v>
      </c>
      <c r="AT204" s="184" t="s">
        <v>201</v>
      </c>
      <c r="AU204" s="184" t="s">
        <v>85</v>
      </c>
      <c r="AY204" s="14" t="s">
        <v>205</v>
      </c>
      <c r="BE204" s="185">
        <f>IF(O204="základní",K204,0)</f>
        <v>0</v>
      </c>
      <c r="BF204" s="185">
        <f>IF(O204="snížená",K204,0)</f>
        <v>0</v>
      </c>
      <c r="BG204" s="185">
        <f>IF(O204="zákl. přenesená",K204,0)</f>
        <v>0</v>
      </c>
      <c r="BH204" s="185">
        <f>IF(O204="sníž. přenesená",K204,0)</f>
        <v>0</v>
      </c>
      <c r="BI204" s="185">
        <f>IF(O204="nulová",K204,0)</f>
        <v>0</v>
      </c>
      <c r="BJ204" s="14" t="s">
        <v>83</v>
      </c>
      <c r="BK204" s="185">
        <f>ROUND(P204*H204,2)</f>
        <v>0</v>
      </c>
      <c r="BL204" s="14" t="s">
        <v>331</v>
      </c>
      <c r="BM204" s="184" t="s">
        <v>2291</v>
      </c>
    </row>
    <row r="205" spans="1:65" s="2" customFormat="1" ht="11.25">
      <c r="A205" s="31"/>
      <c r="B205" s="32"/>
      <c r="C205" s="33"/>
      <c r="D205" s="186" t="s">
        <v>207</v>
      </c>
      <c r="E205" s="33"/>
      <c r="F205" s="187" t="s">
        <v>2290</v>
      </c>
      <c r="G205" s="33"/>
      <c r="H205" s="33"/>
      <c r="I205" s="188"/>
      <c r="J205" s="188"/>
      <c r="K205" s="33"/>
      <c r="L205" s="33"/>
      <c r="M205" s="36"/>
      <c r="N205" s="189"/>
      <c r="O205" s="190"/>
      <c r="P205" s="68"/>
      <c r="Q205" s="68"/>
      <c r="R205" s="68"/>
      <c r="S205" s="68"/>
      <c r="T205" s="68"/>
      <c r="U205" s="68"/>
      <c r="V205" s="68"/>
      <c r="W205" s="68"/>
      <c r="X205" s="68"/>
      <c r="Y205" s="69"/>
      <c r="Z205" s="31"/>
      <c r="AA205" s="31"/>
      <c r="AB205" s="31"/>
      <c r="AC205" s="31"/>
      <c r="AD205" s="31"/>
      <c r="AE205" s="31"/>
      <c r="AT205" s="14" t="s">
        <v>207</v>
      </c>
      <c r="AU205" s="14" t="s">
        <v>85</v>
      </c>
    </row>
    <row r="206" spans="1:65" s="2" customFormat="1" ht="14.45" customHeight="1">
      <c r="A206" s="31"/>
      <c r="B206" s="32"/>
      <c r="C206" s="170" t="s">
        <v>228</v>
      </c>
      <c r="D206" s="170" t="s">
        <v>201</v>
      </c>
      <c r="E206" s="171" t="s">
        <v>2292</v>
      </c>
      <c r="F206" s="172" t="s">
        <v>2293</v>
      </c>
      <c r="G206" s="173" t="s">
        <v>300</v>
      </c>
      <c r="H206" s="174">
        <v>1</v>
      </c>
      <c r="I206" s="175"/>
      <c r="J206" s="176"/>
      <c r="K206" s="177">
        <f>ROUND(P206*H206,2)</f>
        <v>0</v>
      </c>
      <c r="L206" s="172" t="s">
        <v>1</v>
      </c>
      <c r="M206" s="178"/>
      <c r="N206" s="179" t="s">
        <v>1</v>
      </c>
      <c r="O206" s="180" t="s">
        <v>39</v>
      </c>
      <c r="P206" s="181">
        <f>I206+J206</f>
        <v>0</v>
      </c>
      <c r="Q206" s="181">
        <f>ROUND(I206*H206,2)</f>
        <v>0</v>
      </c>
      <c r="R206" s="181">
        <f>ROUND(J206*H206,2)</f>
        <v>0</v>
      </c>
      <c r="S206" s="68"/>
      <c r="T206" s="182">
        <f>S206*H206</f>
        <v>0</v>
      </c>
      <c r="U206" s="182">
        <v>0</v>
      </c>
      <c r="V206" s="182">
        <f>U206*H206</f>
        <v>0</v>
      </c>
      <c r="W206" s="182">
        <v>0</v>
      </c>
      <c r="X206" s="182">
        <f>W206*H206</f>
        <v>0</v>
      </c>
      <c r="Y206" s="183" t="s">
        <v>1</v>
      </c>
      <c r="Z206" s="31"/>
      <c r="AA206" s="31"/>
      <c r="AB206" s="31"/>
      <c r="AC206" s="31"/>
      <c r="AD206" s="31"/>
      <c r="AE206" s="31"/>
      <c r="AR206" s="184" t="s">
        <v>331</v>
      </c>
      <c r="AT206" s="184" t="s">
        <v>201</v>
      </c>
      <c r="AU206" s="184" t="s">
        <v>85</v>
      </c>
      <c r="AY206" s="14" t="s">
        <v>205</v>
      </c>
      <c r="BE206" s="185">
        <f>IF(O206="základní",K206,0)</f>
        <v>0</v>
      </c>
      <c r="BF206" s="185">
        <f>IF(O206="snížená",K206,0)</f>
        <v>0</v>
      </c>
      <c r="BG206" s="185">
        <f>IF(O206="zákl. přenesená",K206,0)</f>
        <v>0</v>
      </c>
      <c r="BH206" s="185">
        <f>IF(O206="sníž. přenesená",K206,0)</f>
        <v>0</v>
      </c>
      <c r="BI206" s="185">
        <f>IF(O206="nulová",K206,0)</f>
        <v>0</v>
      </c>
      <c r="BJ206" s="14" t="s">
        <v>83</v>
      </c>
      <c r="BK206" s="185">
        <f>ROUND(P206*H206,2)</f>
        <v>0</v>
      </c>
      <c r="BL206" s="14" t="s">
        <v>331</v>
      </c>
      <c r="BM206" s="184" t="s">
        <v>2294</v>
      </c>
    </row>
    <row r="207" spans="1:65" s="2" customFormat="1" ht="11.25">
      <c r="A207" s="31"/>
      <c r="B207" s="32"/>
      <c r="C207" s="33"/>
      <c r="D207" s="186" t="s">
        <v>207</v>
      </c>
      <c r="E207" s="33"/>
      <c r="F207" s="187" t="s">
        <v>2293</v>
      </c>
      <c r="G207" s="33"/>
      <c r="H207" s="33"/>
      <c r="I207" s="188"/>
      <c r="J207" s="188"/>
      <c r="K207" s="33"/>
      <c r="L207" s="33"/>
      <c r="M207" s="36"/>
      <c r="N207" s="189"/>
      <c r="O207" s="190"/>
      <c r="P207" s="68"/>
      <c r="Q207" s="68"/>
      <c r="R207" s="68"/>
      <c r="S207" s="68"/>
      <c r="T207" s="68"/>
      <c r="U207" s="68"/>
      <c r="V207" s="68"/>
      <c r="W207" s="68"/>
      <c r="X207" s="68"/>
      <c r="Y207" s="69"/>
      <c r="Z207" s="31"/>
      <c r="AA207" s="31"/>
      <c r="AB207" s="31"/>
      <c r="AC207" s="31"/>
      <c r="AD207" s="31"/>
      <c r="AE207" s="31"/>
      <c r="AT207" s="14" t="s">
        <v>207</v>
      </c>
      <c r="AU207" s="14" t="s">
        <v>85</v>
      </c>
    </row>
    <row r="208" spans="1:65" s="2" customFormat="1" ht="14.45" customHeight="1">
      <c r="A208" s="31"/>
      <c r="B208" s="32"/>
      <c r="C208" s="207" t="s">
        <v>232</v>
      </c>
      <c r="D208" s="207" t="s">
        <v>423</v>
      </c>
      <c r="E208" s="208" t="s">
        <v>2295</v>
      </c>
      <c r="F208" s="209" t="s">
        <v>2296</v>
      </c>
      <c r="G208" s="210" t="s">
        <v>300</v>
      </c>
      <c r="H208" s="211">
        <v>10</v>
      </c>
      <c r="I208" s="212"/>
      <c r="J208" s="212"/>
      <c r="K208" s="213">
        <f>ROUND(P208*H208,2)</f>
        <v>0</v>
      </c>
      <c r="L208" s="209" t="s">
        <v>1</v>
      </c>
      <c r="M208" s="36"/>
      <c r="N208" s="214" t="s">
        <v>1</v>
      </c>
      <c r="O208" s="180" t="s">
        <v>39</v>
      </c>
      <c r="P208" s="181">
        <f>I208+J208</f>
        <v>0</v>
      </c>
      <c r="Q208" s="181">
        <f>ROUND(I208*H208,2)</f>
        <v>0</v>
      </c>
      <c r="R208" s="181">
        <f>ROUND(J208*H208,2)</f>
        <v>0</v>
      </c>
      <c r="S208" s="68"/>
      <c r="T208" s="182">
        <f>S208*H208</f>
        <v>0</v>
      </c>
      <c r="U208" s="182">
        <v>0</v>
      </c>
      <c r="V208" s="182">
        <f>U208*H208</f>
        <v>0</v>
      </c>
      <c r="W208" s="182">
        <v>0</v>
      </c>
      <c r="X208" s="182">
        <f>W208*H208</f>
        <v>0</v>
      </c>
      <c r="Y208" s="183" t="s">
        <v>1</v>
      </c>
      <c r="Z208" s="31"/>
      <c r="AA208" s="31"/>
      <c r="AB208" s="31"/>
      <c r="AC208" s="31"/>
      <c r="AD208" s="31"/>
      <c r="AE208" s="31"/>
      <c r="AR208" s="184" t="s">
        <v>427</v>
      </c>
      <c r="AT208" s="184" t="s">
        <v>423</v>
      </c>
      <c r="AU208" s="184" t="s">
        <v>85</v>
      </c>
      <c r="AY208" s="14" t="s">
        <v>205</v>
      </c>
      <c r="BE208" s="185">
        <f>IF(O208="základní",K208,0)</f>
        <v>0</v>
      </c>
      <c r="BF208" s="185">
        <f>IF(O208="snížená",K208,0)</f>
        <v>0</v>
      </c>
      <c r="BG208" s="185">
        <f>IF(O208="zákl. přenesená",K208,0)</f>
        <v>0</v>
      </c>
      <c r="BH208" s="185">
        <f>IF(O208="sníž. přenesená",K208,0)</f>
        <v>0</v>
      </c>
      <c r="BI208" s="185">
        <f>IF(O208="nulová",K208,0)</f>
        <v>0</v>
      </c>
      <c r="BJ208" s="14" t="s">
        <v>83</v>
      </c>
      <c r="BK208" s="185">
        <f>ROUND(P208*H208,2)</f>
        <v>0</v>
      </c>
      <c r="BL208" s="14" t="s">
        <v>427</v>
      </c>
      <c r="BM208" s="184" t="s">
        <v>2297</v>
      </c>
    </row>
    <row r="209" spans="1:65" s="2" customFormat="1" ht="11.25">
      <c r="A209" s="31"/>
      <c r="B209" s="32"/>
      <c r="C209" s="33"/>
      <c r="D209" s="186" t="s">
        <v>207</v>
      </c>
      <c r="E209" s="33"/>
      <c r="F209" s="187" t="s">
        <v>2296</v>
      </c>
      <c r="G209" s="33"/>
      <c r="H209" s="33"/>
      <c r="I209" s="188"/>
      <c r="J209" s="188"/>
      <c r="K209" s="33"/>
      <c r="L209" s="33"/>
      <c r="M209" s="36"/>
      <c r="N209" s="189"/>
      <c r="O209" s="190"/>
      <c r="P209" s="68"/>
      <c r="Q209" s="68"/>
      <c r="R209" s="68"/>
      <c r="S209" s="68"/>
      <c r="T209" s="68"/>
      <c r="U209" s="68"/>
      <c r="V209" s="68"/>
      <c r="W209" s="68"/>
      <c r="X209" s="68"/>
      <c r="Y209" s="69"/>
      <c r="Z209" s="31"/>
      <c r="AA209" s="31"/>
      <c r="AB209" s="31"/>
      <c r="AC209" s="31"/>
      <c r="AD209" s="31"/>
      <c r="AE209" s="31"/>
      <c r="AT209" s="14" t="s">
        <v>207</v>
      </c>
      <c r="AU209" s="14" t="s">
        <v>85</v>
      </c>
    </row>
    <row r="210" spans="1:65" s="2" customFormat="1" ht="14.45" customHeight="1">
      <c r="A210" s="31"/>
      <c r="B210" s="32"/>
      <c r="C210" s="170" t="s">
        <v>236</v>
      </c>
      <c r="D210" s="170" t="s">
        <v>201</v>
      </c>
      <c r="E210" s="171" t="s">
        <v>2298</v>
      </c>
      <c r="F210" s="172" t="s">
        <v>2299</v>
      </c>
      <c r="G210" s="173" t="s">
        <v>300</v>
      </c>
      <c r="H210" s="174">
        <v>10</v>
      </c>
      <c r="I210" s="175"/>
      <c r="J210" s="176"/>
      <c r="K210" s="177">
        <f>ROUND(P210*H210,2)</f>
        <v>0</v>
      </c>
      <c r="L210" s="172" t="s">
        <v>1</v>
      </c>
      <c r="M210" s="178"/>
      <c r="N210" s="179" t="s">
        <v>1</v>
      </c>
      <c r="O210" s="180" t="s">
        <v>39</v>
      </c>
      <c r="P210" s="181">
        <f>I210+J210</f>
        <v>0</v>
      </c>
      <c r="Q210" s="181">
        <f>ROUND(I210*H210,2)</f>
        <v>0</v>
      </c>
      <c r="R210" s="181">
        <f>ROUND(J210*H210,2)</f>
        <v>0</v>
      </c>
      <c r="S210" s="68"/>
      <c r="T210" s="182">
        <f>S210*H210</f>
        <v>0</v>
      </c>
      <c r="U210" s="182">
        <v>0</v>
      </c>
      <c r="V210" s="182">
        <f>U210*H210</f>
        <v>0</v>
      </c>
      <c r="W210" s="182">
        <v>0</v>
      </c>
      <c r="X210" s="182">
        <f>W210*H210</f>
        <v>0</v>
      </c>
      <c r="Y210" s="183" t="s">
        <v>1</v>
      </c>
      <c r="Z210" s="31"/>
      <c r="AA210" s="31"/>
      <c r="AB210" s="31"/>
      <c r="AC210" s="31"/>
      <c r="AD210" s="31"/>
      <c r="AE210" s="31"/>
      <c r="AR210" s="184" t="s">
        <v>331</v>
      </c>
      <c r="AT210" s="184" t="s">
        <v>201</v>
      </c>
      <c r="AU210" s="184" t="s">
        <v>85</v>
      </c>
      <c r="AY210" s="14" t="s">
        <v>205</v>
      </c>
      <c r="BE210" s="185">
        <f>IF(O210="základní",K210,0)</f>
        <v>0</v>
      </c>
      <c r="BF210" s="185">
        <f>IF(O210="snížená",K210,0)</f>
        <v>0</v>
      </c>
      <c r="BG210" s="185">
        <f>IF(O210="zákl. přenesená",K210,0)</f>
        <v>0</v>
      </c>
      <c r="BH210" s="185">
        <f>IF(O210="sníž. přenesená",K210,0)</f>
        <v>0</v>
      </c>
      <c r="BI210" s="185">
        <f>IF(O210="nulová",K210,0)</f>
        <v>0</v>
      </c>
      <c r="BJ210" s="14" t="s">
        <v>83</v>
      </c>
      <c r="BK210" s="185">
        <f>ROUND(P210*H210,2)</f>
        <v>0</v>
      </c>
      <c r="BL210" s="14" t="s">
        <v>331</v>
      </c>
      <c r="BM210" s="184" t="s">
        <v>2300</v>
      </c>
    </row>
    <row r="211" spans="1:65" s="2" customFormat="1" ht="11.25">
      <c r="A211" s="31"/>
      <c r="B211" s="32"/>
      <c r="C211" s="33"/>
      <c r="D211" s="186" t="s">
        <v>207</v>
      </c>
      <c r="E211" s="33"/>
      <c r="F211" s="187" t="s">
        <v>2301</v>
      </c>
      <c r="G211" s="33"/>
      <c r="H211" s="33"/>
      <c r="I211" s="188"/>
      <c r="J211" s="188"/>
      <c r="K211" s="33"/>
      <c r="L211" s="33"/>
      <c r="M211" s="36"/>
      <c r="N211" s="189"/>
      <c r="O211" s="190"/>
      <c r="P211" s="68"/>
      <c r="Q211" s="68"/>
      <c r="R211" s="68"/>
      <c r="S211" s="68"/>
      <c r="T211" s="68"/>
      <c r="U211" s="68"/>
      <c r="V211" s="68"/>
      <c r="W211" s="68"/>
      <c r="X211" s="68"/>
      <c r="Y211" s="69"/>
      <c r="Z211" s="31"/>
      <c r="AA211" s="31"/>
      <c r="AB211" s="31"/>
      <c r="AC211" s="31"/>
      <c r="AD211" s="31"/>
      <c r="AE211" s="31"/>
      <c r="AT211" s="14" t="s">
        <v>207</v>
      </c>
      <c r="AU211" s="14" t="s">
        <v>85</v>
      </c>
    </row>
    <row r="212" spans="1:65" s="2" customFormat="1" ht="14.45" customHeight="1">
      <c r="A212" s="31"/>
      <c r="B212" s="32"/>
      <c r="C212" s="207" t="s">
        <v>240</v>
      </c>
      <c r="D212" s="207" t="s">
        <v>423</v>
      </c>
      <c r="E212" s="208" t="s">
        <v>2302</v>
      </c>
      <c r="F212" s="209" t="s">
        <v>2303</v>
      </c>
      <c r="G212" s="210" t="s">
        <v>300</v>
      </c>
      <c r="H212" s="211">
        <v>10</v>
      </c>
      <c r="I212" s="212"/>
      <c r="J212" s="212"/>
      <c r="K212" s="213">
        <f>ROUND(P212*H212,2)</f>
        <v>0</v>
      </c>
      <c r="L212" s="209" t="s">
        <v>1</v>
      </c>
      <c r="M212" s="36"/>
      <c r="N212" s="214" t="s">
        <v>1</v>
      </c>
      <c r="O212" s="180" t="s">
        <v>39</v>
      </c>
      <c r="P212" s="181">
        <f>I212+J212</f>
        <v>0</v>
      </c>
      <c r="Q212" s="181">
        <f>ROUND(I212*H212,2)</f>
        <v>0</v>
      </c>
      <c r="R212" s="181">
        <f>ROUND(J212*H212,2)</f>
        <v>0</v>
      </c>
      <c r="S212" s="68"/>
      <c r="T212" s="182">
        <f>S212*H212</f>
        <v>0</v>
      </c>
      <c r="U212" s="182">
        <v>0</v>
      </c>
      <c r="V212" s="182">
        <f>U212*H212</f>
        <v>0</v>
      </c>
      <c r="W212" s="182">
        <v>0</v>
      </c>
      <c r="X212" s="182">
        <f>W212*H212</f>
        <v>0</v>
      </c>
      <c r="Y212" s="183" t="s">
        <v>1</v>
      </c>
      <c r="Z212" s="31"/>
      <c r="AA212" s="31"/>
      <c r="AB212" s="31"/>
      <c r="AC212" s="31"/>
      <c r="AD212" s="31"/>
      <c r="AE212" s="31"/>
      <c r="AR212" s="184" t="s">
        <v>427</v>
      </c>
      <c r="AT212" s="184" t="s">
        <v>423</v>
      </c>
      <c r="AU212" s="184" t="s">
        <v>85</v>
      </c>
      <c r="AY212" s="14" t="s">
        <v>205</v>
      </c>
      <c r="BE212" s="185">
        <f>IF(O212="základní",K212,0)</f>
        <v>0</v>
      </c>
      <c r="BF212" s="185">
        <f>IF(O212="snížená",K212,0)</f>
        <v>0</v>
      </c>
      <c r="BG212" s="185">
        <f>IF(O212="zákl. přenesená",K212,0)</f>
        <v>0</v>
      </c>
      <c r="BH212" s="185">
        <f>IF(O212="sníž. přenesená",K212,0)</f>
        <v>0</v>
      </c>
      <c r="BI212" s="185">
        <f>IF(O212="nulová",K212,0)</f>
        <v>0</v>
      </c>
      <c r="BJ212" s="14" t="s">
        <v>83</v>
      </c>
      <c r="BK212" s="185">
        <f>ROUND(P212*H212,2)</f>
        <v>0</v>
      </c>
      <c r="BL212" s="14" t="s">
        <v>427</v>
      </c>
      <c r="BM212" s="184" t="s">
        <v>2304</v>
      </c>
    </row>
    <row r="213" spans="1:65" s="2" customFormat="1" ht="19.5">
      <c r="A213" s="31"/>
      <c r="B213" s="32"/>
      <c r="C213" s="33"/>
      <c r="D213" s="186" t="s">
        <v>207</v>
      </c>
      <c r="E213" s="33"/>
      <c r="F213" s="187" t="s">
        <v>2305</v>
      </c>
      <c r="G213" s="33"/>
      <c r="H213" s="33"/>
      <c r="I213" s="188"/>
      <c r="J213" s="188"/>
      <c r="K213" s="33"/>
      <c r="L213" s="33"/>
      <c r="M213" s="36"/>
      <c r="N213" s="189"/>
      <c r="O213" s="190"/>
      <c r="P213" s="68"/>
      <c r="Q213" s="68"/>
      <c r="R213" s="68"/>
      <c r="S213" s="68"/>
      <c r="T213" s="68"/>
      <c r="U213" s="68"/>
      <c r="V213" s="68"/>
      <c r="W213" s="68"/>
      <c r="X213" s="68"/>
      <c r="Y213" s="69"/>
      <c r="Z213" s="31"/>
      <c r="AA213" s="31"/>
      <c r="AB213" s="31"/>
      <c r="AC213" s="31"/>
      <c r="AD213" s="31"/>
      <c r="AE213" s="31"/>
      <c r="AT213" s="14" t="s">
        <v>207</v>
      </c>
      <c r="AU213" s="14" t="s">
        <v>85</v>
      </c>
    </row>
    <row r="214" spans="1:65" s="2" customFormat="1" ht="24.2" customHeight="1">
      <c r="A214" s="31"/>
      <c r="B214" s="32"/>
      <c r="C214" s="207" t="s">
        <v>244</v>
      </c>
      <c r="D214" s="207" t="s">
        <v>423</v>
      </c>
      <c r="E214" s="208" t="s">
        <v>2306</v>
      </c>
      <c r="F214" s="209" t="s">
        <v>2307</v>
      </c>
      <c r="G214" s="210" t="s">
        <v>300</v>
      </c>
      <c r="H214" s="211">
        <v>1</v>
      </c>
      <c r="I214" s="212"/>
      <c r="J214" s="212"/>
      <c r="K214" s="213">
        <f>ROUND(P214*H214,2)</f>
        <v>0</v>
      </c>
      <c r="L214" s="209" t="s">
        <v>1</v>
      </c>
      <c r="M214" s="36"/>
      <c r="N214" s="214" t="s">
        <v>1</v>
      </c>
      <c r="O214" s="180" t="s">
        <v>39</v>
      </c>
      <c r="P214" s="181">
        <f>I214+J214</f>
        <v>0</v>
      </c>
      <c r="Q214" s="181">
        <f>ROUND(I214*H214,2)</f>
        <v>0</v>
      </c>
      <c r="R214" s="181">
        <f>ROUND(J214*H214,2)</f>
        <v>0</v>
      </c>
      <c r="S214" s="68"/>
      <c r="T214" s="182">
        <f>S214*H214</f>
        <v>0</v>
      </c>
      <c r="U214" s="182">
        <v>0</v>
      </c>
      <c r="V214" s="182">
        <f>U214*H214</f>
        <v>0</v>
      </c>
      <c r="W214" s="182">
        <v>0</v>
      </c>
      <c r="X214" s="182">
        <f>W214*H214</f>
        <v>0</v>
      </c>
      <c r="Y214" s="183" t="s">
        <v>1</v>
      </c>
      <c r="Z214" s="31"/>
      <c r="AA214" s="31"/>
      <c r="AB214" s="31"/>
      <c r="AC214" s="31"/>
      <c r="AD214" s="31"/>
      <c r="AE214" s="31"/>
      <c r="AR214" s="184" t="s">
        <v>427</v>
      </c>
      <c r="AT214" s="184" t="s">
        <v>423</v>
      </c>
      <c r="AU214" s="184" t="s">
        <v>85</v>
      </c>
      <c r="AY214" s="14" t="s">
        <v>205</v>
      </c>
      <c r="BE214" s="185">
        <f>IF(O214="základní",K214,0)</f>
        <v>0</v>
      </c>
      <c r="BF214" s="185">
        <f>IF(O214="snížená",K214,0)</f>
        <v>0</v>
      </c>
      <c r="BG214" s="185">
        <f>IF(O214="zákl. přenesená",K214,0)</f>
        <v>0</v>
      </c>
      <c r="BH214" s="185">
        <f>IF(O214="sníž. přenesená",K214,0)</f>
        <v>0</v>
      </c>
      <c r="BI214" s="185">
        <f>IF(O214="nulová",K214,0)</f>
        <v>0</v>
      </c>
      <c r="BJ214" s="14" t="s">
        <v>83</v>
      </c>
      <c r="BK214" s="185">
        <f>ROUND(P214*H214,2)</f>
        <v>0</v>
      </c>
      <c r="BL214" s="14" t="s">
        <v>427</v>
      </c>
      <c r="BM214" s="184" t="s">
        <v>2308</v>
      </c>
    </row>
    <row r="215" spans="1:65" s="2" customFormat="1" ht="29.25">
      <c r="A215" s="31"/>
      <c r="B215" s="32"/>
      <c r="C215" s="33"/>
      <c r="D215" s="186" t="s">
        <v>207</v>
      </c>
      <c r="E215" s="33"/>
      <c r="F215" s="187" t="s">
        <v>2309</v>
      </c>
      <c r="G215" s="33"/>
      <c r="H215" s="33"/>
      <c r="I215" s="188"/>
      <c r="J215" s="188"/>
      <c r="K215" s="33"/>
      <c r="L215" s="33"/>
      <c r="M215" s="36"/>
      <c r="N215" s="189"/>
      <c r="O215" s="190"/>
      <c r="P215" s="68"/>
      <c r="Q215" s="68"/>
      <c r="R215" s="68"/>
      <c r="S215" s="68"/>
      <c r="T215" s="68"/>
      <c r="U215" s="68"/>
      <c r="V215" s="68"/>
      <c r="W215" s="68"/>
      <c r="X215" s="68"/>
      <c r="Y215" s="69"/>
      <c r="Z215" s="31"/>
      <c r="AA215" s="31"/>
      <c r="AB215" s="31"/>
      <c r="AC215" s="31"/>
      <c r="AD215" s="31"/>
      <c r="AE215" s="31"/>
      <c r="AT215" s="14" t="s">
        <v>207</v>
      </c>
      <c r="AU215" s="14" t="s">
        <v>85</v>
      </c>
    </row>
    <row r="216" spans="1:65" s="2" customFormat="1" ht="14.45" customHeight="1">
      <c r="A216" s="31"/>
      <c r="B216" s="32"/>
      <c r="C216" s="207" t="s">
        <v>248</v>
      </c>
      <c r="D216" s="207" t="s">
        <v>423</v>
      </c>
      <c r="E216" s="208" t="s">
        <v>1705</v>
      </c>
      <c r="F216" s="209" t="s">
        <v>1706</v>
      </c>
      <c r="G216" s="210" t="s">
        <v>300</v>
      </c>
      <c r="H216" s="211">
        <v>1</v>
      </c>
      <c r="I216" s="212"/>
      <c r="J216" s="212"/>
      <c r="K216" s="213">
        <f>ROUND(P216*H216,2)</f>
        <v>0</v>
      </c>
      <c r="L216" s="209" t="s">
        <v>1</v>
      </c>
      <c r="M216" s="36"/>
      <c r="N216" s="214" t="s">
        <v>1</v>
      </c>
      <c r="O216" s="180" t="s">
        <v>39</v>
      </c>
      <c r="P216" s="181">
        <f>I216+J216</f>
        <v>0</v>
      </c>
      <c r="Q216" s="181">
        <f>ROUND(I216*H216,2)</f>
        <v>0</v>
      </c>
      <c r="R216" s="181">
        <f>ROUND(J216*H216,2)</f>
        <v>0</v>
      </c>
      <c r="S216" s="68"/>
      <c r="T216" s="182">
        <f>S216*H216</f>
        <v>0</v>
      </c>
      <c r="U216" s="182">
        <v>0</v>
      </c>
      <c r="V216" s="182">
        <f>U216*H216</f>
        <v>0</v>
      </c>
      <c r="W216" s="182">
        <v>0</v>
      </c>
      <c r="X216" s="182">
        <f>W216*H216</f>
        <v>0</v>
      </c>
      <c r="Y216" s="183" t="s">
        <v>1</v>
      </c>
      <c r="Z216" s="31"/>
      <c r="AA216" s="31"/>
      <c r="AB216" s="31"/>
      <c r="AC216" s="31"/>
      <c r="AD216" s="31"/>
      <c r="AE216" s="31"/>
      <c r="AR216" s="184" t="s">
        <v>427</v>
      </c>
      <c r="AT216" s="184" t="s">
        <v>423</v>
      </c>
      <c r="AU216" s="184" t="s">
        <v>85</v>
      </c>
      <c r="AY216" s="14" t="s">
        <v>205</v>
      </c>
      <c r="BE216" s="185">
        <f>IF(O216="základní",K216,0)</f>
        <v>0</v>
      </c>
      <c r="BF216" s="185">
        <f>IF(O216="snížená",K216,0)</f>
        <v>0</v>
      </c>
      <c r="BG216" s="185">
        <f>IF(O216="zákl. přenesená",K216,0)</f>
        <v>0</v>
      </c>
      <c r="BH216" s="185">
        <f>IF(O216="sníž. přenesená",K216,0)</f>
        <v>0</v>
      </c>
      <c r="BI216" s="185">
        <f>IF(O216="nulová",K216,0)</f>
        <v>0</v>
      </c>
      <c r="BJ216" s="14" t="s">
        <v>83</v>
      </c>
      <c r="BK216" s="185">
        <f>ROUND(P216*H216,2)</f>
        <v>0</v>
      </c>
      <c r="BL216" s="14" t="s">
        <v>427</v>
      </c>
      <c r="BM216" s="184" t="s">
        <v>2310</v>
      </c>
    </row>
    <row r="217" spans="1:65" s="2" customFormat="1" ht="19.5">
      <c r="A217" s="31"/>
      <c r="B217" s="32"/>
      <c r="C217" s="33"/>
      <c r="D217" s="186" t="s">
        <v>207</v>
      </c>
      <c r="E217" s="33"/>
      <c r="F217" s="187" t="s">
        <v>1708</v>
      </c>
      <c r="G217" s="33"/>
      <c r="H217" s="33"/>
      <c r="I217" s="188"/>
      <c r="J217" s="188"/>
      <c r="K217" s="33"/>
      <c r="L217" s="33"/>
      <c r="M217" s="36"/>
      <c r="N217" s="189"/>
      <c r="O217" s="190"/>
      <c r="P217" s="68"/>
      <c r="Q217" s="68"/>
      <c r="R217" s="68"/>
      <c r="S217" s="68"/>
      <c r="T217" s="68"/>
      <c r="U217" s="68"/>
      <c r="V217" s="68"/>
      <c r="W217" s="68"/>
      <c r="X217" s="68"/>
      <c r="Y217" s="69"/>
      <c r="Z217" s="31"/>
      <c r="AA217" s="31"/>
      <c r="AB217" s="31"/>
      <c r="AC217" s="31"/>
      <c r="AD217" s="31"/>
      <c r="AE217" s="31"/>
      <c r="AT217" s="14" t="s">
        <v>207</v>
      </c>
      <c r="AU217" s="14" t="s">
        <v>85</v>
      </c>
    </row>
    <row r="218" spans="1:65" s="2" customFormat="1" ht="14.45" customHeight="1">
      <c r="A218" s="31"/>
      <c r="B218" s="32"/>
      <c r="C218" s="207" t="s">
        <v>252</v>
      </c>
      <c r="D218" s="207" t="s">
        <v>423</v>
      </c>
      <c r="E218" s="208" t="s">
        <v>1731</v>
      </c>
      <c r="F218" s="209" t="s">
        <v>1732</v>
      </c>
      <c r="G218" s="210" t="s">
        <v>300</v>
      </c>
      <c r="H218" s="211">
        <v>7</v>
      </c>
      <c r="I218" s="212"/>
      <c r="J218" s="212"/>
      <c r="K218" s="213">
        <f>ROUND(P218*H218,2)</f>
        <v>0</v>
      </c>
      <c r="L218" s="209" t="s">
        <v>1</v>
      </c>
      <c r="M218" s="36"/>
      <c r="N218" s="214" t="s">
        <v>1</v>
      </c>
      <c r="O218" s="180" t="s">
        <v>39</v>
      </c>
      <c r="P218" s="181">
        <f>I218+J218</f>
        <v>0</v>
      </c>
      <c r="Q218" s="181">
        <f>ROUND(I218*H218,2)</f>
        <v>0</v>
      </c>
      <c r="R218" s="181">
        <f>ROUND(J218*H218,2)</f>
        <v>0</v>
      </c>
      <c r="S218" s="68"/>
      <c r="T218" s="182">
        <f>S218*H218</f>
        <v>0</v>
      </c>
      <c r="U218" s="182">
        <v>0</v>
      </c>
      <c r="V218" s="182">
        <f>U218*H218</f>
        <v>0</v>
      </c>
      <c r="W218" s="182">
        <v>0</v>
      </c>
      <c r="X218" s="182">
        <f>W218*H218</f>
        <v>0</v>
      </c>
      <c r="Y218" s="183" t="s">
        <v>1</v>
      </c>
      <c r="Z218" s="31"/>
      <c r="AA218" s="31"/>
      <c r="AB218" s="31"/>
      <c r="AC218" s="31"/>
      <c r="AD218" s="31"/>
      <c r="AE218" s="31"/>
      <c r="AR218" s="184" t="s">
        <v>427</v>
      </c>
      <c r="AT218" s="184" t="s">
        <v>423</v>
      </c>
      <c r="AU218" s="184" t="s">
        <v>85</v>
      </c>
      <c r="AY218" s="14" t="s">
        <v>205</v>
      </c>
      <c r="BE218" s="185">
        <f>IF(O218="základní",K218,0)</f>
        <v>0</v>
      </c>
      <c r="BF218" s="185">
        <f>IF(O218="snížená",K218,0)</f>
        <v>0</v>
      </c>
      <c r="BG218" s="185">
        <f>IF(O218="zákl. přenesená",K218,0)</f>
        <v>0</v>
      </c>
      <c r="BH218" s="185">
        <f>IF(O218="sníž. přenesená",K218,0)</f>
        <v>0</v>
      </c>
      <c r="BI218" s="185">
        <f>IF(O218="nulová",K218,0)</f>
        <v>0</v>
      </c>
      <c r="BJ218" s="14" t="s">
        <v>83</v>
      </c>
      <c r="BK218" s="185">
        <f>ROUND(P218*H218,2)</f>
        <v>0</v>
      </c>
      <c r="BL218" s="14" t="s">
        <v>427</v>
      </c>
      <c r="BM218" s="184" t="s">
        <v>2311</v>
      </c>
    </row>
    <row r="219" spans="1:65" s="2" customFormat="1" ht="11.25">
      <c r="A219" s="31"/>
      <c r="B219" s="32"/>
      <c r="C219" s="33"/>
      <c r="D219" s="186" t="s">
        <v>207</v>
      </c>
      <c r="E219" s="33"/>
      <c r="F219" s="187" t="s">
        <v>1734</v>
      </c>
      <c r="G219" s="33"/>
      <c r="H219" s="33"/>
      <c r="I219" s="188"/>
      <c r="J219" s="188"/>
      <c r="K219" s="33"/>
      <c r="L219" s="33"/>
      <c r="M219" s="36"/>
      <c r="N219" s="189"/>
      <c r="O219" s="190"/>
      <c r="P219" s="68"/>
      <c r="Q219" s="68"/>
      <c r="R219" s="68"/>
      <c r="S219" s="68"/>
      <c r="T219" s="68"/>
      <c r="U219" s="68"/>
      <c r="V219" s="68"/>
      <c r="W219" s="68"/>
      <c r="X219" s="68"/>
      <c r="Y219" s="69"/>
      <c r="Z219" s="31"/>
      <c r="AA219" s="31"/>
      <c r="AB219" s="31"/>
      <c r="AC219" s="31"/>
      <c r="AD219" s="31"/>
      <c r="AE219" s="31"/>
      <c r="AT219" s="14" t="s">
        <v>207</v>
      </c>
      <c r="AU219" s="14" t="s">
        <v>85</v>
      </c>
    </row>
    <row r="220" spans="1:65" s="2" customFormat="1" ht="14.45" customHeight="1">
      <c r="A220" s="31"/>
      <c r="B220" s="32"/>
      <c r="C220" s="207" t="s">
        <v>256</v>
      </c>
      <c r="D220" s="207" t="s">
        <v>423</v>
      </c>
      <c r="E220" s="208" t="s">
        <v>1083</v>
      </c>
      <c r="F220" s="209" t="s">
        <v>1709</v>
      </c>
      <c r="G220" s="210" t="s">
        <v>1085</v>
      </c>
      <c r="H220" s="211">
        <v>24</v>
      </c>
      <c r="I220" s="212"/>
      <c r="J220" s="212"/>
      <c r="K220" s="213">
        <f>ROUND(P220*H220,2)</f>
        <v>0</v>
      </c>
      <c r="L220" s="209" t="s">
        <v>1</v>
      </c>
      <c r="M220" s="36"/>
      <c r="N220" s="214" t="s">
        <v>1</v>
      </c>
      <c r="O220" s="180" t="s">
        <v>39</v>
      </c>
      <c r="P220" s="181">
        <f>I220+J220</f>
        <v>0</v>
      </c>
      <c r="Q220" s="181">
        <f>ROUND(I220*H220,2)</f>
        <v>0</v>
      </c>
      <c r="R220" s="181">
        <f>ROUND(J220*H220,2)</f>
        <v>0</v>
      </c>
      <c r="S220" s="68"/>
      <c r="T220" s="182">
        <f>S220*H220</f>
        <v>0</v>
      </c>
      <c r="U220" s="182">
        <v>0</v>
      </c>
      <c r="V220" s="182">
        <f>U220*H220</f>
        <v>0</v>
      </c>
      <c r="W220" s="182">
        <v>0</v>
      </c>
      <c r="X220" s="182">
        <f>W220*H220</f>
        <v>0</v>
      </c>
      <c r="Y220" s="183" t="s">
        <v>1</v>
      </c>
      <c r="Z220" s="31"/>
      <c r="AA220" s="31"/>
      <c r="AB220" s="31"/>
      <c r="AC220" s="31"/>
      <c r="AD220" s="31"/>
      <c r="AE220" s="31"/>
      <c r="AR220" s="184" t="s">
        <v>427</v>
      </c>
      <c r="AT220" s="184" t="s">
        <v>423</v>
      </c>
      <c r="AU220" s="184" t="s">
        <v>85</v>
      </c>
      <c r="AY220" s="14" t="s">
        <v>205</v>
      </c>
      <c r="BE220" s="185">
        <f>IF(O220="základní",K220,0)</f>
        <v>0</v>
      </c>
      <c r="BF220" s="185">
        <f>IF(O220="snížená",K220,0)</f>
        <v>0</v>
      </c>
      <c r="BG220" s="185">
        <f>IF(O220="zákl. přenesená",K220,0)</f>
        <v>0</v>
      </c>
      <c r="BH220" s="185">
        <f>IF(O220="sníž. přenesená",K220,0)</f>
        <v>0</v>
      </c>
      <c r="BI220" s="185">
        <f>IF(O220="nulová",K220,0)</f>
        <v>0</v>
      </c>
      <c r="BJ220" s="14" t="s">
        <v>83</v>
      </c>
      <c r="BK220" s="185">
        <f>ROUND(P220*H220,2)</f>
        <v>0</v>
      </c>
      <c r="BL220" s="14" t="s">
        <v>427</v>
      </c>
      <c r="BM220" s="184" t="s">
        <v>2312</v>
      </c>
    </row>
    <row r="221" spans="1:65" s="2" customFormat="1" ht="19.5">
      <c r="A221" s="31"/>
      <c r="B221" s="32"/>
      <c r="C221" s="33"/>
      <c r="D221" s="186" t="s">
        <v>207</v>
      </c>
      <c r="E221" s="33"/>
      <c r="F221" s="187" t="s">
        <v>1084</v>
      </c>
      <c r="G221" s="33"/>
      <c r="H221" s="33"/>
      <c r="I221" s="188"/>
      <c r="J221" s="188"/>
      <c r="K221" s="33"/>
      <c r="L221" s="33"/>
      <c r="M221" s="36"/>
      <c r="N221" s="189"/>
      <c r="O221" s="190"/>
      <c r="P221" s="68"/>
      <c r="Q221" s="68"/>
      <c r="R221" s="68"/>
      <c r="S221" s="68"/>
      <c r="T221" s="68"/>
      <c r="U221" s="68"/>
      <c r="V221" s="68"/>
      <c r="W221" s="68"/>
      <c r="X221" s="68"/>
      <c r="Y221" s="69"/>
      <c r="Z221" s="31"/>
      <c r="AA221" s="31"/>
      <c r="AB221" s="31"/>
      <c r="AC221" s="31"/>
      <c r="AD221" s="31"/>
      <c r="AE221" s="31"/>
      <c r="AT221" s="14" t="s">
        <v>207</v>
      </c>
      <c r="AU221" s="14" t="s">
        <v>85</v>
      </c>
    </row>
    <row r="222" spans="1:65" s="2" customFormat="1" ht="14.45" customHeight="1">
      <c r="A222" s="31"/>
      <c r="B222" s="32"/>
      <c r="C222" s="207" t="s">
        <v>260</v>
      </c>
      <c r="D222" s="207" t="s">
        <v>423</v>
      </c>
      <c r="E222" s="208" t="s">
        <v>1194</v>
      </c>
      <c r="F222" s="209" t="s">
        <v>1711</v>
      </c>
      <c r="G222" s="210" t="s">
        <v>1085</v>
      </c>
      <c r="H222" s="211">
        <v>8</v>
      </c>
      <c r="I222" s="212"/>
      <c r="J222" s="212"/>
      <c r="K222" s="213">
        <f>ROUND(P222*H222,2)</f>
        <v>0</v>
      </c>
      <c r="L222" s="209" t="s">
        <v>1</v>
      </c>
      <c r="M222" s="36"/>
      <c r="N222" s="214" t="s">
        <v>1</v>
      </c>
      <c r="O222" s="180" t="s">
        <v>39</v>
      </c>
      <c r="P222" s="181">
        <f>I222+J222</f>
        <v>0</v>
      </c>
      <c r="Q222" s="181">
        <f>ROUND(I222*H222,2)</f>
        <v>0</v>
      </c>
      <c r="R222" s="181">
        <f>ROUND(J222*H222,2)</f>
        <v>0</v>
      </c>
      <c r="S222" s="68"/>
      <c r="T222" s="182">
        <f>S222*H222</f>
        <v>0</v>
      </c>
      <c r="U222" s="182">
        <v>0</v>
      </c>
      <c r="V222" s="182">
        <f>U222*H222</f>
        <v>0</v>
      </c>
      <c r="W222" s="182">
        <v>0</v>
      </c>
      <c r="X222" s="182">
        <f>W222*H222</f>
        <v>0</v>
      </c>
      <c r="Y222" s="183" t="s">
        <v>1</v>
      </c>
      <c r="Z222" s="31"/>
      <c r="AA222" s="31"/>
      <c r="AB222" s="31"/>
      <c r="AC222" s="31"/>
      <c r="AD222" s="31"/>
      <c r="AE222" s="31"/>
      <c r="AR222" s="184" t="s">
        <v>427</v>
      </c>
      <c r="AT222" s="184" t="s">
        <v>423</v>
      </c>
      <c r="AU222" s="184" t="s">
        <v>85</v>
      </c>
      <c r="AY222" s="14" t="s">
        <v>205</v>
      </c>
      <c r="BE222" s="185">
        <f>IF(O222="základní",K222,0)</f>
        <v>0</v>
      </c>
      <c r="BF222" s="185">
        <f>IF(O222="snížená",K222,0)</f>
        <v>0</v>
      </c>
      <c r="BG222" s="185">
        <f>IF(O222="zákl. přenesená",K222,0)</f>
        <v>0</v>
      </c>
      <c r="BH222" s="185">
        <f>IF(O222="sníž. přenesená",K222,0)</f>
        <v>0</v>
      </c>
      <c r="BI222" s="185">
        <f>IF(O222="nulová",K222,0)</f>
        <v>0</v>
      </c>
      <c r="BJ222" s="14" t="s">
        <v>83</v>
      </c>
      <c r="BK222" s="185">
        <f>ROUND(P222*H222,2)</f>
        <v>0</v>
      </c>
      <c r="BL222" s="14" t="s">
        <v>427</v>
      </c>
      <c r="BM222" s="184" t="s">
        <v>2313</v>
      </c>
    </row>
    <row r="223" spans="1:65" s="2" customFormat="1" ht="11.25">
      <c r="A223" s="31"/>
      <c r="B223" s="32"/>
      <c r="C223" s="33"/>
      <c r="D223" s="186" t="s">
        <v>207</v>
      </c>
      <c r="E223" s="33"/>
      <c r="F223" s="187" t="s">
        <v>1195</v>
      </c>
      <c r="G223" s="33"/>
      <c r="H223" s="33"/>
      <c r="I223" s="188"/>
      <c r="J223" s="188"/>
      <c r="K223" s="33"/>
      <c r="L223" s="33"/>
      <c r="M223" s="36"/>
      <c r="N223" s="189"/>
      <c r="O223" s="190"/>
      <c r="P223" s="68"/>
      <c r="Q223" s="68"/>
      <c r="R223" s="68"/>
      <c r="S223" s="68"/>
      <c r="T223" s="68"/>
      <c r="U223" s="68"/>
      <c r="V223" s="68"/>
      <c r="W223" s="68"/>
      <c r="X223" s="68"/>
      <c r="Y223" s="69"/>
      <c r="Z223" s="31"/>
      <c r="AA223" s="31"/>
      <c r="AB223" s="31"/>
      <c r="AC223" s="31"/>
      <c r="AD223" s="31"/>
      <c r="AE223" s="31"/>
      <c r="AT223" s="14" t="s">
        <v>207</v>
      </c>
      <c r="AU223" s="14" t="s">
        <v>85</v>
      </c>
    </row>
    <row r="224" spans="1:65" s="2" customFormat="1" ht="14.45" customHeight="1">
      <c r="A224" s="31"/>
      <c r="B224" s="32"/>
      <c r="C224" s="207" t="s">
        <v>264</v>
      </c>
      <c r="D224" s="207" t="s">
        <v>423</v>
      </c>
      <c r="E224" s="208" t="s">
        <v>1087</v>
      </c>
      <c r="F224" s="209" t="s">
        <v>1713</v>
      </c>
      <c r="G224" s="210" t="s">
        <v>1085</v>
      </c>
      <c r="H224" s="211">
        <v>4</v>
      </c>
      <c r="I224" s="212"/>
      <c r="J224" s="212"/>
      <c r="K224" s="213">
        <f>ROUND(P224*H224,2)</f>
        <v>0</v>
      </c>
      <c r="L224" s="209" t="s">
        <v>1</v>
      </c>
      <c r="M224" s="36"/>
      <c r="N224" s="214" t="s">
        <v>1</v>
      </c>
      <c r="O224" s="180" t="s">
        <v>39</v>
      </c>
      <c r="P224" s="181">
        <f>I224+J224</f>
        <v>0</v>
      </c>
      <c r="Q224" s="181">
        <f>ROUND(I224*H224,2)</f>
        <v>0</v>
      </c>
      <c r="R224" s="181">
        <f>ROUND(J224*H224,2)</f>
        <v>0</v>
      </c>
      <c r="S224" s="68"/>
      <c r="T224" s="182">
        <f>S224*H224</f>
        <v>0</v>
      </c>
      <c r="U224" s="182">
        <v>0</v>
      </c>
      <c r="V224" s="182">
        <f>U224*H224</f>
        <v>0</v>
      </c>
      <c r="W224" s="182">
        <v>0</v>
      </c>
      <c r="X224" s="182">
        <f>W224*H224</f>
        <v>0</v>
      </c>
      <c r="Y224" s="183" t="s">
        <v>1</v>
      </c>
      <c r="Z224" s="31"/>
      <c r="AA224" s="31"/>
      <c r="AB224" s="31"/>
      <c r="AC224" s="31"/>
      <c r="AD224" s="31"/>
      <c r="AE224" s="31"/>
      <c r="AR224" s="184" t="s">
        <v>427</v>
      </c>
      <c r="AT224" s="184" t="s">
        <v>423</v>
      </c>
      <c r="AU224" s="184" t="s">
        <v>85</v>
      </c>
      <c r="AY224" s="14" t="s">
        <v>205</v>
      </c>
      <c r="BE224" s="185">
        <f>IF(O224="základní",K224,0)</f>
        <v>0</v>
      </c>
      <c r="BF224" s="185">
        <f>IF(O224="snížená",K224,0)</f>
        <v>0</v>
      </c>
      <c r="BG224" s="185">
        <f>IF(O224="zákl. přenesená",K224,0)</f>
        <v>0</v>
      </c>
      <c r="BH224" s="185">
        <f>IF(O224="sníž. přenesená",K224,0)</f>
        <v>0</v>
      </c>
      <c r="BI224" s="185">
        <f>IF(O224="nulová",K224,0)</f>
        <v>0</v>
      </c>
      <c r="BJ224" s="14" t="s">
        <v>83</v>
      </c>
      <c r="BK224" s="185">
        <f>ROUND(P224*H224,2)</f>
        <v>0</v>
      </c>
      <c r="BL224" s="14" t="s">
        <v>427</v>
      </c>
      <c r="BM224" s="184" t="s">
        <v>2314</v>
      </c>
    </row>
    <row r="225" spans="1:65" s="2" customFormat="1" ht="11.25">
      <c r="A225" s="31"/>
      <c r="B225" s="32"/>
      <c r="C225" s="33"/>
      <c r="D225" s="186" t="s">
        <v>207</v>
      </c>
      <c r="E225" s="33"/>
      <c r="F225" s="187" t="s">
        <v>1088</v>
      </c>
      <c r="G225" s="33"/>
      <c r="H225" s="33"/>
      <c r="I225" s="188"/>
      <c r="J225" s="188"/>
      <c r="K225" s="33"/>
      <c r="L225" s="33"/>
      <c r="M225" s="36"/>
      <c r="N225" s="189"/>
      <c r="O225" s="190"/>
      <c r="P225" s="68"/>
      <c r="Q225" s="68"/>
      <c r="R225" s="68"/>
      <c r="S225" s="68"/>
      <c r="T225" s="68"/>
      <c r="U225" s="68"/>
      <c r="V225" s="68"/>
      <c r="W225" s="68"/>
      <c r="X225" s="68"/>
      <c r="Y225" s="69"/>
      <c r="Z225" s="31"/>
      <c r="AA225" s="31"/>
      <c r="AB225" s="31"/>
      <c r="AC225" s="31"/>
      <c r="AD225" s="31"/>
      <c r="AE225" s="31"/>
      <c r="AT225" s="14" t="s">
        <v>207</v>
      </c>
      <c r="AU225" s="14" t="s">
        <v>85</v>
      </c>
    </row>
    <row r="226" spans="1:65" s="2" customFormat="1" ht="14.45" customHeight="1">
      <c r="A226" s="31"/>
      <c r="B226" s="32"/>
      <c r="C226" s="207" t="s">
        <v>268</v>
      </c>
      <c r="D226" s="207" t="s">
        <v>423</v>
      </c>
      <c r="E226" s="208" t="s">
        <v>1090</v>
      </c>
      <c r="F226" s="209" t="s">
        <v>1715</v>
      </c>
      <c r="G226" s="210" t="s">
        <v>1085</v>
      </c>
      <c r="H226" s="211">
        <v>16</v>
      </c>
      <c r="I226" s="212"/>
      <c r="J226" s="212"/>
      <c r="K226" s="213">
        <f>ROUND(P226*H226,2)</f>
        <v>0</v>
      </c>
      <c r="L226" s="209" t="s">
        <v>1</v>
      </c>
      <c r="M226" s="36"/>
      <c r="N226" s="214" t="s">
        <v>1</v>
      </c>
      <c r="O226" s="180" t="s">
        <v>39</v>
      </c>
      <c r="P226" s="181">
        <f>I226+J226</f>
        <v>0</v>
      </c>
      <c r="Q226" s="181">
        <f>ROUND(I226*H226,2)</f>
        <v>0</v>
      </c>
      <c r="R226" s="181">
        <f>ROUND(J226*H226,2)</f>
        <v>0</v>
      </c>
      <c r="S226" s="68"/>
      <c r="T226" s="182">
        <f>S226*H226</f>
        <v>0</v>
      </c>
      <c r="U226" s="182">
        <v>0</v>
      </c>
      <c r="V226" s="182">
        <f>U226*H226</f>
        <v>0</v>
      </c>
      <c r="W226" s="182">
        <v>0</v>
      </c>
      <c r="X226" s="182">
        <f>W226*H226</f>
        <v>0</v>
      </c>
      <c r="Y226" s="183" t="s">
        <v>1</v>
      </c>
      <c r="Z226" s="31"/>
      <c r="AA226" s="31"/>
      <c r="AB226" s="31"/>
      <c r="AC226" s="31"/>
      <c r="AD226" s="31"/>
      <c r="AE226" s="31"/>
      <c r="AR226" s="184" t="s">
        <v>427</v>
      </c>
      <c r="AT226" s="184" t="s">
        <v>423</v>
      </c>
      <c r="AU226" s="184" t="s">
        <v>85</v>
      </c>
      <c r="AY226" s="14" t="s">
        <v>205</v>
      </c>
      <c r="BE226" s="185">
        <f>IF(O226="základní",K226,0)</f>
        <v>0</v>
      </c>
      <c r="BF226" s="185">
        <f>IF(O226="snížená",K226,0)</f>
        <v>0</v>
      </c>
      <c r="BG226" s="185">
        <f>IF(O226="zákl. přenesená",K226,0)</f>
        <v>0</v>
      </c>
      <c r="BH226" s="185">
        <f>IF(O226="sníž. přenesená",K226,0)</f>
        <v>0</v>
      </c>
      <c r="BI226" s="185">
        <f>IF(O226="nulová",K226,0)</f>
        <v>0</v>
      </c>
      <c r="BJ226" s="14" t="s">
        <v>83</v>
      </c>
      <c r="BK226" s="185">
        <f>ROUND(P226*H226,2)</f>
        <v>0</v>
      </c>
      <c r="BL226" s="14" t="s">
        <v>427</v>
      </c>
      <c r="BM226" s="184" t="s">
        <v>2315</v>
      </c>
    </row>
    <row r="227" spans="1:65" s="2" customFormat="1" ht="19.5">
      <c r="A227" s="31"/>
      <c r="B227" s="32"/>
      <c r="C227" s="33"/>
      <c r="D227" s="186" t="s">
        <v>207</v>
      </c>
      <c r="E227" s="33"/>
      <c r="F227" s="187" t="s">
        <v>1091</v>
      </c>
      <c r="G227" s="33"/>
      <c r="H227" s="33"/>
      <c r="I227" s="188"/>
      <c r="J227" s="188"/>
      <c r="K227" s="33"/>
      <c r="L227" s="33"/>
      <c r="M227" s="36"/>
      <c r="N227" s="189"/>
      <c r="O227" s="190"/>
      <c r="P227" s="68"/>
      <c r="Q227" s="68"/>
      <c r="R227" s="68"/>
      <c r="S227" s="68"/>
      <c r="T227" s="68"/>
      <c r="U227" s="68"/>
      <c r="V227" s="68"/>
      <c r="W227" s="68"/>
      <c r="X227" s="68"/>
      <c r="Y227" s="69"/>
      <c r="Z227" s="31"/>
      <c r="AA227" s="31"/>
      <c r="AB227" s="31"/>
      <c r="AC227" s="31"/>
      <c r="AD227" s="31"/>
      <c r="AE227" s="31"/>
      <c r="AT227" s="14" t="s">
        <v>207</v>
      </c>
      <c r="AU227" s="14" t="s">
        <v>85</v>
      </c>
    </row>
    <row r="228" spans="1:65" s="2" customFormat="1" ht="14.45" customHeight="1">
      <c r="A228" s="31"/>
      <c r="B228" s="32"/>
      <c r="C228" s="207" t="s">
        <v>272</v>
      </c>
      <c r="D228" s="207" t="s">
        <v>423</v>
      </c>
      <c r="E228" s="208" t="s">
        <v>2316</v>
      </c>
      <c r="F228" s="209" t="s">
        <v>2317</v>
      </c>
      <c r="G228" s="210" t="s">
        <v>1085</v>
      </c>
      <c r="H228" s="211">
        <v>16</v>
      </c>
      <c r="I228" s="212"/>
      <c r="J228" s="212"/>
      <c r="K228" s="213">
        <f>ROUND(P228*H228,2)</f>
        <v>0</v>
      </c>
      <c r="L228" s="209" t="s">
        <v>1</v>
      </c>
      <c r="M228" s="36"/>
      <c r="N228" s="214" t="s">
        <v>1</v>
      </c>
      <c r="O228" s="180" t="s">
        <v>39</v>
      </c>
      <c r="P228" s="181">
        <f>I228+J228</f>
        <v>0</v>
      </c>
      <c r="Q228" s="181">
        <f>ROUND(I228*H228,2)</f>
        <v>0</v>
      </c>
      <c r="R228" s="181">
        <f>ROUND(J228*H228,2)</f>
        <v>0</v>
      </c>
      <c r="S228" s="68"/>
      <c r="T228" s="182">
        <f>S228*H228</f>
        <v>0</v>
      </c>
      <c r="U228" s="182">
        <v>0</v>
      </c>
      <c r="V228" s="182">
        <f>U228*H228</f>
        <v>0</v>
      </c>
      <c r="W228" s="182">
        <v>0</v>
      </c>
      <c r="X228" s="182">
        <f>W228*H228</f>
        <v>0</v>
      </c>
      <c r="Y228" s="183" t="s">
        <v>1</v>
      </c>
      <c r="Z228" s="31"/>
      <c r="AA228" s="31"/>
      <c r="AB228" s="31"/>
      <c r="AC228" s="31"/>
      <c r="AD228" s="31"/>
      <c r="AE228" s="31"/>
      <c r="AR228" s="184" t="s">
        <v>427</v>
      </c>
      <c r="AT228" s="184" t="s">
        <v>423</v>
      </c>
      <c r="AU228" s="184" t="s">
        <v>85</v>
      </c>
      <c r="AY228" s="14" t="s">
        <v>205</v>
      </c>
      <c r="BE228" s="185">
        <f>IF(O228="základní",K228,0)</f>
        <v>0</v>
      </c>
      <c r="BF228" s="185">
        <f>IF(O228="snížená",K228,0)</f>
        <v>0</v>
      </c>
      <c r="BG228" s="185">
        <f>IF(O228="zákl. přenesená",K228,0)</f>
        <v>0</v>
      </c>
      <c r="BH228" s="185">
        <f>IF(O228="sníž. přenesená",K228,0)</f>
        <v>0</v>
      </c>
      <c r="BI228" s="185">
        <f>IF(O228="nulová",K228,0)</f>
        <v>0</v>
      </c>
      <c r="BJ228" s="14" t="s">
        <v>83</v>
      </c>
      <c r="BK228" s="185">
        <f>ROUND(P228*H228,2)</f>
        <v>0</v>
      </c>
      <c r="BL228" s="14" t="s">
        <v>427</v>
      </c>
      <c r="BM228" s="184" t="s">
        <v>2318</v>
      </c>
    </row>
    <row r="229" spans="1:65" s="2" customFormat="1" ht="19.5">
      <c r="A229" s="31"/>
      <c r="B229" s="32"/>
      <c r="C229" s="33"/>
      <c r="D229" s="186" t="s">
        <v>207</v>
      </c>
      <c r="E229" s="33"/>
      <c r="F229" s="187" t="s">
        <v>1091</v>
      </c>
      <c r="G229" s="33"/>
      <c r="H229" s="33"/>
      <c r="I229" s="188"/>
      <c r="J229" s="188"/>
      <c r="K229" s="33"/>
      <c r="L229" s="33"/>
      <c r="M229" s="36"/>
      <c r="N229" s="189"/>
      <c r="O229" s="190"/>
      <c r="P229" s="68"/>
      <c r="Q229" s="68"/>
      <c r="R229" s="68"/>
      <c r="S229" s="68"/>
      <c r="T229" s="68"/>
      <c r="U229" s="68"/>
      <c r="V229" s="68"/>
      <c r="W229" s="68"/>
      <c r="X229" s="68"/>
      <c r="Y229" s="69"/>
      <c r="Z229" s="31"/>
      <c r="AA229" s="31"/>
      <c r="AB229" s="31"/>
      <c r="AC229" s="31"/>
      <c r="AD229" s="31"/>
      <c r="AE229" s="31"/>
      <c r="AT229" s="14" t="s">
        <v>207</v>
      </c>
      <c r="AU229" s="14" t="s">
        <v>85</v>
      </c>
    </row>
    <row r="230" spans="1:65" s="2" customFormat="1" ht="14.45" customHeight="1">
      <c r="A230" s="31"/>
      <c r="B230" s="32"/>
      <c r="C230" s="207" t="s">
        <v>276</v>
      </c>
      <c r="D230" s="207" t="s">
        <v>423</v>
      </c>
      <c r="E230" s="208" t="s">
        <v>2319</v>
      </c>
      <c r="F230" s="209" t="s">
        <v>2320</v>
      </c>
      <c r="G230" s="210" t="s">
        <v>761</v>
      </c>
      <c r="H230" s="211">
        <v>25.308</v>
      </c>
      <c r="I230" s="212"/>
      <c r="J230" s="212"/>
      <c r="K230" s="213">
        <f>ROUND(P230*H230,2)</f>
        <v>0</v>
      </c>
      <c r="L230" s="209" t="s">
        <v>1</v>
      </c>
      <c r="M230" s="36"/>
      <c r="N230" s="214" t="s">
        <v>1</v>
      </c>
      <c r="O230" s="180" t="s">
        <v>39</v>
      </c>
      <c r="P230" s="181">
        <f>I230+J230</f>
        <v>0</v>
      </c>
      <c r="Q230" s="181">
        <f>ROUND(I230*H230,2)</f>
        <v>0</v>
      </c>
      <c r="R230" s="181">
        <f>ROUND(J230*H230,2)</f>
        <v>0</v>
      </c>
      <c r="S230" s="68"/>
      <c r="T230" s="182">
        <f>S230*H230</f>
        <v>0</v>
      </c>
      <c r="U230" s="182">
        <v>0</v>
      </c>
      <c r="V230" s="182">
        <f>U230*H230</f>
        <v>0</v>
      </c>
      <c r="W230" s="182">
        <v>0</v>
      </c>
      <c r="X230" s="182">
        <f>W230*H230</f>
        <v>0</v>
      </c>
      <c r="Y230" s="183" t="s">
        <v>1</v>
      </c>
      <c r="Z230" s="31"/>
      <c r="AA230" s="31"/>
      <c r="AB230" s="31"/>
      <c r="AC230" s="31"/>
      <c r="AD230" s="31"/>
      <c r="AE230" s="31"/>
      <c r="AR230" s="184" t="s">
        <v>427</v>
      </c>
      <c r="AT230" s="184" t="s">
        <v>423</v>
      </c>
      <c r="AU230" s="184" t="s">
        <v>85</v>
      </c>
      <c r="AY230" s="14" t="s">
        <v>205</v>
      </c>
      <c r="BE230" s="185">
        <f>IF(O230="základní",K230,0)</f>
        <v>0</v>
      </c>
      <c r="BF230" s="185">
        <f>IF(O230="snížená",K230,0)</f>
        <v>0</v>
      </c>
      <c r="BG230" s="185">
        <f>IF(O230="zákl. přenesená",K230,0)</f>
        <v>0</v>
      </c>
      <c r="BH230" s="185">
        <f>IF(O230="sníž. přenesená",K230,0)</f>
        <v>0</v>
      </c>
      <c r="BI230" s="185">
        <f>IF(O230="nulová",K230,0)</f>
        <v>0</v>
      </c>
      <c r="BJ230" s="14" t="s">
        <v>83</v>
      </c>
      <c r="BK230" s="185">
        <f>ROUND(P230*H230,2)</f>
        <v>0</v>
      </c>
      <c r="BL230" s="14" t="s">
        <v>427</v>
      </c>
      <c r="BM230" s="184" t="s">
        <v>2321</v>
      </c>
    </row>
    <row r="231" spans="1:65" s="2" customFormat="1" ht="19.5">
      <c r="A231" s="31"/>
      <c r="B231" s="32"/>
      <c r="C231" s="33"/>
      <c r="D231" s="186" t="s">
        <v>207</v>
      </c>
      <c r="E231" s="33"/>
      <c r="F231" s="187" t="s">
        <v>2322</v>
      </c>
      <c r="G231" s="33"/>
      <c r="H231" s="33"/>
      <c r="I231" s="188"/>
      <c r="J231" s="188"/>
      <c r="K231" s="33"/>
      <c r="L231" s="33"/>
      <c r="M231" s="36"/>
      <c r="N231" s="189"/>
      <c r="O231" s="190"/>
      <c r="P231" s="68"/>
      <c r="Q231" s="68"/>
      <c r="R231" s="68"/>
      <c r="S231" s="68"/>
      <c r="T231" s="68"/>
      <c r="U231" s="68"/>
      <c r="V231" s="68"/>
      <c r="W231" s="68"/>
      <c r="X231" s="68"/>
      <c r="Y231" s="69"/>
      <c r="Z231" s="31"/>
      <c r="AA231" s="31"/>
      <c r="AB231" s="31"/>
      <c r="AC231" s="31"/>
      <c r="AD231" s="31"/>
      <c r="AE231" s="31"/>
      <c r="AT231" s="14" t="s">
        <v>207</v>
      </c>
      <c r="AU231" s="14" t="s">
        <v>85</v>
      </c>
    </row>
    <row r="232" spans="1:65" s="2" customFormat="1" ht="14.45" customHeight="1">
      <c r="A232" s="31"/>
      <c r="B232" s="32"/>
      <c r="C232" s="207" t="s">
        <v>280</v>
      </c>
      <c r="D232" s="207" t="s">
        <v>423</v>
      </c>
      <c r="E232" s="208" t="s">
        <v>2323</v>
      </c>
      <c r="F232" s="209" t="s">
        <v>2324</v>
      </c>
      <c r="G232" s="210" t="s">
        <v>300</v>
      </c>
      <c r="H232" s="211">
        <v>1</v>
      </c>
      <c r="I232" s="212"/>
      <c r="J232" s="212"/>
      <c r="K232" s="213">
        <f>ROUND(P232*H232,2)</f>
        <v>0</v>
      </c>
      <c r="L232" s="209" t="s">
        <v>1</v>
      </c>
      <c r="M232" s="36"/>
      <c r="N232" s="214" t="s">
        <v>1</v>
      </c>
      <c r="O232" s="180" t="s">
        <v>39</v>
      </c>
      <c r="P232" s="181">
        <f>I232+J232</f>
        <v>0</v>
      </c>
      <c r="Q232" s="181">
        <f>ROUND(I232*H232,2)</f>
        <v>0</v>
      </c>
      <c r="R232" s="181">
        <f>ROUND(J232*H232,2)</f>
        <v>0</v>
      </c>
      <c r="S232" s="68"/>
      <c r="T232" s="182">
        <f>S232*H232</f>
        <v>0</v>
      </c>
      <c r="U232" s="182">
        <v>0</v>
      </c>
      <c r="V232" s="182">
        <f>U232*H232</f>
        <v>0</v>
      </c>
      <c r="W232" s="182">
        <v>0</v>
      </c>
      <c r="X232" s="182">
        <f>W232*H232</f>
        <v>0</v>
      </c>
      <c r="Y232" s="183" t="s">
        <v>1</v>
      </c>
      <c r="Z232" s="31"/>
      <c r="AA232" s="31"/>
      <c r="AB232" s="31"/>
      <c r="AC232" s="31"/>
      <c r="AD232" s="31"/>
      <c r="AE232" s="31"/>
      <c r="AR232" s="184" t="s">
        <v>427</v>
      </c>
      <c r="AT232" s="184" t="s">
        <v>423</v>
      </c>
      <c r="AU232" s="184" t="s">
        <v>85</v>
      </c>
      <c r="AY232" s="14" t="s">
        <v>205</v>
      </c>
      <c r="BE232" s="185">
        <f>IF(O232="základní",K232,0)</f>
        <v>0</v>
      </c>
      <c r="BF232" s="185">
        <f>IF(O232="snížená",K232,0)</f>
        <v>0</v>
      </c>
      <c r="BG232" s="185">
        <f>IF(O232="zákl. přenesená",K232,0)</f>
        <v>0</v>
      </c>
      <c r="BH232" s="185">
        <f>IF(O232="sníž. přenesená",K232,0)</f>
        <v>0</v>
      </c>
      <c r="BI232" s="185">
        <f>IF(O232="nulová",K232,0)</f>
        <v>0</v>
      </c>
      <c r="BJ232" s="14" t="s">
        <v>83</v>
      </c>
      <c r="BK232" s="185">
        <f>ROUND(P232*H232,2)</f>
        <v>0</v>
      </c>
      <c r="BL232" s="14" t="s">
        <v>427</v>
      </c>
      <c r="BM232" s="184" t="s">
        <v>2325</v>
      </c>
    </row>
    <row r="233" spans="1:65" s="2" customFormat="1" ht="29.25">
      <c r="A233" s="31"/>
      <c r="B233" s="32"/>
      <c r="C233" s="33"/>
      <c r="D233" s="186" t="s">
        <v>207</v>
      </c>
      <c r="E233" s="33"/>
      <c r="F233" s="187" t="s">
        <v>2326</v>
      </c>
      <c r="G233" s="33"/>
      <c r="H233" s="33"/>
      <c r="I233" s="188"/>
      <c r="J233" s="188"/>
      <c r="K233" s="33"/>
      <c r="L233" s="33"/>
      <c r="M233" s="36"/>
      <c r="N233" s="189"/>
      <c r="O233" s="190"/>
      <c r="P233" s="68"/>
      <c r="Q233" s="68"/>
      <c r="R233" s="68"/>
      <c r="S233" s="68"/>
      <c r="T233" s="68"/>
      <c r="U233" s="68"/>
      <c r="V233" s="68"/>
      <c r="W233" s="68"/>
      <c r="X233" s="68"/>
      <c r="Y233" s="69"/>
      <c r="Z233" s="31"/>
      <c r="AA233" s="31"/>
      <c r="AB233" s="31"/>
      <c r="AC233" s="31"/>
      <c r="AD233" s="31"/>
      <c r="AE233" s="31"/>
      <c r="AT233" s="14" t="s">
        <v>207</v>
      </c>
      <c r="AU233" s="14" t="s">
        <v>85</v>
      </c>
    </row>
    <row r="234" spans="1:65" s="11" customFormat="1" ht="22.9" customHeight="1">
      <c r="B234" s="192"/>
      <c r="C234" s="193"/>
      <c r="D234" s="194" t="s">
        <v>75</v>
      </c>
      <c r="E234" s="224" t="s">
        <v>2327</v>
      </c>
      <c r="F234" s="224" t="s">
        <v>2328</v>
      </c>
      <c r="G234" s="193"/>
      <c r="H234" s="193"/>
      <c r="I234" s="196"/>
      <c r="J234" s="196"/>
      <c r="K234" s="225">
        <f>BK234</f>
        <v>0</v>
      </c>
      <c r="L234" s="193"/>
      <c r="M234" s="198"/>
      <c r="N234" s="199"/>
      <c r="O234" s="200"/>
      <c r="P234" s="200"/>
      <c r="Q234" s="201">
        <f>SUM(Q235:Q272)</f>
        <v>0</v>
      </c>
      <c r="R234" s="201">
        <f>SUM(R235:R272)</f>
        <v>0</v>
      </c>
      <c r="S234" s="200"/>
      <c r="T234" s="202">
        <f>SUM(T235:T272)</f>
        <v>0</v>
      </c>
      <c r="U234" s="200"/>
      <c r="V234" s="202">
        <f>SUM(V235:V272)</f>
        <v>0</v>
      </c>
      <c r="W234" s="200"/>
      <c r="X234" s="202">
        <f>SUM(X235:X272)</f>
        <v>0</v>
      </c>
      <c r="Y234" s="203"/>
      <c r="AR234" s="204" t="s">
        <v>85</v>
      </c>
      <c r="AT234" s="205" t="s">
        <v>75</v>
      </c>
      <c r="AU234" s="205" t="s">
        <v>83</v>
      </c>
      <c r="AY234" s="204" t="s">
        <v>205</v>
      </c>
      <c r="BK234" s="206">
        <f>SUM(BK235:BK272)</f>
        <v>0</v>
      </c>
    </row>
    <row r="235" spans="1:65" s="2" customFormat="1" ht="14.45" customHeight="1">
      <c r="A235" s="31"/>
      <c r="B235" s="32"/>
      <c r="C235" s="170" t="s">
        <v>285</v>
      </c>
      <c r="D235" s="170" t="s">
        <v>201</v>
      </c>
      <c r="E235" s="171" t="s">
        <v>2329</v>
      </c>
      <c r="F235" s="172" t="s">
        <v>2330</v>
      </c>
      <c r="G235" s="173" t="s">
        <v>300</v>
      </c>
      <c r="H235" s="174">
        <v>2</v>
      </c>
      <c r="I235" s="175"/>
      <c r="J235" s="176"/>
      <c r="K235" s="177">
        <f>ROUND(P235*H235,2)</f>
        <v>0</v>
      </c>
      <c r="L235" s="172" t="s">
        <v>1</v>
      </c>
      <c r="M235" s="178"/>
      <c r="N235" s="179" t="s">
        <v>1</v>
      </c>
      <c r="O235" s="180" t="s">
        <v>39</v>
      </c>
      <c r="P235" s="181">
        <f>I235+J235</f>
        <v>0</v>
      </c>
      <c r="Q235" s="181">
        <f>ROUND(I235*H235,2)</f>
        <v>0</v>
      </c>
      <c r="R235" s="181">
        <f>ROUND(J235*H235,2)</f>
        <v>0</v>
      </c>
      <c r="S235" s="68"/>
      <c r="T235" s="182">
        <f>S235*H235</f>
        <v>0</v>
      </c>
      <c r="U235" s="182">
        <v>0</v>
      </c>
      <c r="V235" s="182">
        <f>U235*H235</f>
        <v>0</v>
      </c>
      <c r="W235" s="182">
        <v>0</v>
      </c>
      <c r="X235" s="182">
        <f>W235*H235</f>
        <v>0</v>
      </c>
      <c r="Y235" s="183" t="s">
        <v>1</v>
      </c>
      <c r="Z235" s="31"/>
      <c r="AA235" s="31"/>
      <c r="AB235" s="31"/>
      <c r="AC235" s="31"/>
      <c r="AD235" s="31"/>
      <c r="AE235" s="31"/>
      <c r="AR235" s="184" t="s">
        <v>213</v>
      </c>
      <c r="AT235" s="184" t="s">
        <v>201</v>
      </c>
      <c r="AU235" s="184" t="s">
        <v>85</v>
      </c>
      <c r="AY235" s="14" t="s">
        <v>205</v>
      </c>
      <c r="BE235" s="185">
        <f>IF(O235="základní",K235,0)</f>
        <v>0</v>
      </c>
      <c r="BF235" s="185">
        <f>IF(O235="snížená",K235,0)</f>
        <v>0</v>
      </c>
      <c r="BG235" s="185">
        <f>IF(O235="zákl. přenesená",K235,0)</f>
        <v>0</v>
      </c>
      <c r="BH235" s="185">
        <f>IF(O235="sníž. přenesená",K235,0)</f>
        <v>0</v>
      </c>
      <c r="BI235" s="185">
        <f>IF(O235="nulová",K235,0)</f>
        <v>0</v>
      </c>
      <c r="BJ235" s="14" t="s">
        <v>83</v>
      </c>
      <c r="BK235" s="185">
        <f>ROUND(P235*H235,2)</f>
        <v>0</v>
      </c>
      <c r="BL235" s="14" t="s">
        <v>214</v>
      </c>
      <c r="BM235" s="184" t="s">
        <v>2331</v>
      </c>
    </row>
    <row r="236" spans="1:65" s="2" customFormat="1" ht="11.25">
      <c r="A236" s="31"/>
      <c r="B236" s="32"/>
      <c r="C236" s="33"/>
      <c r="D236" s="186" t="s">
        <v>207</v>
      </c>
      <c r="E236" s="33"/>
      <c r="F236" s="187" t="s">
        <v>2332</v>
      </c>
      <c r="G236" s="33"/>
      <c r="H236" s="33"/>
      <c r="I236" s="188"/>
      <c r="J236" s="188"/>
      <c r="K236" s="33"/>
      <c r="L236" s="33"/>
      <c r="M236" s="36"/>
      <c r="N236" s="189"/>
      <c r="O236" s="190"/>
      <c r="P236" s="68"/>
      <c r="Q236" s="68"/>
      <c r="R236" s="68"/>
      <c r="S236" s="68"/>
      <c r="T236" s="68"/>
      <c r="U236" s="68"/>
      <c r="V236" s="68"/>
      <c r="W236" s="68"/>
      <c r="X236" s="68"/>
      <c r="Y236" s="69"/>
      <c r="Z236" s="31"/>
      <c r="AA236" s="31"/>
      <c r="AB236" s="31"/>
      <c r="AC236" s="31"/>
      <c r="AD236" s="31"/>
      <c r="AE236" s="31"/>
      <c r="AT236" s="14" t="s">
        <v>207</v>
      </c>
      <c r="AU236" s="14" t="s">
        <v>85</v>
      </c>
    </row>
    <row r="237" spans="1:65" s="2" customFormat="1" ht="14.45" customHeight="1">
      <c r="A237" s="31"/>
      <c r="B237" s="32"/>
      <c r="C237" s="207" t="s">
        <v>289</v>
      </c>
      <c r="D237" s="207" t="s">
        <v>423</v>
      </c>
      <c r="E237" s="208" t="s">
        <v>2333</v>
      </c>
      <c r="F237" s="209" t="s">
        <v>2334</v>
      </c>
      <c r="G237" s="210" t="s">
        <v>204</v>
      </c>
      <c r="H237" s="211">
        <v>1</v>
      </c>
      <c r="I237" s="212"/>
      <c r="J237" s="212"/>
      <c r="K237" s="213">
        <f>ROUND(P237*H237,2)</f>
        <v>0</v>
      </c>
      <c r="L237" s="209" t="s">
        <v>1</v>
      </c>
      <c r="M237" s="36"/>
      <c r="N237" s="214" t="s">
        <v>1</v>
      </c>
      <c r="O237" s="180" t="s">
        <v>39</v>
      </c>
      <c r="P237" s="181">
        <f>I237+J237</f>
        <v>0</v>
      </c>
      <c r="Q237" s="181">
        <f>ROUND(I237*H237,2)</f>
        <v>0</v>
      </c>
      <c r="R237" s="181">
        <f>ROUND(J237*H237,2)</f>
        <v>0</v>
      </c>
      <c r="S237" s="68"/>
      <c r="T237" s="182">
        <f>S237*H237</f>
        <v>0</v>
      </c>
      <c r="U237" s="182">
        <v>0</v>
      </c>
      <c r="V237" s="182">
        <f>U237*H237</f>
        <v>0</v>
      </c>
      <c r="W237" s="182">
        <v>0</v>
      </c>
      <c r="X237" s="182">
        <f>W237*H237</f>
        <v>0</v>
      </c>
      <c r="Y237" s="183" t="s">
        <v>1</v>
      </c>
      <c r="Z237" s="31"/>
      <c r="AA237" s="31"/>
      <c r="AB237" s="31"/>
      <c r="AC237" s="31"/>
      <c r="AD237" s="31"/>
      <c r="AE237" s="31"/>
      <c r="AR237" s="184" t="s">
        <v>427</v>
      </c>
      <c r="AT237" s="184" t="s">
        <v>423</v>
      </c>
      <c r="AU237" s="184" t="s">
        <v>85</v>
      </c>
      <c r="AY237" s="14" t="s">
        <v>205</v>
      </c>
      <c r="BE237" s="185">
        <f>IF(O237="základní",K237,0)</f>
        <v>0</v>
      </c>
      <c r="BF237" s="185">
        <f>IF(O237="snížená",K237,0)</f>
        <v>0</v>
      </c>
      <c r="BG237" s="185">
        <f>IF(O237="zákl. přenesená",K237,0)</f>
        <v>0</v>
      </c>
      <c r="BH237" s="185">
        <f>IF(O237="sníž. přenesená",K237,0)</f>
        <v>0</v>
      </c>
      <c r="BI237" s="185">
        <f>IF(O237="nulová",K237,0)</f>
        <v>0</v>
      </c>
      <c r="BJ237" s="14" t="s">
        <v>83</v>
      </c>
      <c r="BK237" s="185">
        <f>ROUND(P237*H237,2)</f>
        <v>0</v>
      </c>
      <c r="BL237" s="14" t="s">
        <v>427</v>
      </c>
      <c r="BM237" s="184" t="s">
        <v>2335</v>
      </c>
    </row>
    <row r="238" spans="1:65" s="2" customFormat="1" ht="11.25">
      <c r="A238" s="31"/>
      <c r="B238" s="32"/>
      <c r="C238" s="33"/>
      <c r="D238" s="186" t="s">
        <v>207</v>
      </c>
      <c r="E238" s="33"/>
      <c r="F238" s="187" t="s">
        <v>2336</v>
      </c>
      <c r="G238" s="33"/>
      <c r="H238" s="33"/>
      <c r="I238" s="188"/>
      <c r="J238" s="188"/>
      <c r="K238" s="33"/>
      <c r="L238" s="33"/>
      <c r="M238" s="36"/>
      <c r="N238" s="189"/>
      <c r="O238" s="190"/>
      <c r="P238" s="68"/>
      <c r="Q238" s="68"/>
      <c r="R238" s="68"/>
      <c r="S238" s="68"/>
      <c r="T238" s="68"/>
      <c r="U238" s="68"/>
      <c r="V238" s="68"/>
      <c r="W238" s="68"/>
      <c r="X238" s="68"/>
      <c r="Y238" s="69"/>
      <c r="Z238" s="31"/>
      <c r="AA238" s="31"/>
      <c r="AB238" s="31"/>
      <c r="AC238" s="31"/>
      <c r="AD238" s="31"/>
      <c r="AE238" s="31"/>
      <c r="AT238" s="14" t="s">
        <v>207</v>
      </c>
      <c r="AU238" s="14" t="s">
        <v>85</v>
      </c>
    </row>
    <row r="239" spans="1:65" s="2" customFormat="1" ht="14.45" customHeight="1">
      <c r="A239" s="31"/>
      <c r="B239" s="32"/>
      <c r="C239" s="170" t="s">
        <v>980</v>
      </c>
      <c r="D239" s="170" t="s">
        <v>201</v>
      </c>
      <c r="E239" s="171" t="s">
        <v>2337</v>
      </c>
      <c r="F239" s="172" t="s">
        <v>2338</v>
      </c>
      <c r="G239" s="173" t="s">
        <v>785</v>
      </c>
      <c r="H239" s="174">
        <v>6.7569999999999997</v>
      </c>
      <c r="I239" s="175"/>
      <c r="J239" s="176"/>
      <c r="K239" s="177">
        <f>ROUND(P239*H239,2)</f>
        <v>0</v>
      </c>
      <c r="L239" s="172" t="s">
        <v>1</v>
      </c>
      <c r="M239" s="178"/>
      <c r="N239" s="179" t="s">
        <v>1</v>
      </c>
      <c r="O239" s="180" t="s">
        <v>39</v>
      </c>
      <c r="P239" s="181">
        <f>I239+J239</f>
        <v>0</v>
      </c>
      <c r="Q239" s="181">
        <f>ROUND(I239*H239,2)</f>
        <v>0</v>
      </c>
      <c r="R239" s="181">
        <f>ROUND(J239*H239,2)</f>
        <v>0</v>
      </c>
      <c r="S239" s="68"/>
      <c r="T239" s="182">
        <f>S239*H239</f>
        <v>0</v>
      </c>
      <c r="U239" s="182">
        <v>0</v>
      </c>
      <c r="V239" s="182">
        <f>U239*H239</f>
        <v>0</v>
      </c>
      <c r="W239" s="182">
        <v>0</v>
      </c>
      <c r="X239" s="182">
        <f>W239*H239</f>
        <v>0</v>
      </c>
      <c r="Y239" s="183" t="s">
        <v>1</v>
      </c>
      <c r="Z239" s="31"/>
      <c r="AA239" s="31"/>
      <c r="AB239" s="31"/>
      <c r="AC239" s="31"/>
      <c r="AD239" s="31"/>
      <c r="AE239" s="31"/>
      <c r="AR239" s="184" t="s">
        <v>213</v>
      </c>
      <c r="AT239" s="184" t="s">
        <v>201</v>
      </c>
      <c r="AU239" s="184" t="s">
        <v>85</v>
      </c>
      <c r="AY239" s="14" t="s">
        <v>205</v>
      </c>
      <c r="BE239" s="185">
        <f>IF(O239="základní",K239,0)</f>
        <v>0</v>
      </c>
      <c r="BF239" s="185">
        <f>IF(O239="snížená",K239,0)</f>
        <v>0</v>
      </c>
      <c r="BG239" s="185">
        <f>IF(O239="zákl. přenesená",K239,0)</f>
        <v>0</v>
      </c>
      <c r="BH239" s="185">
        <f>IF(O239="sníž. přenesená",K239,0)</f>
        <v>0</v>
      </c>
      <c r="BI239" s="185">
        <f>IF(O239="nulová",K239,0)</f>
        <v>0</v>
      </c>
      <c r="BJ239" s="14" t="s">
        <v>83</v>
      </c>
      <c r="BK239" s="185">
        <f>ROUND(P239*H239,2)</f>
        <v>0</v>
      </c>
      <c r="BL239" s="14" t="s">
        <v>214</v>
      </c>
      <c r="BM239" s="184" t="s">
        <v>2339</v>
      </c>
    </row>
    <row r="240" spans="1:65" s="2" customFormat="1" ht="11.25">
      <c r="A240" s="31"/>
      <c r="B240" s="32"/>
      <c r="C240" s="33"/>
      <c r="D240" s="186" t="s">
        <v>207</v>
      </c>
      <c r="E240" s="33"/>
      <c r="F240" s="187" t="s">
        <v>2340</v>
      </c>
      <c r="G240" s="33"/>
      <c r="H240" s="33"/>
      <c r="I240" s="188"/>
      <c r="J240" s="188"/>
      <c r="K240" s="33"/>
      <c r="L240" s="33"/>
      <c r="M240" s="36"/>
      <c r="N240" s="189"/>
      <c r="O240" s="190"/>
      <c r="P240" s="68"/>
      <c r="Q240" s="68"/>
      <c r="R240" s="68"/>
      <c r="S240" s="68"/>
      <c r="T240" s="68"/>
      <c r="U240" s="68"/>
      <c r="V240" s="68"/>
      <c r="W240" s="68"/>
      <c r="X240" s="68"/>
      <c r="Y240" s="69"/>
      <c r="Z240" s="31"/>
      <c r="AA240" s="31"/>
      <c r="AB240" s="31"/>
      <c r="AC240" s="31"/>
      <c r="AD240" s="31"/>
      <c r="AE240" s="31"/>
      <c r="AT240" s="14" t="s">
        <v>207</v>
      </c>
      <c r="AU240" s="14" t="s">
        <v>85</v>
      </c>
    </row>
    <row r="241" spans="1:65" s="2" customFormat="1" ht="14.45" customHeight="1">
      <c r="A241" s="31"/>
      <c r="B241" s="32"/>
      <c r="C241" s="170" t="s">
        <v>959</v>
      </c>
      <c r="D241" s="170" t="s">
        <v>201</v>
      </c>
      <c r="E241" s="171" t="s">
        <v>2341</v>
      </c>
      <c r="F241" s="172" t="s">
        <v>2342</v>
      </c>
      <c r="G241" s="173" t="s">
        <v>300</v>
      </c>
      <c r="H241" s="174">
        <v>2</v>
      </c>
      <c r="I241" s="175"/>
      <c r="J241" s="176"/>
      <c r="K241" s="177">
        <f>ROUND(P241*H241,2)</f>
        <v>0</v>
      </c>
      <c r="L241" s="172" t="s">
        <v>1</v>
      </c>
      <c r="M241" s="178"/>
      <c r="N241" s="179" t="s">
        <v>1</v>
      </c>
      <c r="O241" s="180" t="s">
        <v>39</v>
      </c>
      <c r="P241" s="181">
        <f>I241+J241</f>
        <v>0</v>
      </c>
      <c r="Q241" s="181">
        <f>ROUND(I241*H241,2)</f>
        <v>0</v>
      </c>
      <c r="R241" s="181">
        <f>ROUND(J241*H241,2)</f>
        <v>0</v>
      </c>
      <c r="S241" s="68"/>
      <c r="T241" s="182">
        <f>S241*H241</f>
        <v>0</v>
      </c>
      <c r="U241" s="182">
        <v>0</v>
      </c>
      <c r="V241" s="182">
        <f>U241*H241</f>
        <v>0</v>
      </c>
      <c r="W241" s="182">
        <v>0</v>
      </c>
      <c r="X241" s="182">
        <f>W241*H241</f>
        <v>0</v>
      </c>
      <c r="Y241" s="183" t="s">
        <v>1</v>
      </c>
      <c r="Z241" s="31"/>
      <c r="AA241" s="31"/>
      <c r="AB241" s="31"/>
      <c r="AC241" s="31"/>
      <c r="AD241" s="31"/>
      <c r="AE241" s="31"/>
      <c r="AR241" s="184" t="s">
        <v>213</v>
      </c>
      <c r="AT241" s="184" t="s">
        <v>201</v>
      </c>
      <c r="AU241" s="184" t="s">
        <v>85</v>
      </c>
      <c r="AY241" s="14" t="s">
        <v>205</v>
      </c>
      <c r="BE241" s="185">
        <f>IF(O241="základní",K241,0)</f>
        <v>0</v>
      </c>
      <c r="BF241" s="185">
        <f>IF(O241="snížená",K241,0)</f>
        <v>0</v>
      </c>
      <c r="BG241" s="185">
        <f>IF(O241="zákl. přenesená",K241,0)</f>
        <v>0</v>
      </c>
      <c r="BH241" s="185">
        <f>IF(O241="sníž. přenesená",K241,0)</f>
        <v>0</v>
      </c>
      <c r="BI241" s="185">
        <f>IF(O241="nulová",K241,0)</f>
        <v>0</v>
      </c>
      <c r="BJ241" s="14" t="s">
        <v>83</v>
      </c>
      <c r="BK241" s="185">
        <f>ROUND(P241*H241,2)</f>
        <v>0</v>
      </c>
      <c r="BL241" s="14" t="s">
        <v>214</v>
      </c>
      <c r="BM241" s="184" t="s">
        <v>2343</v>
      </c>
    </row>
    <row r="242" spans="1:65" s="2" customFormat="1" ht="11.25">
      <c r="A242" s="31"/>
      <c r="B242" s="32"/>
      <c r="C242" s="33"/>
      <c r="D242" s="186" t="s">
        <v>207</v>
      </c>
      <c r="E242" s="33"/>
      <c r="F242" s="187" t="s">
        <v>2342</v>
      </c>
      <c r="G242" s="33"/>
      <c r="H242" s="33"/>
      <c r="I242" s="188"/>
      <c r="J242" s="188"/>
      <c r="K242" s="33"/>
      <c r="L242" s="33"/>
      <c r="M242" s="36"/>
      <c r="N242" s="189"/>
      <c r="O242" s="190"/>
      <c r="P242" s="68"/>
      <c r="Q242" s="68"/>
      <c r="R242" s="68"/>
      <c r="S242" s="68"/>
      <c r="T242" s="68"/>
      <c r="U242" s="68"/>
      <c r="V242" s="68"/>
      <c r="W242" s="68"/>
      <c r="X242" s="68"/>
      <c r="Y242" s="69"/>
      <c r="Z242" s="31"/>
      <c r="AA242" s="31"/>
      <c r="AB242" s="31"/>
      <c r="AC242" s="31"/>
      <c r="AD242" s="31"/>
      <c r="AE242" s="31"/>
      <c r="AT242" s="14" t="s">
        <v>207</v>
      </c>
      <c r="AU242" s="14" t="s">
        <v>85</v>
      </c>
    </row>
    <row r="243" spans="1:65" s="2" customFormat="1" ht="14.45" customHeight="1">
      <c r="A243" s="31"/>
      <c r="B243" s="32"/>
      <c r="C243" s="170" t="s">
        <v>964</v>
      </c>
      <c r="D243" s="170" t="s">
        <v>201</v>
      </c>
      <c r="E243" s="171" t="s">
        <v>2344</v>
      </c>
      <c r="F243" s="172" t="s">
        <v>2345</v>
      </c>
      <c r="G243" s="173" t="s">
        <v>300</v>
      </c>
      <c r="H243" s="174">
        <v>2</v>
      </c>
      <c r="I243" s="175"/>
      <c r="J243" s="176"/>
      <c r="K243" s="177">
        <f>ROUND(P243*H243,2)</f>
        <v>0</v>
      </c>
      <c r="L243" s="172" t="s">
        <v>1</v>
      </c>
      <c r="M243" s="178"/>
      <c r="N243" s="179" t="s">
        <v>1</v>
      </c>
      <c r="O243" s="180" t="s">
        <v>39</v>
      </c>
      <c r="P243" s="181">
        <f>I243+J243</f>
        <v>0</v>
      </c>
      <c r="Q243" s="181">
        <f>ROUND(I243*H243,2)</f>
        <v>0</v>
      </c>
      <c r="R243" s="181">
        <f>ROUND(J243*H243,2)</f>
        <v>0</v>
      </c>
      <c r="S243" s="68"/>
      <c r="T243" s="182">
        <f>S243*H243</f>
        <v>0</v>
      </c>
      <c r="U243" s="182">
        <v>0</v>
      </c>
      <c r="V243" s="182">
        <f>U243*H243</f>
        <v>0</v>
      </c>
      <c r="W243" s="182">
        <v>0</v>
      </c>
      <c r="X243" s="182">
        <f>W243*H243</f>
        <v>0</v>
      </c>
      <c r="Y243" s="183" t="s">
        <v>1</v>
      </c>
      <c r="Z243" s="31"/>
      <c r="AA243" s="31"/>
      <c r="AB243" s="31"/>
      <c r="AC243" s="31"/>
      <c r="AD243" s="31"/>
      <c r="AE243" s="31"/>
      <c r="AR243" s="184" t="s">
        <v>213</v>
      </c>
      <c r="AT243" s="184" t="s">
        <v>201</v>
      </c>
      <c r="AU243" s="184" t="s">
        <v>85</v>
      </c>
      <c r="AY243" s="14" t="s">
        <v>205</v>
      </c>
      <c r="BE243" s="185">
        <f>IF(O243="základní",K243,0)</f>
        <v>0</v>
      </c>
      <c r="BF243" s="185">
        <f>IF(O243="snížená",K243,0)</f>
        <v>0</v>
      </c>
      <c r="BG243" s="185">
        <f>IF(O243="zákl. přenesená",K243,0)</f>
        <v>0</v>
      </c>
      <c r="BH243" s="185">
        <f>IF(O243="sníž. přenesená",K243,0)</f>
        <v>0</v>
      </c>
      <c r="BI243" s="185">
        <f>IF(O243="nulová",K243,0)</f>
        <v>0</v>
      </c>
      <c r="BJ243" s="14" t="s">
        <v>83</v>
      </c>
      <c r="BK243" s="185">
        <f>ROUND(P243*H243,2)</f>
        <v>0</v>
      </c>
      <c r="BL243" s="14" t="s">
        <v>214</v>
      </c>
      <c r="BM243" s="184" t="s">
        <v>2346</v>
      </c>
    </row>
    <row r="244" spans="1:65" s="2" customFormat="1" ht="11.25">
      <c r="A244" s="31"/>
      <c r="B244" s="32"/>
      <c r="C244" s="33"/>
      <c r="D244" s="186" t="s">
        <v>207</v>
      </c>
      <c r="E244" s="33"/>
      <c r="F244" s="187" t="s">
        <v>2345</v>
      </c>
      <c r="G244" s="33"/>
      <c r="H244" s="33"/>
      <c r="I244" s="188"/>
      <c r="J244" s="188"/>
      <c r="K244" s="33"/>
      <c r="L244" s="33"/>
      <c r="M244" s="36"/>
      <c r="N244" s="189"/>
      <c r="O244" s="190"/>
      <c r="P244" s="68"/>
      <c r="Q244" s="68"/>
      <c r="R244" s="68"/>
      <c r="S244" s="68"/>
      <c r="T244" s="68"/>
      <c r="U244" s="68"/>
      <c r="V244" s="68"/>
      <c r="W244" s="68"/>
      <c r="X244" s="68"/>
      <c r="Y244" s="69"/>
      <c r="Z244" s="31"/>
      <c r="AA244" s="31"/>
      <c r="AB244" s="31"/>
      <c r="AC244" s="31"/>
      <c r="AD244" s="31"/>
      <c r="AE244" s="31"/>
      <c r="AT244" s="14" t="s">
        <v>207</v>
      </c>
      <c r="AU244" s="14" t="s">
        <v>85</v>
      </c>
    </row>
    <row r="245" spans="1:65" s="2" customFormat="1" ht="14.45" customHeight="1">
      <c r="A245" s="31"/>
      <c r="B245" s="32"/>
      <c r="C245" s="170" t="s">
        <v>973</v>
      </c>
      <c r="D245" s="170" t="s">
        <v>201</v>
      </c>
      <c r="E245" s="171" t="s">
        <v>2347</v>
      </c>
      <c r="F245" s="172" t="s">
        <v>2348</v>
      </c>
      <c r="G245" s="173" t="s">
        <v>300</v>
      </c>
      <c r="H245" s="174">
        <v>2</v>
      </c>
      <c r="I245" s="175"/>
      <c r="J245" s="176"/>
      <c r="K245" s="177">
        <f>ROUND(P245*H245,2)</f>
        <v>0</v>
      </c>
      <c r="L245" s="172" t="s">
        <v>1</v>
      </c>
      <c r="M245" s="178"/>
      <c r="N245" s="179" t="s">
        <v>1</v>
      </c>
      <c r="O245" s="180" t="s">
        <v>39</v>
      </c>
      <c r="P245" s="181">
        <f>I245+J245</f>
        <v>0</v>
      </c>
      <c r="Q245" s="181">
        <f>ROUND(I245*H245,2)</f>
        <v>0</v>
      </c>
      <c r="R245" s="181">
        <f>ROUND(J245*H245,2)</f>
        <v>0</v>
      </c>
      <c r="S245" s="68"/>
      <c r="T245" s="182">
        <f>S245*H245</f>
        <v>0</v>
      </c>
      <c r="U245" s="182">
        <v>0</v>
      </c>
      <c r="V245" s="182">
        <f>U245*H245</f>
        <v>0</v>
      </c>
      <c r="W245" s="182">
        <v>0</v>
      </c>
      <c r="X245" s="182">
        <f>W245*H245</f>
        <v>0</v>
      </c>
      <c r="Y245" s="183" t="s">
        <v>1</v>
      </c>
      <c r="Z245" s="31"/>
      <c r="AA245" s="31"/>
      <c r="AB245" s="31"/>
      <c r="AC245" s="31"/>
      <c r="AD245" s="31"/>
      <c r="AE245" s="31"/>
      <c r="AR245" s="184" t="s">
        <v>213</v>
      </c>
      <c r="AT245" s="184" t="s">
        <v>201</v>
      </c>
      <c r="AU245" s="184" t="s">
        <v>85</v>
      </c>
      <c r="AY245" s="14" t="s">
        <v>205</v>
      </c>
      <c r="BE245" s="185">
        <f>IF(O245="základní",K245,0)</f>
        <v>0</v>
      </c>
      <c r="BF245" s="185">
        <f>IF(O245="snížená",K245,0)</f>
        <v>0</v>
      </c>
      <c r="BG245" s="185">
        <f>IF(O245="zákl. přenesená",K245,0)</f>
        <v>0</v>
      </c>
      <c r="BH245" s="185">
        <f>IF(O245="sníž. přenesená",K245,0)</f>
        <v>0</v>
      </c>
      <c r="BI245" s="185">
        <f>IF(O245="nulová",K245,0)</f>
        <v>0</v>
      </c>
      <c r="BJ245" s="14" t="s">
        <v>83</v>
      </c>
      <c r="BK245" s="185">
        <f>ROUND(P245*H245,2)</f>
        <v>0</v>
      </c>
      <c r="BL245" s="14" t="s">
        <v>214</v>
      </c>
      <c r="BM245" s="184" t="s">
        <v>2349</v>
      </c>
    </row>
    <row r="246" spans="1:65" s="2" customFormat="1" ht="11.25">
      <c r="A246" s="31"/>
      <c r="B246" s="32"/>
      <c r="C246" s="33"/>
      <c r="D246" s="186" t="s">
        <v>207</v>
      </c>
      <c r="E246" s="33"/>
      <c r="F246" s="187" t="s">
        <v>2348</v>
      </c>
      <c r="G246" s="33"/>
      <c r="H246" s="33"/>
      <c r="I246" s="188"/>
      <c r="J246" s="188"/>
      <c r="K246" s="33"/>
      <c r="L246" s="33"/>
      <c r="M246" s="36"/>
      <c r="N246" s="189"/>
      <c r="O246" s="190"/>
      <c r="P246" s="68"/>
      <c r="Q246" s="68"/>
      <c r="R246" s="68"/>
      <c r="S246" s="68"/>
      <c r="T246" s="68"/>
      <c r="U246" s="68"/>
      <c r="V246" s="68"/>
      <c r="W246" s="68"/>
      <c r="X246" s="68"/>
      <c r="Y246" s="69"/>
      <c r="Z246" s="31"/>
      <c r="AA246" s="31"/>
      <c r="AB246" s="31"/>
      <c r="AC246" s="31"/>
      <c r="AD246" s="31"/>
      <c r="AE246" s="31"/>
      <c r="AT246" s="14" t="s">
        <v>207</v>
      </c>
      <c r="AU246" s="14" t="s">
        <v>85</v>
      </c>
    </row>
    <row r="247" spans="1:65" s="2" customFormat="1" ht="14.45" customHeight="1">
      <c r="A247" s="31"/>
      <c r="B247" s="32"/>
      <c r="C247" s="170" t="s">
        <v>954</v>
      </c>
      <c r="D247" s="170" t="s">
        <v>201</v>
      </c>
      <c r="E247" s="171" t="s">
        <v>2350</v>
      </c>
      <c r="F247" s="172" t="s">
        <v>2351</v>
      </c>
      <c r="G247" s="173" t="s">
        <v>300</v>
      </c>
      <c r="H247" s="174">
        <v>26</v>
      </c>
      <c r="I247" s="175"/>
      <c r="J247" s="176"/>
      <c r="K247" s="177">
        <f>ROUND(P247*H247,2)</f>
        <v>0</v>
      </c>
      <c r="L247" s="172" t="s">
        <v>1</v>
      </c>
      <c r="M247" s="178"/>
      <c r="N247" s="179" t="s">
        <v>1</v>
      </c>
      <c r="O247" s="180" t="s">
        <v>39</v>
      </c>
      <c r="P247" s="181">
        <f>I247+J247</f>
        <v>0</v>
      </c>
      <c r="Q247" s="181">
        <f>ROUND(I247*H247,2)</f>
        <v>0</v>
      </c>
      <c r="R247" s="181">
        <f>ROUND(J247*H247,2)</f>
        <v>0</v>
      </c>
      <c r="S247" s="68"/>
      <c r="T247" s="182">
        <f>S247*H247</f>
        <v>0</v>
      </c>
      <c r="U247" s="182">
        <v>0</v>
      </c>
      <c r="V247" s="182">
        <f>U247*H247</f>
        <v>0</v>
      </c>
      <c r="W247" s="182">
        <v>0</v>
      </c>
      <c r="X247" s="182">
        <f>W247*H247</f>
        <v>0</v>
      </c>
      <c r="Y247" s="183" t="s">
        <v>1</v>
      </c>
      <c r="Z247" s="31"/>
      <c r="AA247" s="31"/>
      <c r="AB247" s="31"/>
      <c r="AC247" s="31"/>
      <c r="AD247" s="31"/>
      <c r="AE247" s="31"/>
      <c r="AR247" s="184" t="s">
        <v>213</v>
      </c>
      <c r="AT247" s="184" t="s">
        <v>201</v>
      </c>
      <c r="AU247" s="184" t="s">
        <v>85</v>
      </c>
      <c r="AY247" s="14" t="s">
        <v>205</v>
      </c>
      <c r="BE247" s="185">
        <f>IF(O247="základní",K247,0)</f>
        <v>0</v>
      </c>
      <c r="BF247" s="185">
        <f>IF(O247="snížená",K247,0)</f>
        <v>0</v>
      </c>
      <c r="BG247" s="185">
        <f>IF(O247="zákl. přenesená",K247,0)</f>
        <v>0</v>
      </c>
      <c r="BH247" s="185">
        <f>IF(O247="sníž. přenesená",K247,0)</f>
        <v>0</v>
      </c>
      <c r="BI247" s="185">
        <f>IF(O247="nulová",K247,0)</f>
        <v>0</v>
      </c>
      <c r="BJ247" s="14" t="s">
        <v>83</v>
      </c>
      <c r="BK247" s="185">
        <f>ROUND(P247*H247,2)</f>
        <v>0</v>
      </c>
      <c r="BL247" s="14" t="s">
        <v>214</v>
      </c>
      <c r="BM247" s="184" t="s">
        <v>2352</v>
      </c>
    </row>
    <row r="248" spans="1:65" s="2" customFormat="1" ht="11.25">
      <c r="A248" s="31"/>
      <c r="B248" s="32"/>
      <c r="C248" s="33"/>
      <c r="D248" s="186" t="s">
        <v>207</v>
      </c>
      <c r="E248" s="33"/>
      <c r="F248" s="187" t="s">
        <v>2351</v>
      </c>
      <c r="G248" s="33"/>
      <c r="H248" s="33"/>
      <c r="I248" s="188"/>
      <c r="J248" s="188"/>
      <c r="K248" s="33"/>
      <c r="L248" s="33"/>
      <c r="M248" s="36"/>
      <c r="N248" s="189"/>
      <c r="O248" s="190"/>
      <c r="P248" s="68"/>
      <c r="Q248" s="68"/>
      <c r="R248" s="68"/>
      <c r="S248" s="68"/>
      <c r="T248" s="68"/>
      <c r="U248" s="68"/>
      <c r="V248" s="68"/>
      <c r="W248" s="68"/>
      <c r="X248" s="68"/>
      <c r="Y248" s="69"/>
      <c r="Z248" s="31"/>
      <c r="AA248" s="31"/>
      <c r="AB248" s="31"/>
      <c r="AC248" s="31"/>
      <c r="AD248" s="31"/>
      <c r="AE248" s="31"/>
      <c r="AT248" s="14" t="s">
        <v>207</v>
      </c>
      <c r="AU248" s="14" t="s">
        <v>85</v>
      </c>
    </row>
    <row r="249" spans="1:65" s="2" customFormat="1" ht="14.45" customHeight="1">
      <c r="A249" s="31"/>
      <c r="B249" s="32"/>
      <c r="C249" s="170" t="s">
        <v>968</v>
      </c>
      <c r="D249" s="170" t="s">
        <v>201</v>
      </c>
      <c r="E249" s="171" t="s">
        <v>2353</v>
      </c>
      <c r="F249" s="172" t="s">
        <v>2354</v>
      </c>
      <c r="G249" s="173" t="s">
        <v>300</v>
      </c>
      <c r="H249" s="174">
        <v>12</v>
      </c>
      <c r="I249" s="175"/>
      <c r="J249" s="176"/>
      <c r="K249" s="177">
        <f>ROUND(P249*H249,2)</f>
        <v>0</v>
      </c>
      <c r="L249" s="172" t="s">
        <v>1</v>
      </c>
      <c r="M249" s="178"/>
      <c r="N249" s="179" t="s">
        <v>1</v>
      </c>
      <c r="O249" s="180" t="s">
        <v>39</v>
      </c>
      <c r="P249" s="181">
        <f>I249+J249</f>
        <v>0</v>
      </c>
      <c r="Q249" s="181">
        <f>ROUND(I249*H249,2)</f>
        <v>0</v>
      </c>
      <c r="R249" s="181">
        <f>ROUND(J249*H249,2)</f>
        <v>0</v>
      </c>
      <c r="S249" s="68"/>
      <c r="T249" s="182">
        <f>S249*H249</f>
        <v>0</v>
      </c>
      <c r="U249" s="182">
        <v>0</v>
      </c>
      <c r="V249" s="182">
        <f>U249*H249</f>
        <v>0</v>
      </c>
      <c r="W249" s="182">
        <v>0</v>
      </c>
      <c r="X249" s="182">
        <f>W249*H249</f>
        <v>0</v>
      </c>
      <c r="Y249" s="183" t="s">
        <v>1</v>
      </c>
      <c r="Z249" s="31"/>
      <c r="AA249" s="31"/>
      <c r="AB249" s="31"/>
      <c r="AC249" s="31"/>
      <c r="AD249" s="31"/>
      <c r="AE249" s="31"/>
      <c r="AR249" s="184" t="s">
        <v>213</v>
      </c>
      <c r="AT249" s="184" t="s">
        <v>201</v>
      </c>
      <c r="AU249" s="184" t="s">
        <v>85</v>
      </c>
      <c r="AY249" s="14" t="s">
        <v>205</v>
      </c>
      <c r="BE249" s="185">
        <f>IF(O249="základní",K249,0)</f>
        <v>0</v>
      </c>
      <c r="BF249" s="185">
        <f>IF(O249="snížená",K249,0)</f>
        <v>0</v>
      </c>
      <c r="BG249" s="185">
        <f>IF(O249="zákl. přenesená",K249,0)</f>
        <v>0</v>
      </c>
      <c r="BH249" s="185">
        <f>IF(O249="sníž. přenesená",K249,0)</f>
        <v>0</v>
      </c>
      <c r="BI249" s="185">
        <f>IF(O249="nulová",K249,0)</f>
        <v>0</v>
      </c>
      <c r="BJ249" s="14" t="s">
        <v>83</v>
      </c>
      <c r="BK249" s="185">
        <f>ROUND(P249*H249,2)</f>
        <v>0</v>
      </c>
      <c r="BL249" s="14" t="s">
        <v>214</v>
      </c>
      <c r="BM249" s="184" t="s">
        <v>2355</v>
      </c>
    </row>
    <row r="250" spans="1:65" s="2" customFormat="1" ht="11.25">
      <c r="A250" s="31"/>
      <c r="B250" s="32"/>
      <c r="C250" s="33"/>
      <c r="D250" s="186" t="s">
        <v>207</v>
      </c>
      <c r="E250" s="33"/>
      <c r="F250" s="187" t="s">
        <v>2354</v>
      </c>
      <c r="G250" s="33"/>
      <c r="H250" s="33"/>
      <c r="I250" s="188"/>
      <c r="J250" s="188"/>
      <c r="K250" s="33"/>
      <c r="L250" s="33"/>
      <c r="M250" s="36"/>
      <c r="N250" s="189"/>
      <c r="O250" s="190"/>
      <c r="P250" s="68"/>
      <c r="Q250" s="68"/>
      <c r="R250" s="68"/>
      <c r="S250" s="68"/>
      <c r="T250" s="68"/>
      <c r="U250" s="68"/>
      <c r="V250" s="68"/>
      <c r="W250" s="68"/>
      <c r="X250" s="68"/>
      <c r="Y250" s="69"/>
      <c r="Z250" s="31"/>
      <c r="AA250" s="31"/>
      <c r="AB250" s="31"/>
      <c r="AC250" s="31"/>
      <c r="AD250" s="31"/>
      <c r="AE250" s="31"/>
      <c r="AT250" s="14" t="s">
        <v>207</v>
      </c>
      <c r="AU250" s="14" t="s">
        <v>85</v>
      </c>
    </row>
    <row r="251" spans="1:65" s="2" customFormat="1" ht="14.45" customHeight="1">
      <c r="A251" s="31"/>
      <c r="B251" s="32"/>
      <c r="C251" s="170" t="s">
        <v>887</v>
      </c>
      <c r="D251" s="170" t="s">
        <v>201</v>
      </c>
      <c r="E251" s="171" t="s">
        <v>2356</v>
      </c>
      <c r="F251" s="172" t="s">
        <v>2357</v>
      </c>
      <c r="G251" s="173" t="s">
        <v>300</v>
      </c>
      <c r="H251" s="174">
        <v>4</v>
      </c>
      <c r="I251" s="175"/>
      <c r="J251" s="176"/>
      <c r="K251" s="177">
        <f>ROUND(P251*H251,2)</f>
        <v>0</v>
      </c>
      <c r="L251" s="172" t="s">
        <v>1</v>
      </c>
      <c r="M251" s="178"/>
      <c r="N251" s="179" t="s">
        <v>1</v>
      </c>
      <c r="O251" s="180" t="s">
        <v>39</v>
      </c>
      <c r="P251" s="181">
        <f>I251+J251</f>
        <v>0</v>
      </c>
      <c r="Q251" s="181">
        <f>ROUND(I251*H251,2)</f>
        <v>0</v>
      </c>
      <c r="R251" s="181">
        <f>ROUND(J251*H251,2)</f>
        <v>0</v>
      </c>
      <c r="S251" s="68"/>
      <c r="T251" s="182">
        <f>S251*H251</f>
        <v>0</v>
      </c>
      <c r="U251" s="182">
        <v>0</v>
      </c>
      <c r="V251" s="182">
        <f>U251*H251</f>
        <v>0</v>
      </c>
      <c r="W251" s="182">
        <v>0</v>
      </c>
      <c r="X251" s="182">
        <f>W251*H251</f>
        <v>0</v>
      </c>
      <c r="Y251" s="183" t="s">
        <v>1</v>
      </c>
      <c r="Z251" s="31"/>
      <c r="AA251" s="31"/>
      <c r="AB251" s="31"/>
      <c r="AC251" s="31"/>
      <c r="AD251" s="31"/>
      <c r="AE251" s="31"/>
      <c r="AR251" s="184" t="s">
        <v>213</v>
      </c>
      <c r="AT251" s="184" t="s">
        <v>201</v>
      </c>
      <c r="AU251" s="184" t="s">
        <v>85</v>
      </c>
      <c r="AY251" s="14" t="s">
        <v>205</v>
      </c>
      <c r="BE251" s="185">
        <f>IF(O251="základní",K251,0)</f>
        <v>0</v>
      </c>
      <c r="BF251" s="185">
        <f>IF(O251="snížená",K251,0)</f>
        <v>0</v>
      </c>
      <c r="BG251" s="185">
        <f>IF(O251="zákl. přenesená",K251,0)</f>
        <v>0</v>
      </c>
      <c r="BH251" s="185">
        <f>IF(O251="sníž. přenesená",K251,0)</f>
        <v>0</v>
      </c>
      <c r="BI251" s="185">
        <f>IF(O251="nulová",K251,0)</f>
        <v>0</v>
      </c>
      <c r="BJ251" s="14" t="s">
        <v>83</v>
      </c>
      <c r="BK251" s="185">
        <f>ROUND(P251*H251,2)</f>
        <v>0</v>
      </c>
      <c r="BL251" s="14" t="s">
        <v>214</v>
      </c>
      <c r="BM251" s="184" t="s">
        <v>2358</v>
      </c>
    </row>
    <row r="252" spans="1:65" s="2" customFormat="1" ht="11.25">
      <c r="A252" s="31"/>
      <c r="B252" s="32"/>
      <c r="C252" s="33"/>
      <c r="D252" s="186" t="s">
        <v>207</v>
      </c>
      <c r="E252" s="33"/>
      <c r="F252" s="187" t="s">
        <v>2357</v>
      </c>
      <c r="G252" s="33"/>
      <c r="H252" s="33"/>
      <c r="I252" s="188"/>
      <c r="J252" s="188"/>
      <c r="K252" s="33"/>
      <c r="L252" s="33"/>
      <c r="M252" s="36"/>
      <c r="N252" s="189"/>
      <c r="O252" s="190"/>
      <c r="P252" s="68"/>
      <c r="Q252" s="68"/>
      <c r="R252" s="68"/>
      <c r="S252" s="68"/>
      <c r="T252" s="68"/>
      <c r="U252" s="68"/>
      <c r="V252" s="68"/>
      <c r="W252" s="68"/>
      <c r="X252" s="68"/>
      <c r="Y252" s="69"/>
      <c r="Z252" s="31"/>
      <c r="AA252" s="31"/>
      <c r="AB252" s="31"/>
      <c r="AC252" s="31"/>
      <c r="AD252" s="31"/>
      <c r="AE252" s="31"/>
      <c r="AT252" s="14" t="s">
        <v>207</v>
      </c>
      <c r="AU252" s="14" t="s">
        <v>85</v>
      </c>
    </row>
    <row r="253" spans="1:65" s="2" customFormat="1" ht="14.45" customHeight="1">
      <c r="A253" s="31"/>
      <c r="B253" s="32"/>
      <c r="C253" s="170" t="s">
        <v>666</v>
      </c>
      <c r="D253" s="170" t="s">
        <v>201</v>
      </c>
      <c r="E253" s="171" t="s">
        <v>2359</v>
      </c>
      <c r="F253" s="172" t="s">
        <v>2360</v>
      </c>
      <c r="G253" s="173" t="s">
        <v>300</v>
      </c>
      <c r="H253" s="174">
        <v>2</v>
      </c>
      <c r="I253" s="175"/>
      <c r="J253" s="176"/>
      <c r="K253" s="177">
        <f>ROUND(P253*H253,2)</f>
        <v>0</v>
      </c>
      <c r="L253" s="172" t="s">
        <v>1</v>
      </c>
      <c r="M253" s="178"/>
      <c r="N253" s="179" t="s">
        <v>1</v>
      </c>
      <c r="O253" s="180" t="s">
        <v>39</v>
      </c>
      <c r="P253" s="181">
        <f>I253+J253</f>
        <v>0</v>
      </c>
      <c r="Q253" s="181">
        <f>ROUND(I253*H253,2)</f>
        <v>0</v>
      </c>
      <c r="R253" s="181">
        <f>ROUND(J253*H253,2)</f>
        <v>0</v>
      </c>
      <c r="S253" s="68"/>
      <c r="T253" s="182">
        <f>S253*H253</f>
        <v>0</v>
      </c>
      <c r="U253" s="182">
        <v>0</v>
      </c>
      <c r="V253" s="182">
        <f>U253*H253</f>
        <v>0</v>
      </c>
      <c r="W253" s="182">
        <v>0</v>
      </c>
      <c r="X253" s="182">
        <f>W253*H253</f>
        <v>0</v>
      </c>
      <c r="Y253" s="183" t="s">
        <v>1</v>
      </c>
      <c r="Z253" s="31"/>
      <c r="AA253" s="31"/>
      <c r="AB253" s="31"/>
      <c r="AC253" s="31"/>
      <c r="AD253" s="31"/>
      <c r="AE253" s="31"/>
      <c r="AR253" s="184" t="s">
        <v>213</v>
      </c>
      <c r="AT253" s="184" t="s">
        <v>201</v>
      </c>
      <c r="AU253" s="184" t="s">
        <v>85</v>
      </c>
      <c r="AY253" s="14" t="s">
        <v>205</v>
      </c>
      <c r="BE253" s="185">
        <f>IF(O253="základní",K253,0)</f>
        <v>0</v>
      </c>
      <c r="BF253" s="185">
        <f>IF(O253="snížená",K253,0)</f>
        <v>0</v>
      </c>
      <c r="BG253" s="185">
        <f>IF(O253="zákl. přenesená",K253,0)</f>
        <v>0</v>
      </c>
      <c r="BH253" s="185">
        <f>IF(O253="sníž. přenesená",K253,0)</f>
        <v>0</v>
      </c>
      <c r="BI253" s="185">
        <f>IF(O253="nulová",K253,0)</f>
        <v>0</v>
      </c>
      <c r="BJ253" s="14" t="s">
        <v>83</v>
      </c>
      <c r="BK253" s="185">
        <f>ROUND(P253*H253,2)</f>
        <v>0</v>
      </c>
      <c r="BL253" s="14" t="s">
        <v>214</v>
      </c>
      <c r="BM253" s="184" t="s">
        <v>2361</v>
      </c>
    </row>
    <row r="254" spans="1:65" s="2" customFormat="1" ht="11.25">
      <c r="A254" s="31"/>
      <c r="B254" s="32"/>
      <c r="C254" s="33"/>
      <c r="D254" s="186" t="s">
        <v>207</v>
      </c>
      <c r="E254" s="33"/>
      <c r="F254" s="187" t="s">
        <v>2360</v>
      </c>
      <c r="G254" s="33"/>
      <c r="H254" s="33"/>
      <c r="I254" s="188"/>
      <c r="J254" s="188"/>
      <c r="K254" s="33"/>
      <c r="L254" s="33"/>
      <c r="M254" s="36"/>
      <c r="N254" s="189"/>
      <c r="O254" s="190"/>
      <c r="P254" s="68"/>
      <c r="Q254" s="68"/>
      <c r="R254" s="68"/>
      <c r="S254" s="68"/>
      <c r="T254" s="68"/>
      <c r="U254" s="68"/>
      <c r="V254" s="68"/>
      <c r="W254" s="68"/>
      <c r="X254" s="68"/>
      <c r="Y254" s="69"/>
      <c r="Z254" s="31"/>
      <c r="AA254" s="31"/>
      <c r="AB254" s="31"/>
      <c r="AC254" s="31"/>
      <c r="AD254" s="31"/>
      <c r="AE254" s="31"/>
      <c r="AT254" s="14" t="s">
        <v>207</v>
      </c>
      <c r="AU254" s="14" t="s">
        <v>85</v>
      </c>
    </row>
    <row r="255" spans="1:65" s="2" customFormat="1" ht="14.45" customHeight="1">
      <c r="A255" s="31"/>
      <c r="B255" s="32"/>
      <c r="C255" s="170" t="s">
        <v>900</v>
      </c>
      <c r="D255" s="170" t="s">
        <v>201</v>
      </c>
      <c r="E255" s="171" t="s">
        <v>2362</v>
      </c>
      <c r="F255" s="172" t="s">
        <v>2363</v>
      </c>
      <c r="G255" s="173" t="s">
        <v>300</v>
      </c>
      <c r="H255" s="174">
        <v>50</v>
      </c>
      <c r="I255" s="175"/>
      <c r="J255" s="176"/>
      <c r="K255" s="177">
        <f>ROUND(P255*H255,2)</f>
        <v>0</v>
      </c>
      <c r="L255" s="172" t="s">
        <v>1</v>
      </c>
      <c r="M255" s="178"/>
      <c r="N255" s="179" t="s">
        <v>1</v>
      </c>
      <c r="O255" s="180" t="s">
        <v>39</v>
      </c>
      <c r="P255" s="181">
        <f>I255+J255</f>
        <v>0</v>
      </c>
      <c r="Q255" s="181">
        <f>ROUND(I255*H255,2)</f>
        <v>0</v>
      </c>
      <c r="R255" s="181">
        <f>ROUND(J255*H255,2)</f>
        <v>0</v>
      </c>
      <c r="S255" s="68"/>
      <c r="T255" s="182">
        <f>S255*H255</f>
        <v>0</v>
      </c>
      <c r="U255" s="182">
        <v>0</v>
      </c>
      <c r="V255" s="182">
        <f>U255*H255</f>
        <v>0</v>
      </c>
      <c r="W255" s="182">
        <v>0</v>
      </c>
      <c r="X255" s="182">
        <f>W255*H255</f>
        <v>0</v>
      </c>
      <c r="Y255" s="183" t="s">
        <v>1</v>
      </c>
      <c r="Z255" s="31"/>
      <c r="AA255" s="31"/>
      <c r="AB255" s="31"/>
      <c r="AC255" s="31"/>
      <c r="AD255" s="31"/>
      <c r="AE255" s="31"/>
      <c r="AR255" s="184" t="s">
        <v>213</v>
      </c>
      <c r="AT255" s="184" t="s">
        <v>201</v>
      </c>
      <c r="AU255" s="184" t="s">
        <v>85</v>
      </c>
      <c r="AY255" s="14" t="s">
        <v>205</v>
      </c>
      <c r="BE255" s="185">
        <f>IF(O255="základní",K255,0)</f>
        <v>0</v>
      </c>
      <c r="BF255" s="185">
        <f>IF(O255="snížená",K255,0)</f>
        <v>0</v>
      </c>
      <c r="BG255" s="185">
        <f>IF(O255="zákl. přenesená",K255,0)</f>
        <v>0</v>
      </c>
      <c r="BH255" s="185">
        <f>IF(O255="sníž. přenesená",K255,0)</f>
        <v>0</v>
      </c>
      <c r="BI255" s="185">
        <f>IF(O255="nulová",K255,0)</f>
        <v>0</v>
      </c>
      <c r="BJ255" s="14" t="s">
        <v>83</v>
      </c>
      <c r="BK255" s="185">
        <f>ROUND(P255*H255,2)</f>
        <v>0</v>
      </c>
      <c r="BL255" s="14" t="s">
        <v>214</v>
      </c>
      <c r="BM255" s="184" t="s">
        <v>2364</v>
      </c>
    </row>
    <row r="256" spans="1:65" s="2" customFormat="1" ht="11.25">
      <c r="A256" s="31"/>
      <c r="B256" s="32"/>
      <c r="C256" s="33"/>
      <c r="D256" s="186" t="s">
        <v>207</v>
      </c>
      <c r="E256" s="33"/>
      <c r="F256" s="187" t="s">
        <v>2363</v>
      </c>
      <c r="G256" s="33"/>
      <c r="H256" s="33"/>
      <c r="I256" s="188"/>
      <c r="J256" s="188"/>
      <c r="K256" s="33"/>
      <c r="L256" s="33"/>
      <c r="M256" s="36"/>
      <c r="N256" s="189"/>
      <c r="O256" s="190"/>
      <c r="P256" s="68"/>
      <c r="Q256" s="68"/>
      <c r="R256" s="68"/>
      <c r="S256" s="68"/>
      <c r="T256" s="68"/>
      <c r="U256" s="68"/>
      <c r="V256" s="68"/>
      <c r="W256" s="68"/>
      <c r="X256" s="68"/>
      <c r="Y256" s="69"/>
      <c r="Z256" s="31"/>
      <c r="AA256" s="31"/>
      <c r="AB256" s="31"/>
      <c r="AC256" s="31"/>
      <c r="AD256" s="31"/>
      <c r="AE256" s="31"/>
      <c r="AT256" s="14" t="s">
        <v>207</v>
      </c>
      <c r="AU256" s="14" t="s">
        <v>85</v>
      </c>
    </row>
    <row r="257" spans="1:65" s="2" customFormat="1" ht="14.45" customHeight="1">
      <c r="A257" s="31"/>
      <c r="B257" s="32"/>
      <c r="C257" s="170" t="s">
        <v>904</v>
      </c>
      <c r="D257" s="170" t="s">
        <v>201</v>
      </c>
      <c r="E257" s="171" t="s">
        <v>1644</v>
      </c>
      <c r="F257" s="172" t="s">
        <v>1648</v>
      </c>
      <c r="G257" s="173" t="s">
        <v>300</v>
      </c>
      <c r="H257" s="174">
        <v>2</v>
      </c>
      <c r="I257" s="175"/>
      <c r="J257" s="176"/>
      <c r="K257" s="177">
        <f>ROUND(P257*H257,2)</f>
        <v>0</v>
      </c>
      <c r="L257" s="172" t="s">
        <v>1</v>
      </c>
      <c r="M257" s="178"/>
      <c r="N257" s="179" t="s">
        <v>1</v>
      </c>
      <c r="O257" s="180" t="s">
        <v>39</v>
      </c>
      <c r="P257" s="181">
        <f>I257+J257</f>
        <v>0</v>
      </c>
      <c r="Q257" s="181">
        <f>ROUND(I257*H257,2)</f>
        <v>0</v>
      </c>
      <c r="R257" s="181">
        <f>ROUND(J257*H257,2)</f>
        <v>0</v>
      </c>
      <c r="S257" s="68"/>
      <c r="T257" s="182">
        <f>S257*H257</f>
        <v>0</v>
      </c>
      <c r="U257" s="182">
        <v>0</v>
      </c>
      <c r="V257" s="182">
        <f>U257*H257</f>
        <v>0</v>
      </c>
      <c r="W257" s="182">
        <v>0</v>
      </c>
      <c r="X257" s="182">
        <f>W257*H257</f>
        <v>0</v>
      </c>
      <c r="Y257" s="183" t="s">
        <v>1</v>
      </c>
      <c r="Z257" s="31"/>
      <c r="AA257" s="31"/>
      <c r="AB257" s="31"/>
      <c r="AC257" s="31"/>
      <c r="AD257" s="31"/>
      <c r="AE257" s="31"/>
      <c r="AR257" s="184" t="s">
        <v>213</v>
      </c>
      <c r="AT257" s="184" t="s">
        <v>201</v>
      </c>
      <c r="AU257" s="184" t="s">
        <v>85</v>
      </c>
      <c r="AY257" s="14" t="s">
        <v>205</v>
      </c>
      <c r="BE257" s="185">
        <f>IF(O257="základní",K257,0)</f>
        <v>0</v>
      </c>
      <c r="BF257" s="185">
        <f>IF(O257="snížená",K257,0)</f>
        <v>0</v>
      </c>
      <c r="BG257" s="185">
        <f>IF(O257="zákl. přenesená",K257,0)</f>
        <v>0</v>
      </c>
      <c r="BH257" s="185">
        <f>IF(O257="sníž. přenesená",K257,0)</f>
        <v>0</v>
      </c>
      <c r="BI257" s="185">
        <f>IF(O257="nulová",K257,0)</f>
        <v>0</v>
      </c>
      <c r="BJ257" s="14" t="s">
        <v>83</v>
      </c>
      <c r="BK257" s="185">
        <f>ROUND(P257*H257,2)</f>
        <v>0</v>
      </c>
      <c r="BL257" s="14" t="s">
        <v>214</v>
      </c>
      <c r="BM257" s="184" t="s">
        <v>2365</v>
      </c>
    </row>
    <row r="258" spans="1:65" s="2" customFormat="1" ht="11.25">
      <c r="A258" s="31"/>
      <c r="B258" s="32"/>
      <c r="C258" s="33"/>
      <c r="D258" s="186" t="s">
        <v>207</v>
      </c>
      <c r="E258" s="33"/>
      <c r="F258" s="187" t="s">
        <v>1648</v>
      </c>
      <c r="G258" s="33"/>
      <c r="H258" s="33"/>
      <c r="I258" s="188"/>
      <c r="J258" s="188"/>
      <c r="K258" s="33"/>
      <c r="L258" s="33"/>
      <c r="M258" s="36"/>
      <c r="N258" s="189"/>
      <c r="O258" s="190"/>
      <c r="P258" s="68"/>
      <c r="Q258" s="68"/>
      <c r="R258" s="68"/>
      <c r="S258" s="68"/>
      <c r="T258" s="68"/>
      <c r="U258" s="68"/>
      <c r="V258" s="68"/>
      <c r="W258" s="68"/>
      <c r="X258" s="68"/>
      <c r="Y258" s="69"/>
      <c r="Z258" s="31"/>
      <c r="AA258" s="31"/>
      <c r="AB258" s="31"/>
      <c r="AC258" s="31"/>
      <c r="AD258" s="31"/>
      <c r="AE258" s="31"/>
      <c r="AT258" s="14" t="s">
        <v>207</v>
      </c>
      <c r="AU258" s="14" t="s">
        <v>85</v>
      </c>
    </row>
    <row r="259" spans="1:65" s="2" customFormat="1" ht="24.2" customHeight="1">
      <c r="A259" s="31"/>
      <c r="B259" s="32"/>
      <c r="C259" s="207" t="s">
        <v>293</v>
      </c>
      <c r="D259" s="207" t="s">
        <v>423</v>
      </c>
      <c r="E259" s="208" t="s">
        <v>2366</v>
      </c>
      <c r="F259" s="209" t="s">
        <v>2367</v>
      </c>
      <c r="G259" s="210" t="s">
        <v>204</v>
      </c>
      <c r="H259" s="211">
        <v>50</v>
      </c>
      <c r="I259" s="212"/>
      <c r="J259" s="212"/>
      <c r="K259" s="213">
        <f>ROUND(P259*H259,2)</f>
        <v>0</v>
      </c>
      <c r="L259" s="209" t="s">
        <v>1</v>
      </c>
      <c r="M259" s="36"/>
      <c r="N259" s="214" t="s">
        <v>1</v>
      </c>
      <c r="O259" s="180" t="s">
        <v>39</v>
      </c>
      <c r="P259" s="181">
        <f>I259+J259</f>
        <v>0</v>
      </c>
      <c r="Q259" s="181">
        <f>ROUND(I259*H259,2)</f>
        <v>0</v>
      </c>
      <c r="R259" s="181">
        <f>ROUND(J259*H259,2)</f>
        <v>0</v>
      </c>
      <c r="S259" s="68"/>
      <c r="T259" s="182">
        <f>S259*H259</f>
        <v>0</v>
      </c>
      <c r="U259" s="182">
        <v>0</v>
      </c>
      <c r="V259" s="182">
        <f>U259*H259</f>
        <v>0</v>
      </c>
      <c r="W259" s="182">
        <v>0</v>
      </c>
      <c r="X259" s="182">
        <f>W259*H259</f>
        <v>0</v>
      </c>
      <c r="Y259" s="183" t="s">
        <v>1</v>
      </c>
      <c r="Z259" s="31"/>
      <c r="AA259" s="31"/>
      <c r="AB259" s="31"/>
      <c r="AC259" s="31"/>
      <c r="AD259" s="31"/>
      <c r="AE259" s="31"/>
      <c r="AR259" s="184" t="s">
        <v>427</v>
      </c>
      <c r="AT259" s="184" t="s">
        <v>423</v>
      </c>
      <c r="AU259" s="184" t="s">
        <v>85</v>
      </c>
      <c r="AY259" s="14" t="s">
        <v>205</v>
      </c>
      <c r="BE259" s="185">
        <f>IF(O259="základní",K259,0)</f>
        <v>0</v>
      </c>
      <c r="BF259" s="185">
        <f>IF(O259="snížená",K259,0)</f>
        <v>0</v>
      </c>
      <c r="BG259" s="185">
        <f>IF(O259="zákl. přenesená",K259,0)</f>
        <v>0</v>
      </c>
      <c r="BH259" s="185">
        <f>IF(O259="sníž. přenesená",K259,0)</f>
        <v>0</v>
      </c>
      <c r="BI259" s="185">
        <f>IF(O259="nulová",K259,0)</f>
        <v>0</v>
      </c>
      <c r="BJ259" s="14" t="s">
        <v>83</v>
      </c>
      <c r="BK259" s="185">
        <f>ROUND(P259*H259,2)</f>
        <v>0</v>
      </c>
      <c r="BL259" s="14" t="s">
        <v>427</v>
      </c>
      <c r="BM259" s="184" t="s">
        <v>2368</v>
      </c>
    </row>
    <row r="260" spans="1:65" s="2" customFormat="1" ht="19.5">
      <c r="A260" s="31"/>
      <c r="B260" s="32"/>
      <c r="C260" s="33"/>
      <c r="D260" s="186" t="s">
        <v>207</v>
      </c>
      <c r="E260" s="33"/>
      <c r="F260" s="187" t="s">
        <v>2369</v>
      </c>
      <c r="G260" s="33"/>
      <c r="H260" s="33"/>
      <c r="I260" s="188"/>
      <c r="J260" s="188"/>
      <c r="K260" s="33"/>
      <c r="L260" s="33"/>
      <c r="M260" s="36"/>
      <c r="N260" s="189"/>
      <c r="O260" s="190"/>
      <c r="P260" s="68"/>
      <c r="Q260" s="68"/>
      <c r="R260" s="68"/>
      <c r="S260" s="68"/>
      <c r="T260" s="68"/>
      <c r="U260" s="68"/>
      <c r="V260" s="68"/>
      <c r="W260" s="68"/>
      <c r="X260" s="68"/>
      <c r="Y260" s="69"/>
      <c r="Z260" s="31"/>
      <c r="AA260" s="31"/>
      <c r="AB260" s="31"/>
      <c r="AC260" s="31"/>
      <c r="AD260" s="31"/>
      <c r="AE260" s="31"/>
      <c r="AT260" s="14" t="s">
        <v>207</v>
      </c>
      <c r="AU260" s="14" t="s">
        <v>85</v>
      </c>
    </row>
    <row r="261" spans="1:65" s="2" customFormat="1" ht="14.45" customHeight="1">
      <c r="A261" s="31"/>
      <c r="B261" s="32"/>
      <c r="C261" s="170" t="s">
        <v>312</v>
      </c>
      <c r="D261" s="170" t="s">
        <v>201</v>
      </c>
      <c r="E261" s="171" t="s">
        <v>2370</v>
      </c>
      <c r="F261" s="172" t="s">
        <v>2371</v>
      </c>
      <c r="G261" s="173" t="s">
        <v>785</v>
      </c>
      <c r="H261" s="174">
        <v>15</v>
      </c>
      <c r="I261" s="175"/>
      <c r="J261" s="176"/>
      <c r="K261" s="177">
        <f>ROUND(P261*H261,2)</f>
        <v>0</v>
      </c>
      <c r="L261" s="172" t="s">
        <v>1</v>
      </c>
      <c r="M261" s="178"/>
      <c r="N261" s="179" t="s">
        <v>1</v>
      </c>
      <c r="O261" s="180" t="s">
        <v>39</v>
      </c>
      <c r="P261" s="181">
        <f>I261+J261</f>
        <v>0</v>
      </c>
      <c r="Q261" s="181">
        <f>ROUND(I261*H261,2)</f>
        <v>0</v>
      </c>
      <c r="R261" s="181">
        <f>ROUND(J261*H261,2)</f>
        <v>0</v>
      </c>
      <c r="S261" s="68"/>
      <c r="T261" s="182">
        <f>S261*H261</f>
        <v>0</v>
      </c>
      <c r="U261" s="182">
        <v>0</v>
      </c>
      <c r="V261" s="182">
        <f>U261*H261</f>
        <v>0</v>
      </c>
      <c r="W261" s="182">
        <v>0</v>
      </c>
      <c r="X261" s="182">
        <f>W261*H261</f>
        <v>0</v>
      </c>
      <c r="Y261" s="183" t="s">
        <v>1</v>
      </c>
      <c r="Z261" s="31"/>
      <c r="AA261" s="31"/>
      <c r="AB261" s="31"/>
      <c r="AC261" s="31"/>
      <c r="AD261" s="31"/>
      <c r="AE261" s="31"/>
      <c r="AR261" s="184" t="s">
        <v>213</v>
      </c>
      <c r="AT261" s="184" t="s">
        <v>201</v>
      </c>
      <c r="AU261" s="184" t="s">
        <v>85</v>
      </c>
      <c r="AY261" s="14" t="s">
        <v>205</v>
      </c>
      <c r="BE261" s="185">
        <f>IF(O261="základní",K261,0)</f>
        <v>0</v>
      </c>
      <c r="BF261" s="185">
        <f>IF(O261="snížená",K261,0)</f>
        <v>0</v>
      </c>
      <c r="BG261" s="185">
        <f>IF(O261="zákl. přenesená",K261,0)</f>
        <v>0</v>
      </c>
      <c r="BH261" s="185">
        <f>IF(O261="sníž. přenesená",K261,0)</f>
        <v>0</v>
      </c>
      <c r="BI261" s="185">
        <f>IF(O261="nulová",K261,0)</f>
        <v>0</v>
      </c>
      <c r="BJ261" s="14" t="s">
        <v>83</v>
      </c>
      <c r="BK261" s="185">
        <f>ROUND(P261*H261,2)</f>
        <v>0</v>
      </c>
      <c r="BL261" s="14" t="s">
        <v>214</v>
      </c>
      <c r="BM261" s="184" t="s">
        <v>2372</v>
      </c>
    </row>
    <row r="262" spans="1:65" s="2" customFormat="1" ht="11.25">
      <c r="A262" s="31"/>
      <c r="B262" s="32"/>
      <c r="C262" s="33"/>
      <c r="D262" s="186" t="s">
        <v>207</v>
      </c>
      <c r="E262" s="33"/>
      <c r="F262" s="187" t="s">
        <v>2371</v>
      </c>
      <c r="G262" s="33"/>
      <c r="H262" s="33"/>
      <c r="I262" s="188"/>
      <c r="J262" s="188"/>
      <c r="K262" s="33"/>
      <c r="L262" s="33"/>
      <c r="M262" s="36"/>
      <c r="N262" s="189"/>
      <c r="O262" s="190"/>
      <c r="P262" s="68"/>
      <c r="Q262" s="68"/>
      <c r="R262" s="68"/>
      <c r="S262" s="68"/>
      <c r="T262" s="68"/>
      <c r="U262" s="68"/>
      <c r="V262" s="68"/>
      <c r="W262" s="68"/>
      <c r="X262" s="68"/>
      <c r="Y262" s="69"/>
      <c r="Z262" s="31"/>
      <c r="AA262" s="31"/>
      <c r="AB262" s="31"/>
      <c r="AC262" s="31"/>
      <c r="AD262" s="31"/>
      <c r="AE262" s="31"/>
      <c r="AT262" s="14" t="s">
        <v>207</v>
      </c>
      <c r="AU262" s="14" t="s">
        <v>85</v>
      </c>
    </row>
    <row r="263" spans="1:65" s="2" customFormat="1" ht="14.45" customHeight="1">
      <c r="A263" s="31"/>
      <c r="B263" s="32"/>
      <c r="C263" s="207" t="s">
        <v>316</v>
      </c>
      <c r="D263" s="207" t="s">
        <v>423</v>
      </c>
      <c r="E263" s="208" t="s">
        <v>1610</v>
      </c>
      <c r="F263" s="209" t="s">
        <v>1611</v>
      </c>
      <c r="G263" s="210" t="s">
        <v>204</v>
      </c>
      <c r="H263" s="211">
        <v>15</v>
      </c>
      <c r="I263" s="212"/>
      <c r="J263" s="212"/>
      <c r="K263" s="213">
        <f>ROUND(P263*H263,2)</f>
        <v>0</v>
      </c>
      <c r="L263" s="209" t="s">
        <v>1</v>
      </c>
      <c r="M263" s="36"/>
      <c r="N263" s="214" t="s">
        <v>1</v>
      </c>
      <c r="O263" s="180" t="s">
        <v>39</v>
      </c>
      <c r="P263" s="181">
        <f>I263+J263</f>
        <v>0</v>
      </c>
      <c r="Q263" s="181">
        <f>ROUND(I263*H263,2)</f>
        <v>0</v>
      </c>
      <c r="R263" s="181">
        <f>ROUND(J263*H263,2)</f>
        <v>0</v>
      </c>
      <c r="S263" s="68"/>
      <c r="T263" s="182">
        <f>S263*H263</f>
        <v>0</v>
      </c>
      <c r="U263" s="182">
        <v>0</v>
      </c>
      <c r="V263" s="182">
        <f>U263*H263</f>
        <v>0</v>
      </c>
      <c r="W263" s="182">
        <v>0</v>
      </c>
      <c r="X263" s="182">
        <f>W263*H263</f>
        <v>0</v>
      </c>
      <c r="Y263" s="183" t="s">
        <v>1</v>
      </c>
      <c r="Z263" s="31"/>
      <c r="AA263" s="31"/>
      <c r="AB263" s="31"/>
      <c r="AC263" s="31"/>
      <c r="AD263" s="31"/>
      <c r="AE263" s="31"/>
      <c r="AR263" s="184" t="s">
        <v>427</v>
      </c>
      <c r="AT263" s="184" t="s">
        <v>423</v>
      </c>
      <c r="AU263" s="184" t="s">
        <v>85</v>
      </c>
      <c r="AY263" s="14" t="s">
        <v>205</v>
      </c>
      <c r="BE263" s="185">
        <f>IF(O263="základní",K263,0)</f>
        <v>0</v>
      </c>
      <c r="BF263" s="185">
        <f>IF(O263="snížená",K263,0)</f>
        <v>0</v>
      </c>
      <c r="BG263" s="185">
        <f>IF(O263="zákl. přenesená",K263,0)</f>
        <v>0</v>
      </c>
      <c r="BH263" s="185">
        <f>IF(O263="sníž. přenesená",K263,0)</f>
        <v>0</v>
      </c>
      <c r="BI263" s="185">
        <f>IF(O263="nulová",K263,0)</f>
        <v>0</v>
      </c>
      <c r="BJ263" s="14" t="s">
        <v>83</v>
      </c>
      <c r="BK263" s="185">
        <f>ROUND(P263*H263,2)</f>
        <v>0</v>
      </c>
      <c r="BL263" s="14" t="s">
        <v>427</v>
      </c>
      <c r="BM263" s="184" t="s">
        <v>2373</v>
      </c>
    </row>
    <row r="264" spans="1:65" s="2" customFormat="1" ht="29.25">
      <c r="A264" s="31"/>
      <c r="B264" s="32"/>
      <c r="C264" s="33"/>
      <c r="D264" s="186" t="s">
        <v>207</v>
      </c>
      <c r="E264" s="33"/>
      <c r="F264" s="187" t="s">
        <v>1613</v>
      </c>
      <c r="G264" s="33"/>
      <c r="H264" s="33"/>
      <c r="I264" s="188"/>
      <c r="J264" s="188"/>
      <c r="K264" s="33"/>
      <c r="L264" s="33"/>
      <c r="M264" s="36"/>
      <c r="N264" s="189"/>
      <c r="O264" s="190"/>
      <c r="P264" s="68"/>
      <c r="Q264" s="68"/>
      <c r="R264" s="68"/>
      <c r="S264" s="68"/>
      <c r="T264" s="68"/>
      <c r="U264" s="68"/>
      <c r="V264" s="68"/>
      <c r="W264" s="68"/>
      <c r="X264" s="68"/>
      <c r="Y264" s="69"/>
      <c r="Z264" s="31"/>
      <c r="AA264" s="31"/>
      <c r="AB264" s="31"/>
      <c r="AC264" s="31"/>
      <c r="AD264" s="31"/>
      <c r="AE264" s="31"/>
      <c r="AT264" s="14" t="s">
        <v>207</v>
      </c>
      <c r="AU264" s="14" t="s">
        <v>85</v>
      </c>
    </row>
    <row r="265" spans="1:65" s="2" customFormat="1" ht="14.45" customHeight="1">
      <c r="A265" s="31"/>
      <c r="B265" s="32"/>
      <c r="C265" s="170" t="s">
        <v>320</v>
      </c>
      <c r="D265" s="170" t="s">
        <v>201</v>
      </c>
      <c r="E265" s="171" t="s">
        <v>2374</v>
      </c>
      <c r="F265" s="172" t="s">
        <v>2375</v>
      </c>
      <c r="G265" s="173" t="s">
        <v>300</v>
      </c>
      <c r="H265" s="174">
        <v>2</v>
      </c>
      <c r="I265" s="175"/>
      <c r="J265" s="176"/>
      <c r="K265" s="177">
        <f>ROUND(P265*H265,2)</f>
        <v>0</v>
      </c>
      <c r="L265" s="172" t="s">
        <v>1</v>
      </c>
      <c r="M265" s="178"/>
      <c r="N265" s="179" t="s">
        <v>1</v>
      </c>
      <c r="O265" s="180" t="s">
        <v>39</v>
      </c>
      <c r="P265" s="181">
        <f>I265+J265</f>
        <v>0</v>
      </c>
      <c r="Q265" s="181">
        <f>ROUND(I265*H265,2)</f>
        <v>0</v>
      </c>
      <c r="R265" s="181">
        <f>ROUND(J265*H265,2)</f>
        <v>0</v>
      </c>
      <c r="S265" s="68"/>
      <c r="T265" s="182">
        <f>S265*H265</f>
        <v>0</v>
      </c>
      <c r="U265" s="182">
        <v>0</v>
      </c>
      <c r="V265" s="182">
        <f>U265*H265</f>
        <v>0</v>
      </c>
      <c r="W265" s="182">
        <v>0</v>
      </c>
      <c r="X265" s="182">
        <f>W265*H265</f>
        <v>0</v>
      </c>
      <c r="Y265" s="183" t="s">
        <v>1</v>
      </c>
      <c r="Z265" s="31"/>
      <c r="AA265" s="31"/>
      <c r="AB265" s="31"/>
      <c r="AC265" s="31"/>
      <c r="AD265" s="31"/>
      <c r="AE265" s="31"/>
      <c r="AR265" s="184" t="s">
        <v>213</v>
      </c>
      <c r="AT265" s="184" t="s">
        <v>201</v>
      </c>
      <c r="AU265" s="184" t="s">
        <v>85</v>
      </c>
      <c r="AY265" s="14" t="s">
        <v>205</v>
      </c>
      <c r="BE265" s="185">
        <f>IF(O265="základní",K265,0)</f>
        <v>0</v>
      </c>
      <c r="BF265" s="185">
        <f>IF(O265="snížená",K265,0)</f>
        <v>0</v>
      </c>
      <c r="BG265" s="185">
        <f>IF(O265="zákl. přenesená",K265,0)</f>
        <v>0</v>
      </c>
      <c r="BH265" s="185">
        <f>IF(O265="sníž. přenesená",K265,0)</f>
        <v>0</v>
      </c>
      <c r="BI265" s="185">
        <f>IF(O265="nulová",K265,0)</f>
        <v>0</v>
      </c>
      <c r="BJ265" s="14" t="s">
        <v>83</v>
      </c>
      <c r="BK265" s="185">
        <f>ROUND(P265*H265,2)</f>
        <v>0</v>
      </c>
      <c r="BL265" s="14" t="s">
        <v>214</v>
      </c>
      <c r="BM265" s="184" t="s">
        <v>2376</v>
      </c>
    </row>
    <row r="266" spans="1:65" s="2" customFormat="1" ht="11.25">
      <c r="A266" s="31"/>
      <c r="B266" s="32"/>
      <c r="C266" s="33"/>
      <c r="D266" s="186" t="s">
        <v>207</v>
      </c>
      <c r="E266" s="33"/>
      <c r="F266" s="187" t="s">
        <v>2375</v>
      </c>
      <c r="G266" s="33"/>
      <c r="H266" s="33"/>
      <c r="I266" s="188"/>
      <c r="J266" s="188"/>
      <c r="K266" s="33"/>
      <c r="L266" s="33"/>
      <c r="M266" s="36"/>
      <c r="N266" s="189"/>
      <c r="O266" s="190"/>
      <c r="P266" s="68"/>
      <c r="Q266" s="68"/>
      <c r="R266" s="68"/>
      <c r="S266" s="68"/>
      <c r="T266" s="68"/>
      <c r="U266" s="68"/>
      <c r="V266" s="68"/>
      <c r="W266" s="68"/>
      <c r="X266" s="68"/>
      <c r="Y266" s="69"/>
      <c r="Z266" s="31"/>
      <c r="AA266" s="31"/>
      <c r="AB266" s="31"/>
      <c r="AC266" s="31"/>
      <c r="AD266" s="31"/>
      <c r="AE266" s="31"/>
      <c r="AT266" s="14" t="s">
        <v>207</v>
      </c>
      <c r="AU266" s="14" t="s">
        <v>85</v>
      </c>
    </row>
    <row r="267" spans="1:65" s="2" customFormat="1" ht="14.45" customHeight="1">
      <c r="A267" s="31"/>
      <c r="B267" s="32"/>
      <c r="C267" s="207" t="s">
        <v>324</v>
      </c>
      <c r="D267" s="207" t="s">
        <v>423</v>
      </c>
      <c r="E267" s="208" t="s">
        <v>2377</v>
      </c>
      <c r="F267" s="209" t="s">
        <v>2378</v>
      </c>
      <c r="G267" s="210" t="s">
        <v>300</v>
      </c>
      <c r="H267" s="211">
        <v>2</v>
      </c>
      <c r="I267" s="212"/>
      <c r="J267" s="212"/>
      <c r="K267" s="213">
        <f>ROUND(P267*H267,2)</f>
        <v>0</v>
      </c>
      <c r="L267" s="209" t="s">
        <v>1</v>
      </c>
      <c r="M267" s="36"/>
      <c r="N267" s="214" t="s">
        <v>1</v>
      </c>
      <c r="O267" s="180" t="s">
        <v>39</v>
      </c>
      <c r="P267" s="181">
        <f>I267+J267</f>
        <v>0</v>
      </c>
      <c r="Q267" s="181">
        <f>ROUND(I267*H267,2)</f>
        <v>0</v>
      </c>
      <c r="R267" s="181">
        <f>ROUND(J267*H267,2)</f>
        <v>0</v>
      </c>
      <c r="S267" s="68"/>
      <c r="T267" s="182">
        <f>S267*H267</f>
        <v>0</v>
      </c>
      <c r="U267" s="182">
        <v>0</v>
      </c>
      <c r="V267" s="182">
        <f>U267*H267</f>
        <v>0</v>
      </c>
      <c r="W267" s="182">
        <v>0</v>
      </c>
      <c r="X267" s="182">
        <f>W267*H267</f>
        <v>0</v>
      </c>
      <c r="Y267" s="183" t="s">
        <v>1</v>
      </c>
      <c r="Z267" s="31"/>
      <c r="AA267" s="31"/>
      <c r="AB267" s="31"/>
      <c r="AC267" s="31"/>
      <c r="AD267" s="31"/>
      <c r="AE267" s="31"/>
      <c r="AR267" s="184" t="s">
        <v>427</v>
      </c>
      <c r="AT267" s="184" t="s">
        <v>423</v>
      </c>
      <c r="AU267" s="184" t="s">
        <v>85</v>
      </c>
      <c r="AY267" s="14" t="s">
        <v>205</v>
      </c>
      <c r="BE267" s="185">
        <f>IF(O267="základní",K267,0)</f>
        <v>0</v>
      </c>
      <c r="BF267" s="185">
        <f>IF(O267="snížená",K267,0)</f>
        <v>0</v>
      </c>
      <c r="BG267" s="185">
        <f>IF(O267="zákl. přenesená",K267,0)</f>
        <v>0</v>
      </c>
      <c r="BH267" s="185">
        <f>IF(O267="sníž. přenesená",K267,0)</f>
        <v>0</v>
      </c>
      <c r="BI267" s="185">
        <f>IF(O267="nulová",K267,0)</f>
        <v>0</v>
      </c>
      <c r="BJ267" s="14" t="s">
        <v>83</v>
      </c>
      <c r="BK267" s="185">
        <f>ROUND(P267*H267,2)</f>
        <v>0</v>
      </c>
      <c r="BL267" s="14" t="s">
        <v>427</v>
      </c>
      <c r="BM267" s="184" t="s">
        <v>2379</v>
      </c>
    </row>
    <row r="268" spans="1:65" s="2" customFormat="1" ht="11.25">
      <c r="A268" s="31"/>
      <c r="B268" s="32"/>
      <c r="C268" s="33"/>
      <c r="D268" s="186" t="s">
        <v>207</v>
      </c>
      <c r="E268" s="33"/>
      <c r="F268" s="187" t="s">
        <v>2378</v>
      </c>
      <c r="G268" s="33"/>
      <c r="H268" s="33"/>
      <c r="I268" s="188"/>
      <c r="J268" s="188"/>
      <c r="K268" s="33"/>
      <c r="L268" s="33"/>
      <c r="M268" s="36"/>
      <c r="N268" s="189"/>
      <c r="O268" s="190"/>
      <c r="P268" s="68"/>
      <c r="Q268" s="68"/>
      <c r="R268" s="68"/>
      <c r="S268" s="68"/>
      <c r="T268" s="68"/>
      <c r="U268" s="68"/>
      <c r="V268" s="68"/>
      <c r="W268" s="68"/>
      <c r="X268" s="68"/>
      <c r="Y268" s="69"/>
      <c r="Z268" s="31"/>
      <c r="AA268" s="31"/>
      <c r="AB268" s="31"/>
      <c r="AC268" s="31"/>
      <c r="AD268" s="31"/>
      <c r="AE268" s="31"/>
      <c r="AT268" s="14" t="s">
        <v>207</v>
      </c>
      <c r="AU268" s="14" t="s">
        <v>85</v>
      </c>
    </row>
    <row r="269" spans="1:65" s="2" customFormat="1" ht="14.45" customHeight="1">
      <c r="A269" s="31"/>
      <c r="B269" s="32"/>
      <c r="C269" s="207" t="s">
        <v>1688</v>
      </c>
      <c r="D269" s="207" t="s">
        <v>423</v>
      </c>
      <c r="E269" s="208" t="s">
        <v>1773</v>
      </c>
      <c r="F269" s="209" t="s">
        <v>1774</v>
      </c>
      <c r="G269" s="210" t="s">
        <v>300</v>
      </c>
      <c r="H269" s="211">
        <v>2</v>
      </c>
      <c r="I269" s="212"/>
      <c r="J269" s="212"/>
      <c r="K269" s="213">
        <f>ROUND(P269*H269,2)</f>
        <v>0</v>
      </c>
      <c r="L269" s="209" t="s">
        <v>1</v>
      </c>
      <c r="M269" s="36"/>
      <c r="N269" s="214" t="s">
        <v>1</v>
      </c>
      <c r="O269" s="180" t="s">
        <v>39</v>
      </c>
      <c r="P269" s="181">
        <f>I269+J269</f>
        <v>0</v>
      </c>
      <c r="Q269" s="181">
        <f>ROUND(I269*H269,2)</f>
        <v>0</v>
      </c>
      <c r="R269" s="181">
        <f>ROUND(J269*H269,2)</f>
        <v>0</v>
      </c>
      <c r="S269" s="68"/>
      <c r="T269" s="182">
        <f>S269*H269</f>
        <v>0</v>
      </c>
      <c r="U269" s="182">
        <v>0</v>
      </c>
      <c r="V269" s="182">
        <f>U269*H269</f>
        <v>0</v>
      </c>
      <c r="W269" s="182">
        <v>0</v>
      </c>
      <c r="X269" s="182">
        <f>W269*H269</f>
        <v>0</v>
      </c>
      <c r="Y269" s="183" t="s">
        <v>1</v>
      </c>
      <c r="Z269" s="31"/>
      <c r="AA269" s="31"/>
      <c r="AB269" s="31"/>
      <c r="AC269" s="31"/>
      <c r="AD269" s="31"/>
      <c r="AE269" s="31"/>
      <c r="AR269" s="184" t="s">
        <v>427</v>
      </c>
      <c r="AT269" s="184" t="s">
        <v>423</v>
      </c>
      <c r="AU269" s="184" t="s">
        <v>85</v>
      </c>
      <c r="AY269" s="14" t="s">
        <v>205</v>
      </c>
      <c r="BE269" s="185">
        <f>IF(O269="základní",K269,0)</f>
        <v>0</v>
      </c>
      <c r="BF269" s="185">
        <f>IF(O269="snížená",K269,0)</f>
        <v>0</v>
      </c>
      <c r="BG269" s="185">
        <f>IF(O269="zákl. přenesená",K269,0)</f>
        <v>0</v>
      </c>
      <c r="BH269" s="185">
        <f>IF(O269="sníž. přenesená",K269,0)</f>
        <v>0</v>
      </c>
      <c r="BI269" s="185">
        <f>IF(O269="nulová",K269,0)</f>
        <v>0</v>
      </c>
      <c r="BJ269" s="14" t="s">
        <v>83</v>
      </c>
      <c r="BK269" s="185">
        <f>ROUND(P269*H269,2)</f>
        <v>0</v>
      </c>
      <c r="BL269" s="14" t="s">
        <v>427</v>
      </c>
      <c r="BM269" s="184" t="s">
        <v>2380</v>
      </c>
    </row>
    <row r="270" spans="1:65" s="2" customFormat="1" ht="11.25">
      <c r="A270" s="31"/>
      <c r="B270" s="32"/>
      <c r="C270" s="33"/>
      <c r="D270" s="186" t="s">
        <v>207</v>
      </c>
      <c r="E270" s="33"/>
      <c r="F270" s="187" t="s">
        <v>1774</v>
      </c>
      <c r="G270" s="33"/>
      <c r="H270" s="33"/>
      <c r="I270" s="188"/>
      <c r="J270" s="188"/>
      <c r="K270" s="33"/>
      <c r="L270" s="33"/>
      <c r="M270" s="36"/>
      <c r="N270" s="189"/>
      <c r="O270" s="190"/>
      <c r="P270" s="68"/>
      <c r="Q270" s="68"/>
      <c r="R270" s="68"/>
      <c r="S270" s="68"/>
      <c r="T270" s="68"/>
      <c r="U270" s="68"/>
      <c r="V270" s="68"/>
      <c r="W270" s="68"/>
      <c r="X270" s="68"/>
      <c r="Y270" s="69"/>
      <c r="Z270" s="31"/>
      <c r="AA270" s="31"/>
      <c r="AB270" s="31"/>
      <c r="AC270" s="31"/>
      <c r="AD270" s="31"/>
      <c r="AE270" s="31"/>
      <c r="AT270" s="14" t="s">
        <v>207</v>
      </c>
      <c r="AU270" s="14" t="s">
        <v>85</v>
      </c>
    </row>
    <row r="271" spans="1:65" s="2" customFormat="1" ht="14.45" customHeight="1">
      <c r="A271" s="31"/>
      <c r="B271" s="32"/>
      <c r="C271" s="170" t="s">
        <v>1691</v>
      </c>
      <c r="D271" s="170" t="s">
        <v>201</v>
      </c>
      <c r="E271" s="171" t="s">
        <v>2381</v>
      </c>
      <c r="F271" s="172" t="s">
        <v>2382</v>
      </c>
      <c r="G271" s="173" t="s">
        <v>300</v>
      </c>
      <c r="H271" s="174">
        <v>2</v>
      </c>
      <c r="I271" s="175"/>
      <c r="J271" s="176"/>
      <c r="K271" s="177">
        <f>ROUND(P271*H271,2)</f>
        <v>0</v>
      </c>
      <c r="L271" s="172" t="s">
        <v>1</v>
      </c>
      <c r="M271" s="178"/>
      <c r="N271" s="179" t="s">
        <v>1</v>
      </c>
      <c r="O271" s="180" t="s">
        <v>39</v>
      </c>
      <c r="P271" s="181">
        <f>I271+J271</f>
        <v>0</v>
      </c>
      <c r="Q271" s="181">
        <f>ROUND(I271*H271,2)</f>
        <v>0</v>
      </c>
      <c r="R271" s="181">
        <f>ROUND(J271*H271,2)</f>
        <v>0</v>
      </c>
      <c r="S271" s="68"/>
      <c r="T271" s="182">
        <f>S271*H271</f>
        <v>0</v>
      </c>
      <c r="U271" s="182">
        <v>0</v>
      </c>
      <c r="V271" s="182">
        <f>U271*H271</f>
        <v>0</v>
      </c>
      <c r="W271" s="182">
        <v>0</v>
      </c>
      <c r="X271" s="182">
        <f>W271*H271</f>
        <v>0</v>
      </c>
      <c r="Y271" s="183" t="s">
        <v>1</v>
      </c>
      <c r="Z271" s="31"/>
      <c r="AA271" s="31"/>
      <c r="AB271" s="31"/>
      <c r="AC271" s="31"/>
      <c r="AD271" s="31"/>
      <c r="AE271" s="31"/>
      <c r="AR271" s="184" t="s">
        <v>331</v>
      </c>
      <c r="AT271" s="184" t="s">
        <v>201</v>
      </c>
      <c r="AU271" s="184" t="s">
        <v>85</v>
      </c>
      <c r="AY271" s="14" t="s">
        <v>205</v>
      </c>
      <c r="BE271" s="185">
        <f>IF(O271="základní",K271,0)</f>
        <v>0</v>
      </c>
      <c r="BF271" s="185">
        <f>IF(O271="snížená",K271,0)</f>
        <v>0</v>
      </c>
      <c r="BG271" s="185">
        <f>IF(O271="zákl. přenesená",K271,0)</f>
        <v>0</v>
      </c>
      <c r="BH271" s="185">
        <f>IF(O271="sníž. přenesená",K271,0)</f>
        <v>0</v>
      </c>
      <c r="BI271" s="185">
        <f>IF(O271="nulová",K271,0)</f>
        <v>0</v>
      </c>
      <c r="BJ271" s="14" t="s">
        <v>83</v>
      </c>
      <c r="BK271" s="185">
        <f>ROUND(P271*H271,2)</f>
        <v>0</v>
      </c>
      <c r="BL271" s="14" t="s">
        <v>331</v>
      </c>
      <c r="BM271" s="184" t="s">
        <v>2383</v>
      </c>
    </row>
    <row r="272" spans="1:65" s="2" customFormat="1" ht="11.25">
      <c r="A272" s="31"/>
      <c r="B272" s="32"/>
      <c r="C272" s="33"/>
      <c r="D272" s="186" t="s">
        <v>207</v>
      </c>
      <c r="E272" s="33"/>
      <c r="F272" s="187" t="s">
        <v>1800</v>
      </c>
      <c r="G272" s="33"/>
      <c r="H272" s="33"/>
      <c r="I272" s="188"/>
      <c r="J272" s="188"/>
      <c r="K272" s="33"/>
      <c r="L272" s="33"/>
      <c r="M272" s="36"/>
      <c r="N272" s="215"/>
      <c r="O272" s="216"/>
      <c r="P272" s="217"/>
      <c r="Q272" s="217"/>
      <c r="R272" s="217"/>
      <c r="S272" s="217"/>
      <c r="T272" s="217"/>
      <c r="U272" s="217"/>
      <c r="V272" s="217"/>
      <c r="W272" s="217"/>
      <c r="X272" s="217"/>
      <c r="Y272" s="218"/>
      <c r="Z272" s="31"/>
      <c r="AA272" s="31"/>
      <c r="AB272" s="31"/>
      <c r="AC272" s="31"/>
      <c r="AD272" s="31"/>
      <c r="AE272" s="31"/>
      <c r="AT272" s="14" t="s">
        <v>207</v>
      </c>
      <c r="AU272" s="14" t="s">
        <v>85</v>
      </c>
    </row>
    <row r="273" spans="1:31" s="2" customFormat="1" ht="6.95" customHeight="1">
      <c r="A273" s="31"/>
      <c r="B273" s="51"/>
      <c r="C273" s="52"/>
      <c r="D273" s="52"/>
      <c r="E273" s="52"/>
      <c r="F273" s="52"/>
      <c r="G273" s="52"/>
      <c r="H273" s="52"/>
      <c r="I273" s="52"/>
      <c r="J273" s="52"/>
      <c r="K273" s="52"/>
      <c r="L273" s="52"/>
      <c r="M273" s="36"/>
      <c r="N273" s="31"/>
      <c r="P273" s="31"/>
      <c r="Q273" s="31"/>
      <c r="R273" s="31"/>
      <c r="S273" s="31"/>
      <c r="T273" s="31"/>
      <c r="U273" s="31"/>
      <c r="V273" s="31"/>
      <c r="W273" s="31"/>
      <c r="X273" s="31"/>
      <c r="Y273" s="31"/>
      <c r="Z273" s="31"/>
      <c r="AA273" s="31"/>
      <c r="AB273" s="31"/>
      <c r="AC273" s="31"/>
      <c r="AD273" s="31"/>
      <c r="AE273" s="31"/>
    </row>
  </sheetData>
  <sheetProtection algorithmName="SHA-512" hashValue="hSSI+pzmBkrBWZzYS03M4MtSrpo7OTkygVsulpr6LqHk3p0qJoMwIr2Wp0d9scSWmTBmvaZwmeSGGEACvWWOew==" saltValue="FQ8IzNogQ3FVGYQda+G0vpSyjFj0KCymn+OB1YBNnV9Fi50c81omKygMZ56+4gl9YHWDhqY8D0JEuShY5oetsg==" spinCount="100000" sheet="1" objects="1" scenarios="1" formatColumns="0" formatRows="0" autoFilter="0"/>
  <autoFilter ref="C122:L272" xr:uid="{00000000-0009-0000-0000-00000C000000}"/>
  <mergeCells count="12">
    <mergeCell ref="E115:H115"/>
    <mergeCell ref="M2:Z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8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134</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2384</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2385</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1348</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1349</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ROUND(K125,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ROUND((SUM(BE125:BE182)),  2)</f>
        <v>0</v>
      </c>
      <c r="G37" s="31"/>
      <c r="H37" s="31"/>
      <c r="I37" s="130">
        <v>0.21</v>
      </c>
      <c r="J37" s="31"/>
      <c r="K37" s="125">
        <f>ROUND(((SUM(BE125:BE182))*I37),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ROUND((SUM(BF125:BF182)),  2)</f>
        <v>0</v>
      </c>
      <c r="G38" s="31"/>
      <c r="H38" s="31"/>
      <c r="I38" s="130">
        <v>0.15</v>
      </c>
      <c r="J38" s="31"/>
      <c r="K38" s="125">
        <f>ROUND(((SUM(BF125:BF182))*I38),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ROUND((SUM(BG125:BG182)),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ROUND((SUM(BH125:BH182)),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ROUND((SUM(BI125:BI182)),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2384</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01-PS512267 - URS - PS 512267 ŽST Dolní Lipka - přípojka 22kV</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SŽDC s.o., Dlážděná 1003/7, 110 00 Praha 1</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Ing. Ladislav Mikeš</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 t="shared" ref="I98:J100" si="0">Q125</f>
        <v>0</v>
      </c>
      <c r="J98" s="81">
        <f t="shared" si="0"/>
        <v>0</v>
      </c>
      <c r="K98" s="81">
        <f>K125</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686</v>
      </c>
      <c r="E99" s="156"/>
      <c r="F99" s="156"/>
      <c r="G99" s="156"/>
      <c r="H99" s="156"/>
      <c r="I99" s="157">
        <f t="shared" si="0"/>
        <v>0</v>
      </c>
      <c r="J99" s="157">
        <f t="shared" si="0"/>
        <v>0</v>
      </c>
      <c r="K99" s="157">
        <f>K126</f>
        <v>0</v>
      </c>
      <c r="L99" s="154"/>
      <c r="M99" s="158"/>
    </row>
    <row r="100" spans="1:47" s="12" customFormat="1" ht="19.899999999999999" customHeight="1">
      <c r="B100" s="219"/>
      <c r="C100" s="103"/>
      <c r="D100" s="220" t="s">
        <v>2386</v>
      </c>
      <c r="E100" s="221"/>
      <c r="F100" s="221"/>
      <c r="G100" s="221"/>
      <c r="H100" s="221"/>
      <c r="I100" s="222">
        <f t="shared" si="0"/>
        <v>0</v>
      </c>
      <c r="J100" s="222">
        <f t="shared" si="0"/>
        <v>0</v>
      </c>
      <c r="K100" s="222">
        <f>K127</f>
        <v>0</v>
      </c>
      <c r="L100" s="103"/>
      <c r="M100" s="223"/>
    </row>
    <row r="101" spans="1:47" s="12" customFormat="1" ht="19.899999999999999" customHeight="1">
      <c r="B101" s="219"/>
      <c r="C101" s="103"/>
      <c r="D101" s="220" t="s">
        <v>2387</v>
      </c>
      <c r="E101" s="221"/>
      <c r="F101" s="221"/>
      <c r="G101" s="221"/>
      <c r="H101" s="221"/>
      <c r="I101" s="222">
        <f>Q152</f>
        <v>0</v>
      </c>
      <c r="J101" s="222">
        <f>R152</f>
        <v>0</v>
      </c>
      <c r="K101" s="222">
        <f>K152</f>
        <v>0</v>
      </c>
      <c r="L101" s="103"/>
      <c r="M101" s="223"/>
    </row>
    <row r="102" spans="1:47" s="12" customFormat="1" ht="19.899999999999999" customHeight="1">
      <c r="B102" s="219"/>
      <c r="C102" s="103"/>
      <c r="D102" s="220" t="s">
        <v>687</v>
      </c>
      <c r="E102" s="221"/>
      <c r="F102" s="221"/>
      <c r="G102" s="221"/>
      <c r="H102" s="221"/>
      <c r="I102" s="222">
        <f>Q157</f>
        <v>0</v>
      </c>
      <c r="J102" s="222">
        <f>R157</f>
        <v>0</v>
      </c>
      <c r="K102" s="222">
        <f>K157</f>
        <v>0</v>
      </c>
      <c r="L102" s="103"/>
      <c r="M102" s="223"/>
    </row>
    <row r="103" spans="1:47" s="9" customFormat="1" ht="24.95" customHeight="1">
      <c r="B103" s="153"/>
      <c r="C103" s="154"/>
      <c r="D103" s="155" t="s">
        <v>1353</v>
      </c>
      <c r="E103" s="156"/>
      <c r="F103" s="156"/>
      <c r="G103" s="156"/>
      <c r="H103" s="156"/>
      <c r="I103" s="157">
        <f>Q164</f>
        <v>0</v>
      </c>
      <c r="J103" s="157">
        <f>R164</f>
        <v>0</v>
      </c>
      <c r="K103" s="157">
        <f>K164</f>
        <v>0</v>
      </c>
      <c r="L103" s="154"/>
      <c r="M103" s="158"/>
    </row>
    <row r="104" spans="1:47" s="2" customFormat="1" ht="21.7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47" s="2" customFormat="1" ht="6.95" customHeight="1">
      <c r="A105" s="31"/>
      <c r="B105" s="51"/>
      <c r="C105" s="52"/>
      <c r="D105" s="52"/>
      <c r="E105" s="52"/>
      <c r="F105" s="52"/>
      <c r="G105" s="52"/>
      <c r="H105" s="52"/>
      <c r="I105" s="52"/>
      <c r="J105" s="52"/>
      <c r="K105" s="52"/>
      <c r="L105" s="52"/>
      <c r="M105" s="48"/>
      <c r="S105" s="31"/>
      <c r="T105" s="31"/>
      <c r="U105" s="31"/>
      <c r="V105" s="31"/>
      <c r="W105" s="31"/>
      <c r="X105" s="31"/>
      <c r="Y105" s="31"/>
      <c r="Z105" s="31"/>
      <c r="AA105" s="31"/>
      <c r="AB105" s="31"/>
      <c r="AC105" s="31"/>
      <c r="AD105" s="31"/>
      <c r="AE105" s="31"/>
    </row>
    <row r="109" spans="1:47" s="2" customFormat="1" ht="6.95" customHeight="1">
      <c r="A109" s="31"/>
      <c r="B109" s="53"/>
      <c r="C109" s="54"/>
      <c r="D109" s="54"/>
      <c r="E109" s="54"/>
      <c r="F109" s="54"/>
      <c r="G109" s="54"/>
      <c r="H109" s="54"/>
      <c r="I109" s="54"/>
      <c r="J109" s="54"/>
      <c r="K109" s="54"/>
      <c r="L109" s="54"/>
      <c r="M109" s="48"/>
      <c r="S109" s="31"/>
      <c r="T109" s="31"/>
      <c r="U109" s="31"/>
      <c r="V109" s="31"/>
      <c r="W109" s="31"/>
      <c r="X109" s="31"/>
      <c r="Y109" s="31"/>
      <c r="Z109" s="31"/>
      <c r="AA109" s="31"/>
      <c r="AB109" s="31"/>
      <c r="AC109" s="31"/>
      <c r="AD109" s="31"/>
      <c r="AE109" s="31"/>
    </row>
    <row r="110" spans="1:47" s="2" customFormat="1" ht="24.95" customHeight="1">
      <c r="A110" s="31"/>
      <c r="B110" s="32"/>
      <c r="C110" s="20" t="s">
        <v>183</v>
      </c>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47"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47" s="2" customFormat="1" ht="12" customHeight="1">
      <c r="A112" s="31"/>
      <c r="B112" s="32"/>
      <c r="C112" s="26" t="s">
        <v>17</v>
      </c>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79" t="str">
        <f>E7</f>
        <v>Oprava zabezpečovacího zařízení v žst. Dolní Lipka</v>
      </c>
      <c r="F113" s="280"/>
      <c r="G113" s="280"/>
      <c r="H113" s="280"/>
      <c r="I113" s="33"/>
      <c r="J113" s="33"/>
      <c r="K113" s="33"/>
      <c r="L113" s="33"/>
      <c r="M113" s="48"/>
      <c r="S113" s="31"/>
      <c r="T113" s="31"/>
      <c r="U113" s="31"/>
      <c r="V113" s="31"/>
      <c r="W113" s="31"/>
      <c r="X113" s="31"/>
      <c r="Y113" s="31"/>
      <c r="Z113" s="31"/>
      <c r="AA113" s="31"/>
      <c r="AB113" s="31"/>
      <c r="AC113" s="31"/>
      <c r="AD113" s="31"/>
      <c r="AE113" s="31"/>
    </row>
    <row r="114" spans="1:65" s="1" customFormat="1" ht="12" customHeight="1">
      <c r="B114" s="18"/>
      <c r="C114" s="26" t="s">
        <v>169</v>
      </c>
      <c r="D114" s="19"/>
      <c r="E114" s="19"/>
      <c r="F114" s="19"/>
      <c r="G114" s="19"/>
      <c r="H114" s="19"/>
      <c r="I114" s="19"/>
      <c r="J114" s="19"/>
      <c r="K114" s="19"/>
      <c r="L114" s="19"/>
      <c r="M114" s="17"/>
    </row>
    <row r="115" spans="1:65" s="2" customFormat="1" ht="16.5" customHeight="1">
      <c r="A115" s="31"/>
      <c r="B115" s="32"/>
      <c r="C115" s="33"/>
      <c r="D115" s="33"/>
      <c r="E115" s="279" t="s">
        <v>2384</v>
      </c>
      <c r="F115" s="281"/>
      <c r="G115" s="281"/>
      <c r="H115" s="281"/>
      <c r="I115" s="33"/>
      <c r="J115" s="33"/>
      <c r="K115" s="33"/>
      <c r="L115" s="33"/>
      <c r="M115" s="48"/>
      <c r="S115" s="31"/>
      <c r="T115" s="31"/>
      <c r="U115" s="31"/>
      <c r="V115" s="31"/>
      <c r="W115" s="31"/>
      <c r="X115" s="31"/>
      <c r="Y115" s="31"/>
      <c r="Z115" s="31"/>
      <c r="AA115" s="31"/>
      <c r="AB115" s="31"/>
      <c r="AC115" s="31"/>
      <c r="AD115" s="31"/>
      <c r="AE115" s="31"/>
    </row>
    <row r="116" spans="1:65" s="2" customFormat="1" ht="12" customHeight="1">
      <c r="A116" s="31"/>
      <c r="B116" s="32"/>
      <c r="C116" s="26" t="s">
        <v>171</v>
      </c>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6.5" customHeight="1">
      <c r="A117" s="31"/>
      <c r="B117" s="32"/>
      <c r="C117" s="33"/>
      <c r="D117" s="33"/>
      <c r="E117" s="234" t="str">
        <f>E11</f>
        <v>01-PS512267 - URS - PS 512267 ŽST Dolní Lipka - přípojka 22kV</v>
      </c>
      <c r="F117" s="281"/>
      <c r="G117" s="281"/>
      <c r="H117" s="281"/>
      <c r="I117" s="33"/>
      <c r="J117" s="33"/>
      <c r="K117" s="33"/>
      <c r="L117" s="33"/>
      <c r="M117" s="48"/>
      <c r="S117" s="31"/>
      <c r="T117" s="31"/>
      <c r="U117" s="31"/>
      <c r="V117" s="31"/>
      <c r="W117" s="31"/>
      <c r="X117" s="31"/>
      <c r="Y117" s="31"/>
      <c r="Z117" s="31"/>
      <c r="AA117" s="31"/>
      <c r="AB117" s="31"/>
      <c r="AC117" s="31"/>
      <c r="AD117" s="31"/>
      <c r="AE117" s="31"/>
    </row>
    <row r="118" spans="1:65" s="2" customFormat="1" ht="6.95" customHeight="1">
      <c r="A118" s="31"/>
      <c r="B118" s="32"/>
      <c r="C118" s="33"/>
      <c r="D118" s="33"/>
      <c r="E118" s="33"/>
      <c r="F118" s="33"/>
      <c r="G118" s="33"/>
      <c r="H118" s="33"/>
      <c r="I118" s="33"/>
      <c r="J118" s="33"/>
      <c r="K118" s="33"/>
      <c r="L118" s="33"/>
      <c r="M118" s="48"/>
      <c r="S118" s="31"/>
      <c r="T118" s="31"/>
      <c r="U118" s="31"/>
      <c r="V118" s="31"/>
      <c r="W118" s="31"/>
      <c r="X118" s="31"/>
      <c r="Y118" s="31"/>
      <c r="Z118" s="31"/>
      <c r="AA118" s="31"/>
      <c r="AB118" s="31"/>
      <c r="AC118" s="31"/>
      <c r="AD118" s="31"/>
      <c r="AE118" s="31"/>
    </row>
    <row r="119" spans="1:65" s="2" customFormat="1" ht="12" customHeight="1">
      <c r="A119" s="31"/>
      <c r="B119" s="32"/>
      <c r="C119" s="26" t="s">
        <v>21</v>
      </c>
      <c r="D119" s="33"/>
      <c r="E119" s="33"/>
      <c r="F119" s="24" t="str">
        <f>F14</f>
        <v>Dolní Lipka</v>
      </c>
      <c r="G119" s="33"/>
      <c r="H119" s="33"/>
      <c r="I119" s="26" t="s">
        <v>23</v>
      </c>
      <c r="J119" s="63" t="str">
        <f>IF(J14="","",J14)</f>
        <v>14. 1. 2020</v>
      </c>
      <c r="K119" s="33"/>
      <c r="L119" s="33"/>
      <c r="M119" s="48"/>
      <c r="S119" s="31"/>
      <c r="T119" s="31"/>
      <c r="U119" s="31"/>
      <c r="V119" s="31"/>
      <c r="W119" s="31"/>
      <c r="X119" s="31"/>
      <c r="Y119" s="31"/>
      <c r="Z119" s="31"/>
      <c r="AA119" s="31"/>
      <c r="AB119" s="31"/>
      <c r="AC119" s="31"/>
      <c r="AD119" s="31"/>
      <c r="AE119" s="31"/>
    </row>
    <row r="120" spans="1:65" s="2" customFormat="1" ht="6.95" customHeight="1">
      <c r="A120" s="31"/>
      <c r="B120" s="32"/>
      <c r="C120" s="33"/>
      <c r="D120" s="33"/>
      <c r="E120" s="33"/>
      <c r="F120" s="33"/>
      <c r="G120" s="33"/>
      <c r="H120" s="33"/>
      <c r="I120" s="33"/>
      <c r="J120" s="33"/>
      <c r="K120" s="33"/>
      <c r="L120" s="33"/>
      <c r="M120" s="48"/>
      <c r="S120" s="31"/>
      <c r="T120" s="31"/>
      <c r="U120" s="31"/>
      <c r="V120" s="31"/>
      <c r="W120" s="31"/>
      <c r="X120" s="31"/>
      <c r="Y120" s="31"/>
      <c r="Z120" s="31"/>
      <c r="AA120" s="31"/>
      <c r="AB120" s="31"/>
      <c r="AC120" s="31"/>
      <c r="AD120" s="31"/>
      <c r="AE120" s="31"/>
    </row>
    <row r="121" spans="1:65" s="2" customFormat="1" ht="15.2" customHeight="1">
      <c r="A121" s="31"/>
      <c r="B121" s="32"/>
      <c r="C121" s="26" t="s">
        <v>25</v>
      </c>
      <c r="D121" s="33"/>
      <c r="E121" s="33"/>
      <c r="F121" s="24" t="str">
        <f>E17</f>
        <v>SŽDC s.o., Dlážděná 1003/7, 110 00 Praha 1</v>
      </c>
      <c r="G121" s="33"/>
      <c r="H121" s="33"/>
      <c r="I121" s="26" t="s">
        <v>30</v>
      </c>
      <c r="J121" s="29" t="str">
        <f>E23</f>
        <v xml:space="preserve"> </v>
      </c>
      <c r="K121" s="33"/>
      <c r="L121" s="33"/>
      <c r="M121" s="48"/>
      <c r="S121" s="31"/>
      <c r="T121" s="31"/>
      <c r="U121" s="31"/>
      <c r="V121" s="31"/>
      <c r="W121" s="31"/>
      <c r="X121" s="31"/>
      <c r="Y121" s="31"/>
      <c r="Z121" s="31"/>
      <c r="AA121" s="31"/>
      <c r="AB121" s="31"/>
      <c r="AC121" s="31"/>
      <c r="AD121" s="31"/>
      <c r="AE121" s="31"/>
    </row>
    <row r="122" spans="1:65" s="2" customFormat="1" ht="15.2" customHeight="1">
      <c r="A122" s="31"/>
      <c r="B122" s="32"/>
      <c r="C122" s="26" t="s">
        <v>28</v>
      </c>
      <c r="D122" s="33"/>
      <c r="E122" s="33"/>
      <c r="F122" s="24" t="str">
        <f>IF(E20="","",E20)</f>
        <v>Vyplň údaj</v>
      </c>
      <c r="G122" s="33"/>
      <c r="H122" s="33"/>
      <c r="I122" s="26" t="s">
        <v>31</v>
      </c>
      <c r="J122" s="29" t="str">
        <f>E26</f>
        <v>Ing. Ladislav Mikeš</v>
      </c>
      <c r="K122" s="33"/>
      <c r="L122" s="33"/>
      <c r="M122" s="48"/>
      <c r="S122" s="31"/>
      <c r="T122" s="31"/>
      <c r="U122" s="31"/>
      <c r="V122" s="31"/>
      <c r="W122" s="31"/>
      <c r="X122" s="31"/>
      <c r="Y122" s="31"/>
      <c r="Z122" s="31"/>
      <c r="AA122" s="31"/>
      <c r="AB122" s="31"/>
      <c r="AC122" s="31"/>
      <c r="AD122" s="31"/>
      <c r="AE122" s="31"/>
    </row>
    <row r="123" spans="1:65" s="2" customFormat="1" ht="10.35" customHeight="1">
      <c r="A123" s="31"/>
      <c r="B123" s="32"/>
      <c r="C123" s="33"/>
      <c r="D123" s="33"/>
      <c r="E123" s="33"/>
      <c r="F123" s="33"/>
      <c r="G123" s="33"/>
      <c r="H123" s="33"/>
      <c r="I123" s="33"/>
      <c r="J123" s="33"/>
      <c r="K123" s="33"/>
      <c r="L123" s="33"/>
      <c r="M123" s="48"/>
      <c r="S123" s="31"/>
      <c r="T123" s="31"/>
      <c r="U123" s="31"/>
      <c r="V123" s="31"/>
      <c r="W123" s="31"/>
      <c r="X123" s="31"/>
      <c r="Y123" s="31"/>
      <c r="Z123" s="31"/>
      <c r="AA123" s="31"/>
      <c r="AB123" s="31"/>
      <c r="AC123" s="31"/>
      <c r="AD123" s="31"/>
      <c r="AE123" s="31"/>
    </row>
    <row r="124" spans="1:65" s="10" customFormat="1" ht="29.25" customHeight="1">
      <c r="A124" s="159"/>
      <c r="B124" s="160"/>
      <c r="C124" s="161" t="s">
        <v>184</v>
      </c>
      <c r="D124" s="162" t="s">
        <v>59</v>
      </c>
      <c r="E124" s="162" t="s">
        <v>55</v>
      </c>
      <c r="F124" s="162" t="s">
        <v>56</v>
      </c>
      <c r="G124" s="162" t="s">
        <v>185</v>
      </c>
      <c r="H124" s="162" t="s">
        <v>186</v>
      </c>
      <c r="I124" s="162" t="s">
        <v>187</v>
      </c>
      <c r="J124" s="162" t="s">
        <v>188</v>
      </c>
      <c r="K124" s="162" t="s">
        <v>179</v>
      </c>
      <c r="L124" s="163" t="s">
        <v>189</v>
      </c>
      <c r="M124" s="164"/>
      <c r="N124" s="72" t="s">
        <v>1</v>
      </c>
      <c r="O124" s="73" t="s">
        <v>38</v>
      </c>
      <c r="P124" s="73" t="s">
        <v>190</v>
      </c>
      <c r="Q124" s="73" t="s">
        <v>191</v>
      </c>
      <c r="R124" s="73" t="s">
        <v>192</v>
      </c>
      <c r="S124" s="73" t="s">
        <v>193</v>
      </c>
      <c r="T124" s="73" t="s">
        <v>194</v>
      </c>
      <c r="U124" s="73" t="s">
        <v>195</v>
      </c>
      <c r="V124" s="73" t="s">
        <v>196</v>
      </c>
      <c r="W124" s="73" t="s">
        <v>197</v>
      </c>
      <c r="X124" s="73" t="s">
        <v>198</v>
      </c>
      <c r="Y124" s="74" t="s">
        <v>199</v>
      </c>
      <c r="Z124" s="159"/>
      <c r="AA124" s="159"/>
      <c r="AB124" s="159"/>
      <c r="AC124" s="159"/>
      <c r="AD124" s="159"/>
      <c r="AE124" s="159"/>
    </row>
    <row r="125" spans="1:65" s="2" customFormat="1" ht="22.9" customHeight="1">
      <c r="A125" s="31"/>
      <c r="B125" s="32"/>
      <c r="C125" s="79" t="s">
        <v>200</v>
      </c>
      <c r="D125" s="33"/>
      <c r="E125" s="33"/>
      <c r="F125" s="33"/>
      <c r="G125" s="33"/>
      <c r="H125" s="33"/>
      <c r="I125" s="33"/>
      <c r="J125" s="33"/>
      <c r="K125" s="165">
        <f>BK125</f>
        <v>0</v>
      </c>
      <c r="L125" s="33"/>
      <c r="M125" s="36"/>
      <c r="N125" s="75"/>
      <c r="O125" s="166"/>
      <c r="P125" s="76"/>
      <c r="Q125" s="167">
        <f>Q126+Q164</f>
        <v>0</v>
      </c>
      <c r="R125" s="167">
        <f>R126+R164</f>
        <v>0</v>
      </c>
      <c r="S125" s="76"/>
      <c r="T125" s="168">
        <f>T126+T164</f>
        <v>0</v>
      </c>
      <c r="U125" s="76"/>
      <c r="V125" s="168">
        <f>V126+V164</f>
        <v>92.242990000000006</v>
      </c>
      <c r="W125" s="76"/>
      <c r="X125" s="168">
        <f>X126+X164</f>
        <v>0</v>
      </c>
      <c r="Y125" s="77"/>
      <c r="Z125" s="31"/>
      <c r="AA125" s="31"/>
      <c r="AB125" s="31"/>
      <c r="AC125" s="31"/>
      <c r="AD125" s="31"/>
      <c r="AE125" s="31"/>
      <c r="AT125" s="14" t="s">
        <v>75</v>
      </c>
      <c r="AU125" s="14" t="s">
        <v>181</v>
      </c>
      <c r="BK125" s="169">
        <f>BK126+BK164</f>
        <v>0</v>
      </c>
    </row>
    <row r="126" spans="1:65" s="11" customFormat="1" ht="25.9" customHeight="1">
      <c r="B126" s="192"/>
      <c r="C126" s="193"/>
      <c r="D126" s="194" t="s">
        <v>75</v>
      </c>
      <c r="E126" s="195" t="s">
        <v>201</v>
      </c>
      <c r="F126" s="195" t="s">
        <v>688</v>
      </c>
      <c r="G126" s="193"/>
      <c r="H126" s="193"/>
      <c r="I126" s="196"/>
      <c r="J126" s="196"/>
      <c r="K126" s="197">
        <f>BK126</f>
        <v>0</v>
      </c>
      <c r="L126" s="193"/>
      <c r="M126" s="198"/>
      <c r="N126" s="199"/>
      <c r="O126" s="200"/>
      <c r="P126" s="200"/>
      <c r="Q126" s="201">
        <f>Q127+Q152+Q157</f>
        <v>0</v>
      </c>
      <c r="R126" s="201">
        <f>R127+R152+R157</f>
        <v>0</v>
      </c>
      <c r="S126" s="200"/>
      <c r="T126" s="202">
        <f>T127+T152+T157</f>
        <v>0</v>
      </c>
      <c r="U126" s="200"/>
      <c r="V126" s="202">
        <f>V127+V152+V157</f>
        <v>92.242990000000006</v>
      </c>
      <c r="W126" s="200"/>
      <c r="X126" s="202">
        <f>X127+X152+X157</f>
        <v>0</v>
      </c>
      <c r="Y126" s="203"/>
      <c r="AR126" s="204" t="s">
        <v>409</v>
      </c>
      <c r="AT126" s="205" t="s">
        <v>75</v>
      </c>
      <c r="AU126" s="205" t="s">
        <v>76</v>
      </c>
      <c r="AY126" s="204" t="s">
        <v>205</v>
      </c>
      <c r="BK126" s="206">
        <f>BK127+BK152+BK157</f>
        <v>0</v>
      </c>
    </row>
    <row r="127" spans="1:65" s="11" customFormat="1" ht="22.9" customHeight="1">
      <c r="B127" s="192"/>
      <c r="C127" s="193"/>
      <c r="D127" s="194" t="s">
        <v>75</v>
      </c>
      <c r="E127" s="224" t="s">
        <v>409</v>
      </c>
      <c r="F127" s="224" t="s">
        <v>2388</v>
      </c>
      <c r="G127" s="193"/>
      <c r="H127" s="193"/>
      <c r="I127" s="196"/>
      <c r="J127" s="196"/>
      <c r="K127" s="225">
        <f>BK127</f>
        <v>0</v>
      </c>
      <c r="L127" s="193"/>
      <c r="M127" s="198"/>
      <c r="N127" s="199"/>
      <c r="O127" s="200"/>
      <c r="P127" s="200"/>
      <c r="Q127" s="201">
        <f>SUM(Q128:Q151)</f>
        <v>0</v>
      </c>
      <c r="R127" s="201">
        <f>SUM(R128:R151)</f>
        <v>0</v>
      </c>
      <c r="S127" s="200"/>
      <c r="T127" s="202">
        <f>SUM(T128:T151)</f>
        <v>0</v>
      </c>
      <c r="U127" s="200"/>
      <c r="V127" s="202">
        <f>SUM(V128:V151)</f>
        <v>92.210000000000008</v>
      </c>
      <c r="W127" s="200"/>
      <c r="X127" s="202">
        <f>SUM(X128:X151)</f>
        <v>0</v>
      </c>
      <c r="Y127" s="203"/>
      <c r="AR127" s="204" t="s">
        <v>83</v>
      </c>
      <c r="AT127" s="205" t="s">
        <v>75</v>
      </c>
      <c r="AU127" s="205" t="s">
        <v>83</v>
      </c>
      <c r="AY127" s="204" t="s">
        <v>205</v>
      </c>
      <c r="BK127" s="206">
        <f>SUM(BK128:BK151)</f>
        <v>0</v>
      </c>
    </row>
    <row r="128" spans="1:65" s="2" customFormat="1" ht="14.45" customHeight="1">
      <c r="A128" s="31"/>
      <c r="B128" s="32"/>
      <c r="C128" s="207" t="s">
        <v>83</v>
      </c>
      <c r="D128" s="207" t="s">
        <v>423</v>
      </c>
      <c r="E128" s="208" t="s">
        <v>1383</v>
      </c>
      <c r="F128" s="209" t="s">
        <v>1384</v>
      </c>
      <c r="G128" s="210" t="s">
        <v>761</v>
      </c>
      <c r="H128" s="211">
        <v>105</v>
      </c>
      <c r="I128" s="212"/>
      <c r="J128" s="212"/>
      <c r="K128" s="213">
        <f>ROUND(P128*H128,2)</f>
        <v>0</v>
      </c>
      <c r="L128" s="209" t="s">
        <v>1</v>
      </c>
      <c r="M128" s="36"/>
      <c r="N128" s="214" t="s">
        <v>1</v>
      </c>
      <c r="O128" s="180" t="s">
        <v>39</v>
      </c>
      <c r="P128" s="181">
        <f>I128+J128</f>
        <v>0</v>
      </c>
      <c r="Q128" s="181">
        <f>ROUND(I128*H128,2)</f>
        <v>0</v>
      </c>
      <c r="R128" s="181">
        <f>ROUND(J128*H128,2)</f>
        <v>0</v>
      </c>
      <c r="S128" s="68"/>
      <c r="T128" s="182">
        <f>S128*H128</f>
        <v>0</v>
      </c>
      <c r="U128" s="182">
        <v>0</v>
      </c>
      <c r="V128" s="182">
        <f>U128*H128</f>
        <v>0</v>
      </c>
      <c r="W128" s="182">
        <v>0</v>
      </c>
      <c r="X128" s="182">
        <f>W128*H128</f>
        <v>0</v>
      </c>
      <c r="Y128" s="183" t="s">
        <v>1</v>
      </c>
      <c r="Z128" s="31"/>
      <c r="AA128" s="31"/>
      <c r="AB128" s="31"/>
      <c r="AC128" s="31"/>
      <c r="AD128" s="31"/>
      <c r="AE128" s="31"/>
      <c r="AR128" s="184" t="s">
        <v>214</v>
      </c>
      <c r="AT128" s="184" t="s">
        <v>423</v>
      </c>
      <c r="AU128" s="184" t="s">
        <v>85</v>
      </c>
      <c r="AY128" s="14" t="s">
        <v>205</v>
      </c>
      <c r="BE128" s="185">
        <f>IF(O128="základní",K128,0)</f>
        <v>0</v>
      </c>
      <c r="BF128" s="185">
        <f>IF(O128="snížená",K128,0)</f>
        <v>0</v>
      </c>
      <c r="BG128" s="185">
        <f>IF(O128="zákl. přenesená",K128,0)</f>
        <v>0</v>
      </c>
      <c r="BH128" s="185">
        <f>IF(O128="sníž. přenesená",K128,0)</f>
        <v>0</v>
      </c>
      <c r="BI128" s="185">
        <f>IF(O128="nulová",K128,0)</f>
        <v>0</v>
      </c>
      <c r="BJ128" s="14" t="s">
        <v>83</v>
      </c>
      <c r="BK128" s="185">
        <f>ROUND(P128*H128,2)</f>
        <v>0</v>
      </c>
      <c r="BL128" s="14" t="s">
        <v>214</v>
      </c>
      <c r="BM128" s="184" t="s">
        <v>2389</v>
      </c>
    </row>
    <row r="129" spans="1:65" s="2" customFormat="1" ht="11.25">
      <c r="A129" s="31"/>
      <c r="B129" s="32"/>
      <c r="C129" s="33"/>
      <c r="D129" s="186" t="s">
        <v>207</v>
      </c>
      <c r="E129" s="33"/>
      <c r="F129" s="187" t="s">
        <v>1386</v>
      </c>
      <c r="G129" s="33"/>
      <c r="H129" s="33"/>
      <c r="I129" s="188"/>
      <c r="J129" s="188"/>
      <c r="K129" s="33"/>
      <c r="L129" s="33"/>
      <c r="M129" s="36"/>
      <c r="N129" s="189"/>
      <c r="O129" s="190"/>
      <c r="P129" s="68"/>
      <c r="Q129" s="68"/>
      <c r="R129" s="68"/>
      <c r="S129" s="68"/>
      <c r="T129" s="68"/>
      <c r="U129" s="68"/>
      <c r="V129" s="68"/>
      <c r="W129" s="68"/>
      <c r="X129" s="68"/>
      <c r="Y129" s="69"/>
      <c r="Z129" s="31"/>
      <c r="AA129" s="31"/>
      <c r="AB129" s="31"/>
      <c r="AC129" s="31"/>
      <c r="AD129" s="31"/>
      <c r="AE129" s="31"/>
      <c r="AT129" s="14" t="s">
        <v>207</v>
      </c>
      <c r="AU129" s="14" t="s">
        <v>85</v>
      </c>
    </row>
    <row r="130" spans="1:65" s="2" customFormat="1" ht="14.45" customHeight="1">
      <c r="A130" s="31"/>
      <c r="B130" s="32"/>
      <c r="C130" s="207" t="s">
        <v>85</v>
      </c>
      <c r="D130" s="207" t="s">
        <v>423</v>
      </c>
      <c r="E130" s="208" t="s">
        <v>2390</v>
      </c>
      <c r="F130" s="209" t="s">
        <v>2391</v>
      </c>
      <c r="G130" s="210" t="s">
        <v>698</v>
      </c>
      <c r="H130" s="211">
        <v>75</v>
      </c>
      <c r="I130" s="212"/>
      <c r="J130" s="212"/>
      <c r="K130" s="213">
        <f>ROUND(P130*H130,2)</f>
        <v>0</v>
      </c>
      <c r="L130" s="209" t="s">
        <v>1</v>
      </c>
      <c r="M130" s="36"/>
      <c r="N130" s="214" t="s">
        <v>1</v>
      </c>
      <c r="O130" s="180" t="s">
        <v>39</v>
      </c>
      <c r="P130" s="181">
        <f>I130+J130</f>
        <v>0</v>
      </c>
      <c r="Q130" s="181">
        <f>ROUND(I130*H130,2)</f>
        <v>0</v>
      </c>
      <c r="R130" s="181">
        <f>ROUND(J130*H130,2)</f>
        <v>0</v>
      </c>
      <c r="S130" s="68"/>
      <c r="T130" s="182">
        <f>S130*H130</f>
        <v>0</v>
      </c>
      <c r="U130" s="182">
        <v>0</v>
      </c>
      <c r="V130" s="182">
        <f>U130*H130</f>
        <v>0</v>
      </c>
      <c r="W130" s="182">
        <v>0</v>
      </c>
      <c r="X130" s="182">
        <f>W130*H130</f>
        <v>0</v>
      </c>
      <c r="Y130" s="183" t="s">
        <v>1</v>
      </c>
      <c r="Z130" s="31"/>
      <c r="AA130" s="31"/>
      <c r="AB130" s="31"/>
      <c r="AC130" s="31"/>
      <c r="AD130" s="31"/>
      <c r="AE130" s="31"/>
      <c r="AR130" s="184" t="s">
        <v>214</v>
      </c>
      <c r="AT130" s="184" t="s">
        <v>423</v>
      </c>
      <c r="AU130" s="184" t="s">
        <v>85</v>
      </c>
      <c r="AY130" s="14" t="s">
        <v>205</v>
      </c>
      <c r="BE130" s="185">
        <f>IF(O130="základní",K130,0)</f>
        <v>0</v>
      </c>
      <c r="BF130" s="185">
        <f>IF(O130="snížená",K130,0)</f>
        <v>0</v>
      </c>
      <c r="BG130" s="185">
        <f>IF(O130="zákl. přenesená",K130,0)</f>
        <v>0</v>
      </c>
      <c r="BH130" s="185">
        <f>IF(O130="sníž. přenesená",K130,0)</f>
        <v>0</v>
      </c>
      <c r="BI130" s="185">
        <f>IF(O130="nulová",K130,0)</f>
        <v>0</v>
      </c>
      <c r="BJ130" s="14" t="s">
        <v>83</v>
      </c>
      <c r="BK130" s="185">
        <f>ROUND(P130*H130,2)</f>
        <v>0</v>
      </c>
      <c r="BL130" s="14" t="s">
        <v>214</v>
      </c>
      <c r="BM130" s="184" t="s">
        <v>2392</v>
      </c>
    </row>
    <row r="131" spans="1:65" s="2" customFormat="1" ht="19.5">
      <c r="A131" s="31"/>
      <c r="B131" s="32"/>
      <c r="C131" s="33"/>
      <c r="D131" s="186" t="s">
        <v>207</v>
      </c>
      <c r="E131" s="33"/>
      <c r="F131" s="187" t="s">
        <v>2393</v>
      </c>
      <c r="G131" s="33"/>
      <c r="H131" s="33"/>
      <c r="I131" s="188"/>
      <c r="J131" s="188"/>
      <c r="K131" s="33"/>
      <c r="L131" s="33"/>
      <c r="M131" s="36"/>
      <c r="N131" s="189"/>
      <c r="O131" s="190"/>
      <c r="P131" s="68"/>
      <c r="Q131" s="68"/>
      <c r="R131" s="68"/>
      <c r="S131" s="68"/>
      <c r="T131" s="68"/>
      <c r="U131" s="68"/>
      <c r="V131" s="68"/>
      <c r="W131" s="68"/>
      <c r="X131" s="68"/>
      <c r="Y131" s="69"/>
      <c r="Z131" s="31"/>
      <c r="AA131" s="31"/>
      <c r="AB131" s="31"/>
      <c r="AC131" s="31"/>
      <c r="AD131" s="31"/>
      <c r="AE131" s="31"/>
      <c r="AT131" s="14" t="s">
        <v>207</v>
      </c>
      <c r="AU131" s="14" t="s">
        <v>85</v>
      </c>
    </row>
    <row r="132" spans="1:65" s="2" customFormat="1" ht="14.45" customHeight="1">
      <c r="A132" s="31"/>
      <c r="B132" s="32"/>
      <c r="C132" s="207" t="s">
        <v>409</v>
      </c>
      <c r="D132" s="207" t="s">
        <v>423</v>
      </c>
      <c r="E132" s="208" t="s">
        <v>2394</v>
      </c>
      <c r="F132" s="209" t="s">
        <v>2395</v>
      </c>
      <c r="G132" s="210" t="s">
        <v>761</v>
      </c>
      <c r="H132" s="211">
        <v>75</v>
      </c>
      <c r="I132" s="212"/>
      <c r="J132" s="212"/>
      <c r="K132" s="213">
        <f>ROUND(P132*H132,2)</f>
        <v>0</v>
      </c>
      <c r="L132" s="209" t="s">
        <v>1</v>
      </c>
      <c r="M132" s="36"/>
      <c r="N132" s="214"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214</v>
      </c>
      <c r="AT132" s="184" t="s">
        <v>423</v>
      </c>
      <c r="AU132" s="184" t="s">
        <v>85</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214</v>
      </c>
      <c r="BM132" s="184" t="s">
        <v>2396</v>
      </c>
    </row>
    <row r="133" spans="1:65" s="2" customFormat="1" ht="11.25">
      <c r="A133" s="31"/>
      <c r="B133" s="32"/>
      <c r="C133" s="33"/>
      <c r="D133" s="186" t="s">
        <v>207</v>
      </c>
      <c r="E133" s="33"/>
      <c r="F133" s="187" t="s">
        <v>2395</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85</v>
      </c>
    </row>
    <row r="134" spans="1:65" s="2" customFormat="1" ht="14.45" customHeight="1">
      <c r="A134" s="31"/>
      <c r="B134" s="32"/>
      <c r="C134" s="207" t="s">
        <v>214</v>
      </c>
      <c r="D134" s="207" t="s">
        <v>423</v>
      </c>
      <c r="E134" s="208" t="s">
        <v>2397</v>
      </c>
      <c r="F134" s="209" t="s">
        <v>2398</v>
      </c>
      <c r="G134" s="210" t="s">
        <v>761</v>
      </c>
      <c r="H134" s="211">
        <v>75</v>
      </c>
      <c r="I134" s="212"/>
      <c r="J134" s="212"/>
      <c r="K134" s="213">
        <f>ROUND(P134*H134,2)</f>
        <v>0</v>
      </c>
      <c r="L134" s="209" t="s">
        <v>1</v>
      </c>
      <c r="M134" s="36"/>
      <c r="N134" s="214" t="s">
        <v>1</v>
      </c>
      <c r="O134" s="180" t="s">
        <v>39</v>
      </c>
      <c r="P134" s="181">
        <f>I134+J134</f>
        <v>0</v>
      </c>
      <c r="Q134" s="181">
        <f>ROUND(I134*H134,2)</f>
        <v>0</v>
      </c>
      <c r="R134" s="181">
        <f>ROUND(J134*H134,2)</f>
        <v>0</v>
      </c>
      <c r="S134" s="68"/>
      <c r="T134" s="182">
        <f>S134*H134</f>
        <v>0</v>
      </c>
      <c r="U134" s="182">
        <v>0</v>
      </c>
      <c r="V134" s="182">
        <f>U134*H134</f>
        <v>0</v>
      </c>
      <c r="W134" s="182">
        <v>0</v>
      </c>
      <c r="X134" s="182">
        <f>W134*H134</f>
        <v>0</v>
      </c>
      <c r="Y134" s="183" t="s">
        <v>1</v>
      </c>
      <c r="Z134" s="31"/>
      <c r="AA134" s="31"/>
      <c r="AB134" s="31"/>
      <c r="AC134" s="31"/>
      <c r="AD134" s="31"/>
      <c r="AE134" s="31"/>
      <c r="AR134" s="184" t="s">
        <v>214</v>
      </c>
      <c r="AT134" s="184" t="s">
        <v>423</v>
      </c>
      <c r="AU134" s="184" t="s">
        <v>85</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214</v>
      </c>
      <c r="BM134" s="184" t="s">
        <v>2399</v>
      </c>
    </row>
    <row r="135" spans="1:65" s="2" customFormat="1" ht="11.25">
      <c r="A135" s="31"/>
      <c r="B135" s="32"/>
      <c r="C135" s="33"/>
      <c r="D135" s="186" t="s">
        <v>207</v>
      </c>
      <c r="E135" s="33"/>
      <c r="F135" s="187" t="s">
        <v>2398</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85</v>
      </c>
    </row>
    <row r="136" spans="1:65" s="2" customFormat="1" ht="14.45" customHeight="1">
      <c r="A136" s="31"/>
      <c r="B136" s="32"/>
      <c r="C136" s="170" t="s">
        <v>416</v>
      </c>
      <c r="D136" s="170" t="s">
        <v>201</v>
      </c>
      <c r="E136" s="171" t="s">
        <v>2400</v>
      </c>
      <c r="F136" s="172" t="s">
        <v>2401</v>
      </c>
      <c r="G136" s="173" t="s">
        <v>1378</v>
      </c>
      <c r="H136" s="174">
        <v>38</v>
      </c>
      <c r="I136" s="175"/>
      <c r="J136" s="176"/>
      <c r="K136" s="177">
        <f>ROUND(P136*H136,2)</f>
        <v>0</v>
      </c>
      <c r="L136" s="172" t="s">
        <v>1</v>
      </c>
      <c r="M136" s="178"/>
      <c r="N136" s="179" t="s">
        <v>1</v>
      </c>
      <c r="O136" s="180" t="s">
        <v>39</v>
      </c>
      <c r="P136" s="181">
        <f>I136+J136</f>
        <v>0</v>
      </c>
      <c r="Q136" s="181">
        <f>ROUND(I136*H136,2)</f>
        <v>0</v>
      </c>
      <c r="R136" s="181">
        <f>ROUND(J136*H136,2)</f>
        <v>0</v>
      </c>
      <c r="S136" s="68"/>
      <c r="T136" s="182">
        <f>S136*H136</f>
        <v>0</v>
      </c>
      <c r="U136" s="182">
        <v>1</v>
      </c>
      <c r="V136" s="182">
        <f>U136*H136</f>
        <v>38</v>
      </c>
      <c r="W136" s="182">
        <v>0</v>
      </c>
      <c r="X136" s="182">
        <f>W136*H136</f>
        <v>0</v>
      </c>
      <c r="Y136" s="183" t="s">
        <v>1</v>
      </c>
      <c r="Z136" s="31"/>
      <c r="AA136" s="31"/>
      <c r="AB136" s="31"/>
      <c r="AC136" s="31"/>
      <c r="AD136" s="31"/>
      <c r="AE136" s="31"/>
      <c r="AR136" s="184" t="s">
        <v>331</v>
      </c>
      <c r="AT136" s="184" t="s">
        <v>201</v>
      </c>
      <c r="AU136" s="184" t="s">
        <v>85</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331</v>
      </c>
      <c r="BM136" s="184" t="s">
        <v>2402</v>
      </c>
    </row>
    <row r="137" spans="1:65" s="2" customFormat="1" ht="11.25">
      <c r="A137" s="31"/>
      <c r="B137" s="32"/>
      <c r="C137" s="33"/>
      <c r="D137" s="186" t="s">
        <v>207</v>
      </c>
      <c r="E137" s="33"/>
      <c r="F137" s="187" t="s">
        <v>2401</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85</v>
      </c>
    </row>
    <row r="138" spans="1:65" s="2" customFormat="1" ht="14.45" customHeight="1">
      <c r="A138" s="31"/>
      <c r="B138" s="32"/>
      <c r="C138" s="170" t="s">
        <v>429</v>
      </c>
      <c r="D138" s="170" t="s">
        <v>201</v>
      </c>
      <c r="E138" s="171" t="s">
        <v>2403</v>
      </c>
      <c r="F138" s="172" t="s">
        <v>2404</v>
      </c>
      <c r="G138" s="173" t="s">
        <v>785</v>
      </c>
      <c r="H138" s="174">
        <v>4920</v>
      </c>
      <c r="I138" s="175"/>
      <c r="J138" s="176"/>
      <c r="K138" s="177">
        <f>ROUND(P138*H138,2)</f>
        <v>0</v>
      </c>
      <c r="L138" s="172" t="s">
        <v>1</v>
      </c>
      <c r="M138" s="178"/>
      <c r="N138" s="179" t="s">
        <v>1</v>
      </c>
      <c r="O138" s="180" t="s">
        <v>39</v>
      </c>
      <c r="P138" s="181">
        <f>I138+J138</f>
        <v>0</v>
      </c>
      <c r="Q138" s="181">
        <f>ROUND(I138*H138,2)</f>
        <v>0</v>
      </c>
      <c r="R138" s="181">
        <f>ROUND(J138*H138,2)</f>
        <v>0</v>
      </c>
      <c r="S138" s="68"/>
      <c r="T138" s="182">
        <f>S138*H138</f>
        <v>0</v>
      </c>
      <c r="U138" s="182">
        <v>1E-3</v>
      </c>
      <c r="V138" s="182">
        <f>U138*H138</f>
        <v>4.92</v>
      </c>
      <c r="W138" s="182">
        <v>0</v>
      </c>
      <c r="X138" s="182">
        <f>W138*H138</f>
        <v>0</v>
      </c>
      <c r="Y138" s="183" t="s">
        <v>1</v>
      </c>
      <c r="Z138" s="31"/>
      <c r="AA138" s="31"/>
      <c r="AB138" s="31"/>
      <c r="AC138" s="31"/>
      <c r="AD138" s="31"/>
      <c r="AE138" s="31"/>
      <c r="AR138" s="184" t="s">
        <v>331</v>
      </c>
      <c r="AT138" s="184" t="s">
        <v>201</v>
      </c>
      <c r="AU138" s="184" t="s">
        <v>85</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331</v>
      </c>
      <c r="BM138" s="184" t="s">
        <v>2405</v>
      </c>
    </row>
    <row r="139" spans="1:65" s="2" customFormat="1" ht="11.25">
      <c r="A139" s="31"/>
      <c r="B139" s="32"/>
      <c r="C139" s="33"/>
      <c r="D139" s="186" t="s">
        <v>207</v>
      </c>
      <c r="E139" s="33"/>
      <c r="F139" s="187" t="s">
        <v>2404</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85</v>
      </c>
    </row>
    <row r="140" spans="1:65" s="2" customFormat="1" ht="14.45" customHeight="1">
      <c r="A140" s="31"/>
      <c r="B140" s="32"/>
      <c r="C140" s="170" t="s">
        <v>434</v>
      </c>
      <c r="D140" s="170" t="s">
        <v>201</v>
      </c>
      <c r="E140" s="171" t="s">
        <v>1399</v>
      </c>
      <c r="F140" s="172" t="s">
        <v>1400</v>
      </c>
      <c r="G140" s="173" t="s">
        <v>1378</v>
      </c>
      <c r="H140" s="174">
        <v>4.0949999999999998</v>
      </c>
      <c r="I140" s="175"/>
      <c r="J140" s="176"/>
      <c r="K140" s="177">
        <f>ROUND(P140*H140,2)</f>
        <v>0</v>
      </c>
      <c r="L140" s="172" t="s">
        <v>1</v>
      </c>
      <c r="M140" s="178"/>
      <c r="N140" s="179" t="s">
        <v>1</v>
      </c>
      <c r="O140" s="180" t="s">
        <v>39</v>
      </c>
      <c r="P140" s="181">
        <f>I140+J140</f>
        <v>0</v>
      </c>
      <c r="Q140" s="181">
        <f>ROUND(I140*H140,2)</f>
        <v>0</v>
      </c>
      <c r="R140" s="181">
        <f>ROUND(J140*H140,2)</f>
        <v>0</v>
      </c>
      <c r="S140" s="68"/>
      <c r="T140" s="182">
        <f>S140*H140</f>
        <v>0</v>
      </c>
      <c r="U140" s="182">
        <v>1</v>
      </c>
      <c r="V140" s="182">
        <f>U140*H140</f>
        <v>4.0949999999999998</v>
      </c>
      <c r="W140" s="182">
        <v>0</v>
      </c>
      <c r="X140" s="182">
        <f>W140*H140</f>
        <v>0</v>
      </c>
      <c r="Y140" s="183" t="s">
        <v>1</v>
      </c>
      <c r="Z140" s="31"/>
      <c r="AA140" s="31"/>
      <c r="AB140" s="31"/>
      <c r="AC140" s="31"/>
      <c r="AD140" s="31"/>
      <c r="AE140" s="31"/>
      <c r="AR140" s="184" t="s">
        <v>671</v>
      </c>
      <c r="AT140" s="184" t="s">
        <v>201</v>
      </c>
      <c r="AU140" s="184" t="s">
        <v>85</v>
      </c>
      <c r="AY140" s="14" t="s">
        <v>205</v>
      </c>
      <c r="BE140" s="185">
        <f>IF(O140="základní",K140,0)</f>
        <v>0</v>
      </c>
      <c r="BF140" s="185">
        <f>IF(O140="snížená",K140,0)</f>
        <v>0</v>
      </c>
      <c r="BG140" s="185">
        <f>IF(O140="zákl. přenesená",K140,0)</f>
        <v>0</v>
      </c>
      <c r="BH140" s="185">
        <f>IF(O140="sníž. přenesená",K140,0)</f>
        <v>0</v>
      </c>
      <c r="BI140" s="185">
        <f>IF(O140="nulová",K140,0)</f>
        <v>0</v>
      </c>
      <c r="BJ140" s="14" t="s">
        <v>83</v>
      </c>
      <c r="BK140" s="185">
        <f>ROUND(P140*H140,2)</f>
        <v>0</v>
      </c>
      <c r="BL140" s="14" t="s">
        <v>666</v>
      </c>
      <c r="BM140" s="184" t="s">
        <v>2406</v>
      </c>
    </row>
    <row r="141" spans="1:65" s="2" customFormat="1" ht="11.25">
      <c r="A141" s="31"/>
      <c r="B141" s="32"/>
      <c r="C141" s="33"/>
      <c r="D141" s="186" t="s">
        <v>207</v>
      </c>
      <c r="E141" s="33"/>
      <c r="F141" s="187" t="s">
        <v>1400</v>
      </c>
      <c r="G141" s="33"/>
      <c r="H141" s="33"/>
      <c r="I141" s="188"/>
      <c r="J141" s="188"/>
      <c r="K141" s="33"/>
      <c r="L141" s="33"/>
      <c r="M141" s="36"/>
      <c r="N141" s="189"/>
      <c r="O141" s="190"/>
      <c r="P141" s="68"/>
      <c r="Q141" s="68"/>
      <c r="R141" s="68"/>
      <c r="S141" s="68"/>
      <c r="T141" s="68"/>
      <c r="U141" s="68"/>
      <c r="V141" s="68"/>
      <c r="W141" s="68"/>
      <c r="X141" s="68"/>
      <c r="Y141" s="69"/>
      <c r="Z141" s="31"/>
      <c r="AA141" s="31"/>
      <c r="AB141" s="31"/>
      <c r="AC141" s="31"/>
      <c r="AD141" s="31"/>
      <c r="AE141" s="31"/>
      <c r="AT141" s="14" t="s">
        <v>207</v>
      </c>
      <c r="AU141" s="14" t="s">
        <v>85</v>
      </c>
    </row>
    <row r="142" spans="1:65" s="2" customFormat="1" ht="14.45" customHeight="1">
      <c r="A142" s="31"/>
      <c r="B142" s="32"/>
      <c r="C142" s="207" t="s">
        <v>213</v>
      </c>
      <c r="D142" s="207" t="s">
        <v>423</v>
      </c>
      <c r="E142" s="208" t="s">
        <v>2407</v>
      </c>
      <c r="F142" s="209" t="s">
        <v>2408</v>
      </c>
      <c r="G142" s="210" t="s">
        <v>698</v>
      </c>
      <c r="H142" s="211">
        <v>8.8000000000000007</v>
      </c>
      <c r="I142" s="212"/>
      <c r="J142" s="212"/>
      <c r="K142" s="213">
        <f>ROUND(P142*H142,2)</f>
        <v>0</v>
      </c>
      <c r="L142" s="209" t="s">
        <v>1</v>
      </c>
      <c r="M142" s="36"/>
      <c r="N142" s="214" t="s">
        <v>1</v>
      </c>
      <c r="O142" s="180" t="s">
        <v>39</v>
      </c>
      <c r="P142" s="181">
        <f>I142+J142</f>
        <v>0</v>
      </c>
      <c r="Q142" s="181">
        <f>ROUND(I142*H142,2)</f>
        <v>0</v>
      </c>
      <c r="R142" s="181">
        <f>ROUND(J142*H142,2)</f>
        <v>0</v>
      </c>
      <c r="S142" s="68"/>
      <c r="T142" s="182">
        <f>S142*H142</f>
        <v>0</v>
      </c>
      <c r="U142" s="182">
        <v>1.9312499999999999</v>
      </c>
      <c r="V142" s="182">
        <f>U142*H142</f>
        <v>16.995000000000001</v>
      </c>
      <c r="W142" s="182">
        <v>0</v>
      </c>
      <c r="X142" s="182">
        <f>W142*H142</f>
        <v>0</v>
      </c>
      <c r="Y142" s="183" t="s">
        <v>1</v>
      </c>
      <c r="Z142" s="31"/>
      <c r="AA142" s="31"/>
      <c r="AB142" s="31"/>
      <c r="AC142" s="31"/>
      <c r="AD142" s="31"/>
      <c r="AE142" s="31"/>
      <c r="AR142" s="184" t="s">
        <v>83</v>
      </c>
      <c r="AT142" s="184" t="s">
        <v>423</v>
      </c>
      <c r="AU142" s="184" t="s">
        <v>85</v>
      </c>
      <c r="AY142" s="14" t="s">
        <v>205</v>
      </c>
      <c r="BE142" s="185">
        <f>IF(O142="základní",K142,0)</f>
        <v>0</v>
      </c>
      <c r="BF142" s="185">
        <f>IF(O142="snížená",K142,0)</f>
        <v>0</v>
      </c>
      <c r="BG142" s="185">
        <f>IF(O142="zákl. přenesená",K142,0)</f>
        <v>0</v>
      </c>
      <c r="BH142" s="185">
        <f>IF(O142="sníž. přenesená",K142,0)</f>
        <v>0</v>
      </c>
      <c r="BI142" s="185">
        <f>IF(O142="nulová",K142,0)</f>
        <v>0</v>
      </c>
      <c r="BJ142" s="14" t="s">
        <v>83</v>
      </c>
      <c r="BK142" s="185">
        <f>ROUND(P142*H142,2)</f>
        <v>0</v>
      </c>
      <c r="BL142" s="14" t="s">
        <v>83</v>
      </c>
      <c r="BM142" s="184" t="s">
        <v>2409</v>
      </c>
    </row>
    <row r="143" spans="1:65" s="2" customFormat="1" ht="11.25">
      <c r="A143" s="31"/>
      <c r="B143" s="32"/>
      <c r="C143" s="33"/>
      <c r="D143" s="186" t="s">
        <v>207</v>
      </c>
      <c r="E143" s="33"/>
      <c r="F143" s="187" t="s">
        <v>2410</v>
      </c>
      <c r="G143" s="33"/>
      <c r="H143" s="33"/>
      <c r="I143" s="188"/>
      <c r="J143" s="188"/>
      <c r="K143" s="33"/>
      <c r="L143" s="33"/>
      <c r="M143" s="36"/>
      <c r="N143" s="189"/>
      <c r="O143" s="190"/>
      <c r="P143" s="68"/>
      <c r="Q143" s="68"/>
      <c r="R143" s="68"/>
      <c r="S143" s="68"/>
      <c r="T143" s="68"/>
      <c r="U143" s="68"/>
      <c r="V143" s="68"/>
      <c r="W143" s="68"/>
      <c r="X143" s="68"/>
      <c r="Y143" s="69"/>
      <c r="Z143" s="31"/>
      <c r="AA143" s="31"/>
      <c r="AB143" s="31"/>
      <c r="AC143" s="31"/>
      <c r="AD143" s="31"/>
      <c r="AE143" s="31"/>
      <c r="AT143" s="14" t="s">
        <v>207</v>
      </c>
      <c r="AU143" s="14" t="s">
        <v>85</v>
      </c>
    </row>
    <row r="144" spans="1:65" s="2" customFormat="1" ht="14.45" customHeight="1">
      <c r="A144" s="31"/>
      <c r="B144" s="32"/>
      <c r="C144" s="207" t="s">
        <v>442</v>
      </c>
      <c r="D144" s="207" t="s">
        <v>423</v>
      </c>
      <c r="E144" s="208" t="s">
        <v>2411</v>
      </c>
      <c r="F144" s="209" t="s">
        <v>2412</v>
      </c>
      <c r="G144" s="210" t="s">
        <v>204</v>
      </c>
      <c r="H144" s="211">
        <v>150</v>
      </c>
      <c r="I144" s="212"/>
      <c r="J144" s="212"/>
      <c r="K144" s="213">
        <f>ROUND(P144*H144,2)</f>
        <v>0</v>
      </c>
      <c r="L144" s="209" t="s">
        <v>1</v>
      </c>
      <c r="M144" s="36"/>
      <c r="N144" s="214" t="s">
        <v>1</v>
      </c>
      <c r="O144" s="180" t="s">
        <v>39</v>
      </c>
      <c r="P144" s="181">
        <f>I144+J144</f>
        <v>0</v>
      </c>
      <c r="Q144" s="181">
        <f>ROUND(I144*H144,2)</f>
        <v>0</v>
      </c>
      <c r="R144" s="181">
        <f>ROUND(J144*H144,2)</f>
        <v>0</v>
      </c>
      <c r="S144" s="68"/>
      <c r="T144" s="182">
        <f>S144*H144</f>
        <v>0</v>
      </c>
      <c r="U144" s="182">
        <v>0.188</v>
      </c>
      <c r="V144" s="182">
        <f>U144*H144</f>
        <v>28.2</v>
      </c>
      <c r="W144" s="182">
        <v>0</v>
      </c>
      <c r="X144" s="182">
        <f>W144*H144</f>
        <v>0</v>
      </c>
      <c r="Y144" s="183" t="s">
        <v>1</v>
      </c>
      <c r="Z144" s="31"/>
      <c r="AA144" s="31"/>
      <c r="AB144" s="31"/>
      <c r="AC144" s="31"/>
      <c r="AD144" s="31"/>
      <c r="AE144" s="31"/>
      <c r="AR144" s="184" t="s">
        <v>83</v>
      </c>
      <c r="AT144" s="184" t="s">
        <v>423</v>
      </c>
      <c r="AU144" s="184" t="s">
        <v>85</v>
      </c>
      <c r="AY144" s="14" t="s">
        <v>205</v>
      </c>
      <c r="BE144" s="185">
        <f>IF(O144="základní",K144,0)</f>
        <v>0</v>
      </c>
      <c r="BF144" s="185">
        <f>IF(O144="snížená",K144,0)</f>
        <v>0</v>
      </c>
      <c r="BG144" s="185">
        <f>IF(O144="zákl. přenesená",K144,0)</f>
        <v>0</v>
      </c>
      <c r="BH144" s="185">
        <f>IF(O144="sníž. přenesená",K144,0)</f>
        <v>0</v>
      </c>
      <c r="BI144" s="185">
        <f>IF(O144="nulová",K144,0)</f>
        <v>0</v>
      </c>
      <c r="BJ144" s="14" t="s">
        <v>83</v>
      </c>
      <c r="BK144" s="185">
        <f>ROUND(P144*H144,2)</f>
        <v>0</v>
      </c>
      <c r="BL144" s="14" t="s">
        <v>83</v>
      </c>
      <c r="BM144" s="184" t="s">
        <v>2413</v>
      </c>
    </row>
    <row r="145" spans="1:65" s="2" customFormat="1" ht="19.5">
      <c r="A145" s="31"/>
      <c r="B145" s="32"/>
      <c r="C145" s="33"/>
      <c r="D145" s="186" t="s">
        <v>207</v>
      </c>
      <c r="E145" s="33"/>
      <c r="F145" s="187" t="s">
        <v>2414</v>
      </c>
      <c r="G145" s="33"/>
      <c r="H145" s="33"/>
      <c r="I145" s="188"/>
      <c r="J145" s="188"/>
      <c r="K145" s="33"/>
      <c r="L145" s="33"/>
      <c r="M145" s="36"/>
      <c r="N145" s="189"/>
      <c r="O145" s="190"/>
      <c r="P145" s="68"/>
      <c r="Q145" s="68"/>
      <c r="R145" s="68"/>
      <c r="S145" s="68"/>
      <c r="T145" s="68"/>
      <c r="U145" s="68"/>
      <c r="V145" s="68"/>
      <c r="W145" s="68"/>
      <c r="X145" s="68"/>
      <c r="Y145" s="69"/>
      <c r="Z145" s="31"/>
      <c r="AA145" s="31"/>
      <c r="AB145" s="31"/>
      <c r="AC145" s="31"/>
      <c r="AD145" s="31"/>
      <c r="AE145" s="31"/>
      <c r="AT145" s="14" t="s">
        <v>207</v>
      </c>
      <c r="AU145" s="14" t="s">
        <v>85</v>
      </c>
    </row>
    <row r="146" spans="1:65" s="2" customFormat="1" ht="14.45" customHeight="1">
      <c r="A146" s="31"/>
      <c r="B146" s="32"/>
      <c r="C146" s="207" t="s">
        <v>447</v>
      </c>
      <c r="D146" s="207" t="s">
        <v>423</v>
      </c>
      <c r="E146" s="208" t="s">
        <v>1372</v>
      </c>
      <c r="F146" s="209" t="s">
        <v>1373</v>
      </c>
      <c r="G146" s="210" t="s">
        <v>698</v>
      </c>
      <c r="H146" s="211">
        <v>75</v>
      </c>
      <c r="I146" s="212"/>
      <c r="J146" s="212"/>
      <c r="K146" s="213">
        <f>ROUND(P146*H146,2)</f>
        <v>0</v>
      </c>
      <c r="L146" s="209" t="s">
        <v>1</v>
      </c>
      <c r="M146" s="36"/>
      <c r="N146" s="214" t="s">
        <v>1</v>
      </c>
      <c r="O146" s="180" t="s">
        <v>39</v>
      </c>
      <c r="P146" s="181">
        <f>I146+J146</f>
        <v>0</v>
      </c>
      <c r="Q146" s="181">
        <f>ROUND(I146*H146,2)</f>
        <v>0</v>
      </c>
      <c r="R146" s="181">
        <f>ROUND(J146*H146,2)</f>
        <v>0</v>
      </c>
      <c r="S146" s="68"/>
      <c r="T146" s="182">
        <f>S146*H146</f>
        <v>0</v>
      </c>
      <c r="U146" s="182">
        <v>0</v>
      </c>
      <c r="V146" s="182">
        <f>U146*H146</f>
        <v>0</v>
      </c>
      <c r="W146" s="182">
        <v>0</v>
      </c>
      <c r="X146" s="182">
        <f>W146*H146</f>
        <v>0</v>
      </c>
      <c r="Y146" s="183" t="s">
        <v>1</v>
      </c>
      <c r="Z146" s="31"/>
      <c r="AA146" s="31"/>
      <c r="AB146" s="31"/>
      <c r="AC146" s="31"/>
      <c r="AD146" s="31"/>
      <c r="AE146" s="31"/>
      <c r="AR146" s="184" t="s">
        <v>214</v>
      </c>
      <c r="AT146" s="184" t="s">
        <v>423</v>
      </c>
      <c r="AU146" s="184" t="s">
        <v>85</v>
      </c>
      <c r="AY146" s="14" t="s">
        <v>205</v>
      </c>
      <c r="BE146" s="185">
        <f>IF(O146="základní",K146,0)</f>
        <v>0</v>
      </c>
      <c r="BF146" s="185">
        <f>IF(O146="snížená",K146,0)</f>
        <v>0</v>
      </c>
      <c r="BG146" s="185">
        <f>IF(O146="zákl. přenesená",K146,0)</f>
        <v>0</v>
      </c>
      <c r="BH146" s="185">
        <f>IF(O146="sníž. přenesená",K146,0)</f>
        <v>0</v>
      </c>
      <c r="BI146" s="185">
        <f>IF(O146="nulová",K146,0)</f>
        <v>0</v>
      </c>
      <c r="BJ146" s="14" t="s">
        <v>83</v>
      </c>
      <c r="BK146" s="185">
        <f>ROUND(P146*H146,2)</f>
        <v>0</v>
      </c>
      <c r="BL146" s="14" t="s">
        <v>214</v>
      </c>
      <c r="BM146" s="184" t="s">
        <v>2415</v>
      </c>
    </row>
    <row r="147" spans="1:65" s="2" customFormat="1" ht="19.5">
      <c r="A147" s="31"/>
      <c r="B147" s="32"/>
      <c r="C147" s="33"/>
      <c r="D147" s="186" t="s">
        <v>207</v>
      </c>
      <c r="E147" s="33"/>
      <c r="F147" s="187" t="s">
        <v>1375</v>
      </c>
      <c r="G147" s="33"/>
      <c r="H147" s="33"/>
      <c r="I147" s="188"/>
      <c r="J147" s="188"/>
      <c r="K147" s="33"/>
      <c r="L147" s="33"/>
      <c r="M147" s="36"/>
      <c r="N147" s="189"/>
      <c r="O147" s="190"/>
      <c r="P147" s="68"/>
      <c r="Q147" s="68"/>
      <c r="R147" s="68"/>
      <c r="S147" s="68"/>
      <c r="T147" s="68"/>
      <c r="U147" s="68"/>
      <c r="V147" s="68"/>
      <c r="W147" s="68"/>
      <c r="X147" s="68"/>
      <c r="Y147" s="69"/>
      <c r="Z147" s="31"/>
      <c r="AA147" s="31"/>
      <c r="AB147" s="31"/>
      <c r="AC147" s="31"/>
      <c r="AD147" s="31"/>
      <c r="AE147" s="31"/>
      <c r="AT147" s="14" t="s">
        <v>207</v>
      </c>
      <c r="AU147" s="14" t="s">
        <v>85</v>
      </c>
    </row>
    <row r="148" spans="1:65" s="2" customFormat="1" ht="14.45" customHeight="1">
      <c r="A148" s="31"/>
      <c r="B148" s="32"/>
      <c r="C148" s="207" t="s">
        <v>452</v>
      </c>
      <c r="D148" s="207" t="s">
        <v>423</v>
      </c>
      <c r="E148" s="208" t="s">
        <v>1376</v>
      </c>
      <c r="F148" s="209" t="s">
        <v>1377</v>
      </c>
      <c r="G148" s="210" t="s">
        <v>1378</v>
      </c>
      <c r="H148" s="211">
        <v>157</v>
      </c>
      <c r="I148" s="212"/>
      <c r="J148" s="212"/>
      <c r="K148" s="213">
        <f>ROUND(P148*H148,2)</f>
        <v>0</v>
      </c>
      <c r="L148" s="209" t="s">
        <v>1</v>
      </c>
      <c r="M148" s="36"/>
      <c r="N148" s="214" t="s">
        <v>1</v>
      </c>
      <c r="O148" s="180" t="s">
        <v>39</v>
      </c>
      <c r="P148" s="181">
        <f>I148+J148</f>
        <v>0</v>
      </c>
      <c r="Q148" s="181">
        <f>ROUND(I148*H148,2)</f>
        <v>0</v>
      </c>
      <c r="R148" s="181">
        <f>ROUND(J148*H148,2)</f>
        <v>0</v>
      </c>
      <c r="S148" s="68"/>
      <c r="T148" s="182">
        <f>S148*H148</f>
        <v>0</v>
      </c>
      <c r="U148" s="182">
        <v>0</v>
      </c>
      <c r="V148" s="182">
        <f>U148*H148</f>
        <v>0</v>
      </c>
      <c r="W148" s="182">
        <v>0</v>
      </c>
      <c r="X148" s="182">
        <f>W148*H148</f>
        <v>0</v>
      </c>
      <c r="Y148" s="183" t="s">
        <v>1</v>
      </c>
      <c r="Z148" s="31"/>
      <c r="AA148" s="31"/>
      <c r="AB148" s="31"/>
      <c r="AC148" s="31"/>
      <c r="AD148" s="31"/>
      <c r="AE148" s="31"/>
      <c r="AR148" s="184" t="s">
        <v>214</v>
      </c>
      <c r="AT148" s="184" t="s">
        <v>423</v>
      </c>
      <c r="AU148" s="184" t="s">
        <v>85</v>
      </c>
      <c r="AY148" s="14" t="s">
        <v>205</v>
      </c>
      <c r="BE148" s="185">
        <f>IF(O148="základní",K148,0)</f>
        <v>0</v>
      </c>
      <c r="BF148" s="185">
        <f>IF(O148="snížená",K148,0)</f>
        <v>0</v>
      </c>
      <c r="BG148" s="185">
        <f>IF(O148="zákl. přenesená",K148,0)</f>
        <v>0</v>
      </c>
      <c r="BH148" s="185">
        <f>IF(O148="sníž. přenesená",K148,0)</f>
        <v>0</v>
      </c>
      <c r="BI148" s="185">
        <f>IF(O148="nulová",K148,0)</f>
        <v>0</v>
      </c>
      <c r="BJ148" s="14" t="s">
        <v>83</v>
      </c>
      <c r="BK148" s="185">
        <f>ROUND(P148*H148,2)</f>
        <v>0</v>
      </c>
      <c r="BL148" s="14" t="s">
        <v>214</v>
      </c>
      <c r="BM148" s="184" t="s">
        <v>2416</v>
      </c>
    </row>
    <row r="149" spans="1:65" s="2" customFormat="1" ht="19.5">
      <c r="A149" s="31"/>
      <c r="B149" s="32"/>
      <c r="C149" s="33"/>
      <c r="D149" s="186" t="s">
        <v>207</v>
      </c>
      <c r="E149" s="33"/>
      <c r="F149" s="187" t="s">
        <v>1380</v>
      </c>
      <c r="G149" s="33"/>
      <c r="H149" s="33"/>
      <c r="I149" s="188"/>
      <c r="J149" s="188"/>
      <c r="K149" s="33"/>
      <c r="L149" s="33"/>
      <c r="M149" s="36"/>
      <c r="N149" s="189"/>
      <c r="O149" s="190"/>
      <c r="P149" s="68"/>
      <c r="Q149" s="68"/>
      <c r="R149" s="68"/>
      <c r="S149" s="68"/>
      <c r="T149" s="68"/>
      <c r="U149" s="68"/>
      <c r="V149" s="68"/>
      <c r="W149" s="68"/>
      <c r="X149" s="68"/>
      <c r="Y149" s="69"/>
      <c r="Z149" s="31"/>
      <c r="AA149" s="31"/>
      <c r="AB149" s="31"/>
      <c r="AC149" s="31"/>
      <c r="AD149" s="31"/>
      <c r="AE149" s="31"/>
      <c r="AT149" s="14" t="s">
        <v>207</v>
      </c>
      <c r="AU149" s="14" t="s">
        <v>85</v>
      </c>
    </row>
    <row r="150" spans="1:65" s="2" customFormat="1" ht="14.45" customHeight="1">
      <c r="A150" s="31"/>
      <c r="B150" s="32"/>
      <c r="C150" s="207" t="s">
        <v>457</v>
      </c>
      <c r="D150" s="207" t="s">
        <v>423</v>
      </c>
      <c r="E150" s="208" t="s">
        <v>1368</v>
      </c>
      <c r="F150" s="209" t="s">
        <v>1369</v>
      </c>
      <c r="G150" s="210" t="s">
        <v>1085</v>
      </c>
      <c r="H150" s="211">
        <v>120</v>
      </c>
      <c r="I150" s="212"/>
      <c r="J150" s="212"/>
      <c r="K150" s="213">
        <f>ROUND(P150*H150,2)</f>
        <v>0</v>
      </c>
      <c r="L150" s="209" t="s">
        <v>1</v>
      </c>
      <c r="M150" s="36"/>
      <c r="N150" s="214" t="s">
        <v>1</v>
      </c>
      <c r="O150" s="180" t="s">
        <v>39</v>
      </c>
      <c r="P150" s="181">
        <f>I150+J150</f>
        <v>0</v>
      </c>
      <c r="Q150" s="181">
        <f>ROUND(I150*H150,2)</f>
        <v>0</v>
      </c>
      <c r="R150" s="181">
        <f>ROUND(J150*H150,2)</f>
        <v>0</v>
      </c>
      <c r="S150" s="68"/>
      <c r="T150" s="182">
        <f>S150*H150</f>
        <v>0</v>
      </c>
      <c r="U150" s="182">
        <v>0</v>
      </c>
      <c r="V150" s="182">
        <f>U150*H150</f>
        <v>0</v>
      </c>
      <c r="W150" s="182">
        <v>0</v>
      </c>
      <c r="X150" s="182">
        <f>W150*H150</f>
        <v>0</v>
      </c>
      <c r="Y150" s="183" t="s">
        <v>1</v>
      </c>
      <c r="Z150" s="31"/>
      <c r="AA150" s="31"/>
      <c r="AB150" s="31"/>
      <c r="AC150" s="31"/>
      <c r="AD150" s="31"/>
      <c r="AE150" s="31"/>
      <c r="AR150" s="184" t="s">
        <v>214</v>
      </c>
      <c r="AT150" s="184" t="s">
        <v>423</v>
      </c>
      <c r="AU150" s="184" t="s">
        <v>85</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214</v>
      </c>
      <c r="BM150" s="184" t="s">
        <v>2417</v>
      </c>
    </row>
    <row r="151" spans="1:65" s="2" customFormat="1" ht="11.25">
      <c r="A151" s="31"/>
      <c r="B151" s="32"/>
      <c r="C151" s="33"/>
      <c r="D151" s="186" t="s">
        <v>207</v>
      </c>
      <c r="E151" s="33"/>
      <c r="F151" s="187" t="s">
        <v>1369</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85</v>
      </c>
    </row>
    <row r="152" spans="1:65" s="11" customFormat="1" ht="22.9" customHeight="1">
      <c r="B152" s="192"/>
      <c r="C152" s="193"/>
      <c r="D152" s="194" t="s">
        <v>75</v>
      </c>
      <c r="E152" s="224" t="s">
        <v>2418</v>
      </c>
      <c r="F152" s="224" t="s">
        <v>2419</v>
      </c>
      <c r="G152" s="193"/>
      <c r="H152" s="193"/>
      <c r="I152" s="196"/>
      <c r="J152" s="196"/>
      <c r="K152" s="225">
        <f>BK152</f>
        <v>0</v>
      </c>
      <c r="L152" s="193"/>
      <c r="M152" s="198"/>
      <c r="N152" s="199"/>
      <c r="O152" s="200"/>
      <c r="P152" s="200"/>
      <c r="Q152" s="201">
        <f>SUM(Q153:Q156)</f>
        <v>0</v>
      </c>
      <c r="R152" s="201">
        <f>SUM(R153:R156)</f>
        <v>0</v>
      </c>
      <c r="S152" s="200"/>
      <c r="T152" s="202">
        <f>SUM(T153:T156)</f>
        <v>0</v>
      </c>
      <c r="U152" s="200"/>
      <c r="V152" s="202">
        <f>SUM(V153:V156)</f>
        <v>4.3899999999999998E-3</v>
      </c>
      <c r="W152" s="200"/>
      <c r="X152" s="202">
        <f>SUM(X153:X156)</f>
        <v>0</v>
      </c>
      <c r="Y152" s="203"/>
      <c r="AR152" s="204" t="s">
        <v>409</v>
      </c>
      <c r="AT152" s="205" t="s">
        <v>75</v>
      </c>
      <c r="AU152" s="205" t="s">
        <v>83</v>
      </c>
      <c r="AY152" s="204" t="s">
        <v>205</v>
      </c>
      <c r="BK152" s="206">
        <f>SUM(BK153:BK156)</f>
        <v>0</v>
      </c>
    </row>
    <row r="153" spans="1:65" s="2" customFormat="1" ht="14.45" customHeight="1">
      <c r="A153" s="31"/>
      <c r="B153" s="32"/>
      <c r="C153" s="207" t="s">
        <v>462</v>
      </c>
      <c r="D153" s="207" t="s">
        <v>423</v>
      </c>
      <c r="E153" s="208" t="s">
        <v>2420</v>
      </c>
      <c r="F153" s="209" t="s">
        <v>2421</v>
      </c>
      <c r="G153" s="210" t="s">
        <v>300</v>
      </c>
      <c r="H153" s="211">
        <v>1</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83</v>
      </c>
      <c r="AT153" s="184" t="s">
        <v>423</v>
      </c>
      <c r="AU153" s="184" t="s">
        <v>85</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83</v>
      </c>
      <c r="BM153" s="184" t="s">
        <v>2422</v>
      </c>
    </row>
    <row r="154" spans="1:65" s="2" customFormat="1" ht="19.5">
      <c r="A154" s="31"/>
      <c r="B154" s="32"/>
      <c r="C154" s="33"/>
      <c r="D154" s="186" t="s">
        <v>207</v>
      </c>
      <c r="E154" s="33"/>
      <c r="F154" s="187" t="s">
        <v>2423</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85</v>
      </c>
    </row>
    <row r="155" spans="1:65" s="2" customFormat="1" ht="14.45" customHeight="1">
      <c r="A155" s="31"/>
      <c r="B155" s="32"/>
      <c r="C155" s="207" t="s">
        <v>510</v>
      </c>
      <c r="D155" s="207" t="s">
        <v>423</v>
      </c>
      <c r="E155" s="208" t="s">
        <v>2424</v>
      </c>
      <c r="F155" s="209" t="s">
        <v>2425</v>
      </c>
      <c r="G155" s="210" t="s">
        <v>300</v>
      </c>
      <c r="H155" s="211">
        <v>1</v>
      </c>
      <c r="I155" s="212"/>
      <c r="J155" s="212"/>
      <c r="K155" s="213">
        <f>ROUND(P155*H155,2)</f>
        <v>0</v>
      </c>
      <c r="L155" s="209" t="s">
        <v>1</v>
      </c>
      <c r="M155" s="36"/>
      <c r="N155" s="214" t="s">
        <v>1</v>
      </c>
      <c r="O155" s="180" t="s">
        <v>39</v>
      </c>
      <c r="P155" s="181">
        <f>I155+J155</f>
        <v>0</v>
      </c>
      <c r="Q155" s="181">
        <f>ROUND(I155*H155,2)</f>
        <v>0</v>
      </c>
      <c r="R155" s="181">
        <f>ROUND(J155*H155,2)</f>
        <v>0</v>
      </c>
      <c r="S155" s="68"/>
      <c r="T155" s="182">
        <f>S155*H155</f>
        <v>0</v>
      </c>
      <c r="U155" s="182">
        <v>4.3899999999999998E-3</v>
      </c>
      <c r="V155" s="182">
        <f>U155*H155</f>
        <v>4.3899999999999998E-3</v>
      </c>
      <c r="W155" s="182">
        <v>0</v>
      </c>
      <c r="X155" s="182">
        <f>W155*H155</f>
        <v>0</v>
      </c>
      <c r="Y155" s="183" t="s">
        <v>1</v>
      </c>
      <c r="Z155" s="31"/>
      <c r="AA155" s="31"/>
      <c r="AB155" s="31"/>
      <c r="AC155" s="31"/>
      <c r="AD155" s="31"/>
      <c r="AE155" s="31"/>
      <c r="AR155" s="184" t="s">
        <v>83</v>
      </c>
      <c r="AT155" s="184" t="s">
        <v>423</v>
      </c>
      <c r="AU155" s="184" t="s">
        <v>85</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83</v>
      </c>
      <c r="BM155" s="184" t="s">
        <v>2426</v>
      </c>
    </row>
    <row r="156" spans="1:65" s="2" customFormat="1" ht="11.25">
      <c r="A156" s="31"/>
      <c r="B156" s="32"/>
      <c r="C156" s="33"/>
      <c r="D156" s="186" t="s">
        <v>207</v>
      </c>
      <c r="E156" s="33"/>
      <c r="F156" s="187" t="s">
        <v>2427</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85</v>
      </c>
    </row>
    <row r="157" spans="1:65" s="11" customFormat="1" ht="22.9" customHeight="1">
      <c r="B157" s="192"/>
      <c r="C157" s="193"/>
      <c r="D157" s="194" t="s">
        <v>75</v>
      </c>
      <c r="E157" s="224" t="s">
        <v>689</v>
      </c>
      <c r="F157" s="224" t="s">
        <v>690</v>
      </c>
      <c r="G157" s="193"/>
      <c r="H157" s="193"/>
      <c r="I157" s="196"/>
      <c r="J157" s="196"/>
      <c r="K157" s="225">
        <f>BK157</f>
        <v>0</v>
      </c>
      <c r="L157" s="193"/>
      <c r="M157" s="198"/>
      <c r="N157" s="199"/>
      <c r="O157" s="200"/>
      <c r="P157" s="200"/>
      <c r="Q157" s="201">
        <f>SUM(Q158:Q163)</f>
        <v>0</v>
      </c>
      <c r="R157" s="201">
        <f>SUM(R158:R163)</f>
        <v>0</v>
      </c>
      <c r="S157" s="200"/>
      <c r="T157" s="202">
        <f>SUM(T158:T163)</f>
        <v>0</v>
      </c>
      <c r="U157" s="200"/>
      <c r="V157" s="202">
        <f>SUM(V158:V163)</f>
        <v>2.86E-2</v>
      </c>
      <c r="W157" s="200"/>
      <c r="X157" s="202">
        <f>SUM(X158:X163)</f>
        <v>0</v>
      </c>
      <c r="Y157" s="203"/>
      <c r="AR157" s="204" t="s">
        <v>409</v>
      </c>
      <c r="AT157" s="205" t="s">
        <v>75</v>
      </c>
      <c r="AU157" s="205" t="s">
        <v>83</v>
      </c>
      <c r="AY157" s="204" t="s">
        <v>205</v>
      </c>
      <c r="BK157" s="206">
        <f>SUM(BK158:BK163)</f>
        <v>0</v>
      </c>
    </row>
    <row r="158" spans="1:65" s="2" customFormat="1" ht="14.45" customHeight="1">
      <c r="A158" s="31"/>
      <c r="B158" s="32"/>
      <c r="C158" s="207" t="s">
        <v>9</v>
      </c>
      <c r="D158" s="207" t="s">
        <v>423</v>
      </c>
      <c r="E158" s="208" t="s">
        <v>2428</v>
      </c>
      <c r="F158" s="209" t="s">
        <v>2429</v>
      </c>
      <c r="G158" s="210" t="s">
        <v>300</v>
      </c>
      <c r="H158" s="211">
        <v>3</v>
      </c>
      <c r="I158" s="212"/>
      <c r="J158" s="212"/>
      <c r="K158" s="213">
        <f>ROUND(P158*H158,2)</f>
        <v>0</v>
      </c>
      <c r="L158" s="209" t="s">
        <v>1</v>
      </c>
      <c r="M158" s="36"/>
      <c r="N158" s="214" t="s">
        <v>1</v>
      </c>
      <c r="O158" s="180" t="s">
        <v>39</v>
      </c>
      <c r="P158" s="181">
        <f>I158+J158</f>
        <v>0</v>
      </c>
      <c r="Q158" s="181">
        <f>ROUND(I158*H158,2)</f>
        <v>0</v>
      </c>
      <c r="R158" s="181">
        <f>ROUND(J158*H158,2)</f>
        <v>0</v>
      </c>
      <c r="S158" s="68"/>
      <c r="T158" s="182">
        <f>S158*H158</f>
        <v>0</v>
      </c>
      <c r="U158" s="182">
        <v>7.6E-3</v>
      </c>
      <c r="V158" s="182">
        <f>U158*H158</f>
        <v>2.2800000000000001E-2</v>
      </c>
      <c r="W158" s="182">
        <v>0</v>
      </c>
      <c r="X158" s="182">
        <f>W158*H158</f>
        <v>0</v>
      </c>
      <c r="Y158" s="183" t="s">
        <v>1</v>
      </c>
      <c r="Z158" s="31"/>
      <c r="AA158" s="31"/>
      <c r="AB158" s="31"/>
      <c r="AC158" s="31"/>
      <c r="AD158" s="31"/>
      <c r="AE158" s="31"/>
      <c r="AR158" s="184" t="s">
        <v>666</v>
      </c>
      <c r="AT158" s="184" t="s">
        <v>423</v>
      </c>
      <c r="AU158" s="184" t="s">
        <v>85</v>
      </c>
      <c r="AY158" s="14" t="s">
        <v>205</v>
      </c>
      <c r="BE158" s="185">
        <f>IF(O158="základní",K158,0)</f>
        <v>0</v>
      </c>
      <c r="BF158" s="185">
        <f>IF(O158="snížená",K158,0)</f>
        <v>0</v>
      </c>
      <c r="BG158" s="185">
        <f>IF(O158="zákl. přenesená",K158,0)</f>
        <v>0</v>
      </c>
      <c r="BH158" s="185">
        <f>IF(O158="sníž. přenesená",K158,0)</f>
        <v>0</v>
      </c>
      <c r="BI158" s="185">
        <f>IF(O158="nulová",K158,0)</f>
        <v>0</v>
      </c>
      <c r="BJ158" s="14" t="s">
        <v>83</v>
      </c>
      <c r="BK158" s="185">
        <f>ROUND(P158*H158,2)</f>
        <v>0</v>
      </c>
      <c r="BL158" s="14" t="s">
        <v>666</v>
      </c>
      <c r="BM158" s="184" t="s">
        <v>2430</v>
      </c>
    </row>
    <row r="159" spans="1:65" s="2" customFormat="1" ht="11.25">
      <c r="A159" s="31"/>
      <c r="B159" s="32"/>
      <c r="C159" s="33"/>
      <c r="D159" s="186" t="s">
        <v>207</v>
      </c>
      <c r="E159" s="33"/>
      <c r="F159" s="187" t="s">
        <v>2431</v>
      </c>
      <c r="G159" s="33"/>
      <c r="H159" s="33"/>
      <c r="I159" s="188"/>
      <c r="J159" s="188"/>
      <c r="K159" s="33"/>
      <c r="L159" s="33"/>
      <c r="M159" s="36"/>
      <c r="N159" s="189"/>
      <c r="O159" s="190"/>
      <c r="P159" s="68"/>
      <c r="Q159" s="68"/>
      <c r="R159" s="68"/>
      <c r="S159" s="68"/>
      <c r="T159" s="68"/>
      <c r="U159" s="68"/>
      <c r="V159" s="68"/>
      <c r="W159" s="68"/>
      <c r="X159" s="68"/>
      <c r="Y159" s="69"/>
      <c r="Z159" s="31"/>
      <c r="AA159" s="31"/>
      <c r="AB159" s="31"/>
      <c r="AC159" s="31"/>
      <c r="AD159" s="31"/>
      <c r="AE159" s="31"/>
      <c r="AT159" s="14" t="s">
        <v>207</v>
      </c>
      <c r="AU159" s="14" t="s">
        <v>85</v>
      </c>
    </row>
    <row r="160" spans="1:65" s="2" customFormat="1" ht="14.45" customHeight="1">
      <c r="A160" s="31"/>
      <c r="B160" s="32"/>
      <c r="C160" s="170" t="s">
        <v>607</v>
      </c>
      <c r="D160" s="170" t="s">
        <v>201</v>
      </c>
      <c r="E160" s="171" t="s">
        <v>2432</v>
      </c>
      <c r="F160" s="172" t="s">
        <v>2433</v>
      </c>
      <c r="G160" s="173" t="s">
        <v>785</v>
      </c>
      <c r="H160" s="174">
        <v>3</v>
      </c>
      <c r="I160" s="175"/>
      <c r="J160" s="176"/>
      <c r="K160" s="177">
        <f>ROUND(P160*H160,2)</f>
        <v>0</v>
      </c>
      <c r="L160" s="172" t="s">
        <v>1</v>
      </c>
      <c r="M160" s="178"/>
      <c r="N160" s="179" t="s">
        <v>1</v>
      </c>
      <c r="O160" s="180" t="s">
        <v>39</v>
      </c>
      <c r="P160" s="181">
        <f>I160+J160</f>
        <v>0</v>
      </c>
      <c r="Q160" s="181">
        <f>ROUND(I160*H160,2)</f>
        <v>0</v>
      </c>
      <c r="R160" s="181">
        <f>ROUND(J160*H160,2)</f>
        <v>0</v>
      </c>
      <c r="S160" s="68"/>
      <c r="T160" s="182">
        <f>S160*H160</f>
        <v>0</v>
      </c>
      <c r="U160" s="182">
        <v>0</v>
      </c>
      <c r="V160" s="182">
        <f>U160*H160</f>
        <v>0</v>
      </c>
      <c r="W160" s="182">
        <v>0</v>
      </c>
      <c r="X160" s="182">
        <f>W160*H160</f>
        <v>0</v>
      </c>
      <c r="Y160" s="183" t="s">
        <v>1</v>
      </c>
      <c r="Z160" s="31"/>
      <c r="AA160" s="31"/>
      <c r="AB160" s="31"/>
      <c r="AC160" s="31"/>
      <c r="AD160" s="31"/>
      <c r="AE160" s="31"/>
      <c r="AR160" s="184" t="s">
        <v>213</v>
      </c>
      <c r="AT160" s="184" t="s">
        <v>201</v>
      </c>
      <c r="AU160" s="184" t="s">
        <v>85</v>
      </c>
      <c r="AY160" s="14" t="s">
        <v>205</v>
      </c>
      <c r="BE160" s="185">
        <f>IF(O160="základní",K160,0)</f>
        <v>0</v>
      </c>
      <c r="BF160" s="185">
        <f>IF(O160="snížená",K160,0)</f>
        <v>0</v>
      </c>
      <c r="BG160" s="185">
        <f>IF(O160="zákl. přenesená",K160,0)</f>
        <v>0</v>
      </c>
      <c r="BH160" s="185">
        <f>IF(O160="sníž. přenesená",K160,0)</f>
        <v>0</v>
      </c>
      <c r="BI160" s="185">
        <f>IF(O160="nulová",K160,0)</f>
        <v>0</v>
      </c>
      <c r="BJ160" s="14" t="s">
        <v>83</v>
      </c>
      <c r="BK160" s="185">
        <f>ROUND(P160*H160,2)</f>
        <v>0</v>
      </c>
      <c r="BL160" s="14" t="s">
        <v>214</v>
      </c>
      <c r="BM160" s="184" t="s">
        <v>2434</v>
      </c>
    </row>
    <row r="161" spans="1:65" s="2" customFormat="1" ht="11.25">
      <c r="A161" s="31"/>
      <c r="B161" s="32"/>
      <c r="C161" s="33"/>
      <c r="D161" s="186" t="s">
        <v>207</v>
      </c>
      <c r="E161" s="33"/>
      <c r="F161" s="187" t="s">
        <v>2433</v>
      </c>
      <c r="G161" s="33"/>
      <c r="H161" s="33"/>
      <c r="I161" s="188"/>
      <c r="J161" s="188"/>
      <c r="K161" s="33"/>
      <c r="L161" s="33"/>
      <c r="M161" s="36"/>
      <c r="N161" s="189"/>
      <c r="O161" s="190"/>
      <c r="P161" s="68"/>
      <c r="Q161" s="68"/>
      <c r="R161" s="68"/>
      <c r="S161" s="68"/>
      <c r="T161" s="68"/>
      <c r="U161" s="68"/>
      <c r="V161" s="68"/>
      <c r="W161" s="68"/>
      <c r="X161" s="68"/>
      <c r="Y161" s="69"/>
      <c r="Z161" s="31"/>
      <c r="AA161" s="31"/>
      <c r="AB161" s="31"/>
      <c r="AC161" s="31"/>
      <c r="AD161" s="31"/>
      <c r="AE161" s="31"/>
      <c r="AT161" s="14" t="s">
        <v>207</v>
      </c>
      <c r="AU161" s="14" t="s">
        <v>85</v>
      </c>
    </row>
    <row r="162" spans="1:65" s="2" customFormat="1" ht="14.45" customHeight="1">
      <c r="A162" s="31"/>
      <c r="B162" s="32"/>
      <c r="C162" s="207" t="s">
        <v>616</v>
      </c>
      <c r="D162" s="207" t="s">
        <v>423</v>
      </c>
      <c r="E162" s="208" t="s">
        <v>1387</v>
      </c>
      <c r="F162" s="209" t="s">
        <v>1388</v>
      </c>
      <c r="G162" s="210" t="s">
        <v>761</v>
      </c>
      <c r="H162" s="211">
        <v>232</v>
      </c>
      <c r="I162" s="212"/>
      <c r="J162" s="212"/>
      <c r="K162" s="213">
        <f>ROUND(P162*H162,2)</f>
        <v>0</v>
      </c>
      <c r="L162" s="209" t="s">
        <v>1</v>
      </c>
      <c r="M162" s="36"/>
      <c r="N162" s="214" t="s">
        <v>1</v>
      </c>
      <c r="O162" s="180" t="s">
        <v>39</v>
      </c>
      <c r="P162" s="181">
        <f>I162+J162</f>
        <v>0</v>
      </c>
      <c r="Q162" s="181">
        <f>ROUND(I162*H162,2)</f>
        <v>0</v>
      </c>
      <c r="R162" s="181">
        <f>ROUND(J162*H162,2)</f>
        <v>0</v>
      </c>
      <c r="S162" s="68"/>
      <c r="T162" s="182">
        <f>S162*H162</f>
        <v>0</v>
      </c>
      <c r="U162" s="182">
        <v>2.5000000000000001E-5</v>
      </c>
      <c r="V162" s="182">
        <f>U162*H162</f>
        <v>5.8000000000000005E-3</v>
      </c>
      <c r="W162" s="182">
        <v>0</v>
      </c>
      <c r="X162" s="182">
        <f>W162*H162</f>
        <v>0</v>
      </c>
      <c r="Y162" s="183" t="s">
        <v>1</v>
      </c>
      <c r="Z162" s="31"/>
      <c r="AA162" s="31"/>
      <c r="AB162" s="31"/>
      <c r="AC162" s="31"/>
      <c r="AD162" s="31"/>
      <c r="AE162" s="31"/>
      <c r="AR162" s="184" t="s">
        <v>666</v>
      </c>
      <c r="AT162" s="184" t="s">
        <v>423</v>
      </c>
      <c r="AU162" s="184" t="s">
        <v>85</v>
      </c>
      <c r="AY162" s="14" t="s">
        <v>205</v>
      </c>
      <c r="BE162" s="185">
        <f>IF(O162="základní",K162,0)</f>
        <v>0</v>
      </c>
      <c r="BF162" s="185">
        <f>IF(O162="snížená",K162,0)</f>
        <v>0</v>
      </c>
      <c r="BG162" s="185">
        <f>IF(O162="zákl. přenesená",K162,0)</f>
        <v>0</v>
      </c>
      <c r="BH162" s="185">
        <f>IF(O162="sníž. přenesená",K162,0)</f>
        <v>0</v>
      </c>
      <c r="BI162" s="185">
        <f>IF(O162="nulová",K162,0)</f>
        <v>0</v>
      </c>
      <c r="BJ162" s="14" t="s">
        <v>83</v>
      </c>
      <c r="BK162" s="185">
        <f>ROUND(P162*H162,2)</f>
        <v>0</v>
      </c>
      <c r="BL162" s="14" t="s">
        <v>666</v>
      </c>
      <c r="BM162" s="184" t="s">
        <v>2435</v>
      </c>
    </row>
    <row r="163" spans="1:65" s="2" customFormat="1" ht="11.25">
      <c r="A163" s="31"/>
      <c r="B163" s="32"/>
      <c r="C163" s="33"/>
      <c r="D163" s="186" t="s">
        <v>207</v>
      </c>
      <c r="E163" s="33"/>
      <c r="F163" s="187" t="s">
        <v>1390</v>
      </c>
      <c r="G163" s="33"/>
      <c r="H163" s="33"/>
      <c r="I163" s="188"/>
      <c r="J163" s="188"/>
      <c r="K163" s="33"/>
      <c r="L163" s="33"/>
      <c r="M163" s="36"/>
      <c r="N163" s="189"/>
      <c r="O163" s="190"/>
      <c r="P163" s="68"/>
      <c r="Q163" s="68"/>
      <c r="R163" s="68"/>
      <c r="S163" s="68"/>
      <c r="T163" s="68"/>
      <c r="U163" s="68"/>
      <c r="V163" s="68"/>
      <c r="W163" s="68"/>
      <c r="X163" s="68"/>
      <c r="Y163" s="69"/>
      <c r="Z163" s="31"/>
      <c r="AA163" s="31"/>
      <c r="AB163" s="31"/>
      <c r="AC163" s="31"/>
      <c r="AD163" s="31"/>
      <c r="AE163" s="31"/>
      <c r="AT163" s="14" t="s">
        <v>207</v>
      </c>
      <c r="AU163" s="14" t="s">
        <v>85</v>
      </c>
    </row>
    <row r="164" spans="1:65" s="11" customFormat="1" ht="25.9" customHeight="1">
      <c r="B164" s="192"/>
      <c r="C164" s="193"/>
      <c r="D164" s="194" t="s">
        <v>75</v>
      </c>
      <c r="E164" s="195" t="s">
        <v>1415</v>
      </c>
      <c r="F164" s="195" t="s">
        <v>1416</v>
      </c>
      <c r="G164" s="193"/>
      <c r="H164" s="193"/>
      <c r="I164" s="196"/>
      <c r="J164" s="196"/>
      <c r="K164" s="197">
        <f>BK164</f>
        <v>0</v>
      </c>
      <c r="L164" s="193"/>
      <c r="M164" s="198"/>
      <c r="N164" s="199"/>
      <c r="O164" s="200"/>
      <c r="P164" s="200"/>
      <c r="Q164" s="201">
        <f>SUM(Q165:Q182)</f>
        <v>0</v>
      </c>
      <c r="R164" s="201">
        <f>SUM(R165:R182)</f>
        <v>0</v>
      </c>
      <c r="S164" s="200"/>
      <c r="T164" s="202">
        <f>SUM(T165:T182)</f>
        <v>0</v>
      </c>
      <c r="U164" s="200"/>
      <c r="V164" s="202">
        <f>SUM(V165:V182)</f>
        <v>0</v>
      </c>
      <c r="W164" s="200"/>
      <c r="X164" s="202">
        <f>SUM(X165:X182)</f>
        <v>0</v>
      </c>
      <c r="Y164" s="203"/>
      <c r="AR164" s="204" t="s">
        <v>83</v>
      </c>
      <c r="AT164" s="205" t="s">
        <v>75</v>
      </c>
      <c r="AU164" s="205" t="s">
        <v>76</v>
      </c>
      <c r="AY164" s="204" t="s">
        <v>205</v>
      </c>
      <c r="BK164" s="206">
        <f>SUM(BK165:BK182)</f>
        <v>0</v>
      </c>
    </row>
    <row r="165" spans="1:65" s="2" customFormat="1" ht="14.45" customHeight="1">
      <c r="A165" s="31"/>
      <c r="B165" s="32"/>
      <c r="C165" s="207" t="s">
        <v>620</v>
      </c>
      <c r="D165" s="207" t="s">
        <v>423</v>
      </c>
      <c r="E165" s="208" t="s">
        <v>1417</v>
      </c>
      <c r="F165" s="209" t="s">
        <v>1418</v>
      </c>
      <c r="G165" s="210" t="s">
        <v>1378</v>
      </c>
      <c r="H165" s="211">
        <v>45.94</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2436</v>
      </c>
    </row>
    <row r="166" spans="1:65" s="2" customFormat="1" ht="11.25">
      <c r="A166" s="31"/>
      <c r="B166" s="32"/>
      <c r="C166" s="33"/>
      <c r="D166" s="186" t="s">
        <v>207</v>
      </c>
      <c r="E166" s="33"/>
      <c r="F166" s="187" t="s">
        <v>1420</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207" t="s">
        <v>624</v>
      </c>
      <c r="D167" s="207" t="s">
        <v>423</v>
      </c>
      <c r="E167" s="208" t="s">
        <v>2437</v>
      </c>
      <c r="F167" s="209" t="s">
        <v>2438</v>
      </c>
      <c r="G167" s="210" t="s">
        <v>300</v>
      </c>
      <c r="H167" s="211">
        <v>1</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83</v>
      </c>
      <c r="AT167" s="184" t="s">
        <v>423</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83</v>
      </c>
      <c r="BM167" s="184" t="s">
        <v>2439</v>
      </c>
    </row>
    <row r="168" spans="1:65" s="2" customFormat="1" ht="11.25">
      <c r="A168" s="31"/>
      <c r="B168" s="32"/>
      <c r="C168" s="33"/>
      <c r="D168" s="186" t="s">
        <v>207</v>
      </c>
      <c r="E168" s="33"/>
      <c r="F168" s="187" t="s">
        <v>2440</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83</v>
      </c>
    </row>
    <row r="169" spans="1:65" s="2" customFormat="1" ht="14.45" customHeight="1">
      <c r="A169" s="31"/>
      <c r="B169" s="32"/>
      <c r="C169" s="207" t="s">
        <v>628</v>
      </c>
      <c r="D169" s="207" t="s">
        <v>423</v>
      </c>
      <c r="E169" s="208" t="s">
        <v>2441</v>
      </c>
      <c r="F169" s="209" t="s">
        <v>2442</v>
      </c>
      <c r="G169" s="210" t="s">
        <v>1378</v>
      </c>
      <c r="H169" s="211">
        <v>38.22</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83</v>
      </c>
      <c r="AT169" s="184" t="s">
        <v>423</v>
      </c>
      <c r="AU169" s="184" t="s">
        <v>83</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83</v>
      </c>
      <c r="BM169" s="184" t="s">
        <v>2443</v>
      </c>
    </row>
    <row r="170" spans="1:65" s="2" customFormat="1" ht="11.25">
      <c r="A170" s="31"/>
      <c r="B170" s="32"/>
      <c r="C170" s="33"/>
      <c r="D170" s="186" t="s">
        <v>207</v>
      </c>
      <c r="E170" s="33"/>
      <c r="F170" s="187" t="s">
        <v>2444</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83</v>
      </c>
    </row>
    <row r="171" spans="1:65" s="2" customFormat="1" ht="14.45" customHeight="1">
      <c r="A171" s="31"/>
      <c r="B171" s="32"/>
      <c r="C171" s="207" t="s">
        <v>8</v>
      </c>
      <c r="D171" s="207" t="s">
        <v>423</v>
      </c>
      <c r="E171" s="208" t="s">
        <v>2445</v>
      </c>
      <c r="F171" s="209" t="s">
        <v>2446</v>
      </c>
      <c r="G171" s="210" t="s">
        <v>1378</v>
      </c>
      <c r="H171" s="211">
        <v>0.02</v>
      </c>
      <c r="I171" s="212"/>
      <c r="J171" s="212"/>
      <c r="K171" s="213">
        <f>ROUND(P171*H171,2)</f>
        <v>0</v>
      </c>
      <c r="L171" s="209" t="s">
        <v>1</v>
      </c>
      <c r="M171" s="36"/>
      <c r="N171" s="214"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83</v>
      </c>
      <c r="AT171" s="184" t="s">
        <v>423</v>
      </c>
      <c r="AU171" s="184" t="s">
        <v>83</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83</v>
      </c>
      <c r="BM171" s="184" t="s">
        <v>2447</v>
      </c>
    </row>
    <row r="172" spans="1:65" s="2" customFormat="1" ht="19.5">
      <c r="A172" s="31"/>
      <c r="B172" s="32"/>
      <c r="C172" s="33"/>
      <c r="D172" s="186" t="s">
        <v>207</v>
      </c>
      <c r="E172" s="33"/>
      <c r="F172" s="187" t="s">
        <v>2448</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83</v>
      </c>
    </row>
    <row r="173" spans="1:65" s="2" customFormat="1" ht="14.45" customHeight="1">
      <c r="A173" s="31"/>
      <c r="B173" s="32"/>
      <c r="C173" s="207" t="s">
        <v>422</v>
      </c>
      <c r="D173" s="207" t="s">
        <v>423</v>
      </c>
      <c r="E173" s="208" t="s">
        <v>2449</v>
      </c>
      <c r="F173" s="209" t="s">
        <v>2450</v>
      </c>
      <c r="G173" s="210" t="s">
        <v>1378</v>
      </c>
      <c r="H173" s="211">
        <v>3.4</v>
      </c>
      <c r="I173" s="212"/>
      <c r="J173" s="212"/>
      <c r="K173" s="213">
        <f>ROUND(P173*H173,2)</f>
        <v>0</v>
      </c>
      <c r="L173" s="209" t="s">
        <v>1</v>
      </c>
      <c r="M173" s="36"/>
      <c r="N173" s="214"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83</v>
      </c>
      <c r="AT173" s="184" t="s">
        <v>423</v>
      </c>
      <c r="AU173" s="184" t="s">
        <v>83</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83</v>
      </c>
      <c r="BM173" s="184" t="s">
        <v>2451</v>
      </c>
    </row>
    <row r="174" spans="1:65" s="2" customFormat="1" ht="11.25">
      <c r="A174" s="31"/>
      <c r="B174" s="32"/>
      <c r="C174" s="33"/>
      <c r="D174" s="186" t="s">
        <v>207</v>
      </c>
      <c r="E174" s="33"/>
      <c r="F174" s="187" t="s">
        <v>2452</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83</v>
      </c>
    </row>
    <row r="175" spans="1:65" s="2" customFormat="1" ht="14.45" customHeight="1">
      <c r="A175" s="31"/>
      <c r="B175" s="32"/>
      <c r="C175" s="207" t="s">
        <v>588</v>
      </c>
      <c r="D175" s="207" t="s">
        <v>423</v>
      </c>
      <c r="E175" s="208" t="s">
        <v>2453</v>
      </c>
      <c r="F175" s="209" t="s">
        <v>2454</v>
      </c>
      <c r="G175" s="210" t="s">
        <v>761</v>
      </c>
      <c r="H175" s="211">
        <v>200</v>
      </c>
      <c r="I175" s="212"/>
      <c r="J175" s="212"/>
      <c r="K175" s="213">
        <f>ROUND(P175*H175,2)</f>
        <v>0</v>
      </c>
      <c r="L175" s="209" t="s">
        <v>1</v>
      </c>
      <c r="M175" s="36"/>
      <c r="N175" s="214"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83</v>
      </c>
      <c r="AT175" s="184" t="s">
        <v>423</v>
      </c>
      <c r="AU175" s="184" t="s">
        <v>83</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83</v>
      </c>
      <c r="BM175" s="184" t="s">
        <v>2455</v>
      </c>
    </row>
    <row r="176" spans="1:65" s="2" customFormat="1" ht="19.5">
      <c r="A176" s="31"/>
      <c r="B176" s="32"/>
      <c r="C176" s="33"/>
      <c r="D176" s="186" t="s">
        <v>207</v>
      </c>
      <c r="E176" s="33"/>
      <c r="F176" s="187" t="s">
        <v>2456</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83</v>
      </c>
    </row>
    <row r="177" spans="1:65" s="2" customFormat="1" ht="14.45" customHeight="1">
      <c r="A177" s="31"/>
      <c r="B177" s="32"/>
      <c r="C177" s="207" t="s">
        <v>636</v>
      </c>
      <c r="D177" s="207" t="s">
        <v>423</v>
      </c>
      <c r="E177" s="208" t="s">
        <v>2457</v>
      </c>
      <c r="F177" s="209" t="s">
        <v>2458</v>
      </c>
      <c r="G177" s="210" t="s">
        <v>1378</v>
      </c>
      <c r="H177" s="211">
        <v>0.2</v>
      </c>
      <c r="I177" s="212"/>
      <c r="J177" s="212"/>
      <c r="K177" s="213">
        <f>ROUND(P177*H177,2)</f>
        <v>0</v>
      </c>
      <c r="L177" s="209" t="s">
        <v>1</v>
      </c>
      <c r="M177" s="36"/>
      <c r="N177" s="214"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83</v>
      </c>
      <c r="AT177" s="184" t="s">
        <v>423</v>
      </c>
      <c r="AU177" s="184" t="s">
        <v>83</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83</v>
      </c>
      <c r="BM177" s="184" t="s">
        <v>2459</v>
      </c>
    </row>
    <row r="178" spans="1:65" s="2" customFormat="1" ht="19.5">
      <c r="A178" s="31"/>
      <c r="B178" s="32"/>
      <c r="C178" s="33"/>
      <c r="D178" s="186" t="s">
        <v>207</v>
      </c>
      <c r="E178" s="33"/>
      <c r="F178" s="187" t="s">
        <v>2460</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83</v>
      </c>
    </row>
    <row r="179" spans="1:65" s="2" customFormat="1" ht="14.45" customHeight="1">
      <c r="A179" s="31"/>
      <c r="B179" s="32"/>
      <c r="C179" s="207" t="s">
        <v>1070</v>
      </c>
      <c r="D179" s="207" t="s">
        <v>423</v>
      </c>
      <c r="E179" s="208" t="s">
        <v>1421</v>
      </c>
      <c r="F179" s="209" t="s">
        <v>1422</v>
      </c>
      <c r="G179" s="210" t="s">
        <v>1378</v>
      </c>
      <c r="H179" s="211">
        <v>45.94</v>
      </c>
      <c r="I179" s="212"/>
      <c r="J179" s="212"/>
      <c r="K179" s="213">
        <f>ROUND(P179*H179,2)</f>
        <v>0</v>
      </c>
      <c r="L179" s="209" t="s">
        <v>1</v>
      </c>
      <c r="M179" s="36"/>
      <c r="N179" s="214"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214</v>
      </c>
      <c r="AT179" s="184" t="s">
        <v>423</v>
      </c>
      <c r="AU179" s="184" t="s">
        <v>83</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214</v>
      </c>
      <c r="BM179" s="184" t="s">
        <v>2461</v>
      </c>
    </row>
    <row r="180" spans="1:65" s="2" customFormat="1" ht="11.25">
      <c r="A180" s="31"/>
      <c r="B180" s="32"/>
      <c r="C180" s="33"/>
      <c r="D180" s="186" t="s">
        <v>207</v>
      </c>
      <c r="E180" s="33"/>
      <c r="F180" s="187" t="s">
        <v>1424</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83</v>
      </c>
    </row>
    <row r="181" spans="1:65" s="2" customFormat="1" ht="14.45" customHeight="1">
      <c r="A181" s="31"/>
      <c r="B181" s="32"/>
      <c r="C181" s="207" t="s">
        <v>640</v>
      </c>
      <c r="D181" s="207" t="s">
        <v>423</v>
      </c>
      <c r="E181" s="208" t="s">
        <v>1425</v>
      </c>
      <c r="F181" s="209" t="s">
        <v>1426</v>
      </c>
      <c r="G181" s="210" t="s">
        <v>1378</v>
      </c>
      <c r="H181" s="211">
        <v>1791.66</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214</v>
      </c>
      <c r="AT181" s="184" t="s">
        <v>423</v>
      </c>
      <c r="AU181" s="184" t="s">
        <v>83</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214</v>
      </c>
      <c r="BM181" s="184" t="s">
        <v>2462</v>
      </c>
    </row>
    <row r="182" spans="1:65" s="2" customFormat="1" ht="19.5">
      <c r="A182" s="31"/>
      <c r="B182" s="32"/>
      <c r="C182" s="33"/>
      <c r="D182" s="186" t="s">
        <v>207</v>
      </c>
      <c r="E182" s="33"/>
      <c r="F182" s="187" t="s">
        <v>1428</v>
      </c>
      <c r="G182" s="33"/>
      <c r="H182" s="33"/>
      <c r="I182" s="188"/>
      <c r="J182" s="188"/>
      <c r="K182" s="33"/>
      <c r="L182" s="33"/>
      <c r="M182" s="36"/>
      <c r="N182" s="215"/>
      <c r="O182" s="216"/>
      <c r="P182" s="217"/>
      <c r="Q182" s="217"/>
      <c r="R182" s="217"/>
      <c r="S182" s="217"/>
      <c r="T182" s="217"/>
      <c r="U182" s="217"/>
      <c r="V182" s="217"/>
      <c r="W182" s="217"/>
      <c r="X182" s="217"/>
      <c r="Y182" s="218"/>
      <c r="Z182" s="31"/>
      <c r="AA182" s="31"/>
      <c r="AB182" s="31"/>
      <c r="AC182" s="31"/>
      <c r="AD182" s="31"/>
      <c r="AE182" s="31"/>
      <c r="AT182" s="14" t="s">
        <v>207</v>
      </c>
      <c r="AU182" s="14" t="s">
        <v>83</v>
      </c>
    </row>
    <row r="183" spans="1:65" s="2" customFormat="1" ht="6.95" customHeight="1">
      <c r="A183" s="31"/>
      <c r="B183" s="51"/>
      <c r="C183" s="52"/>
      <c r="D183" s="52"/>
      <c r="E183" s="52"/>
      <c r="F183" s="52"/>
      <c r="G183" s="52"/>
      <c r="H183" s="52"/>
      <c r="I183" s="52"/>
      <c r="J183" s="52"/>
      <c r="K183" s="52"/>
      <c r="L183" s="52"/>
      <c r="M183" s="36"/>
      <c r="N183" s="31"/>
      <c r="P183" s="31"/>
      <c r="Q183" s="31"/>
      <c r="R183" s="31"/>
      <c r="S183" s="31"/>
      <c r="T183" s="31"/>
      <c r="U183" s="31"/>
      <c r="V183" s="31"/>
      <c r="W183" s="31"/>
      <c r="X183" s="31"/>
      <c r="Y183" s="31"/>
      <c r="Z183" s="31"/>
      <c r="AA183" s="31"/>
      <c r="AB183" s="31"/>
      <c r="AC183" s="31"/>
      <c r="AD183" s="31"/>
      <c r="AE183" s="31"/>
    </row>
  </sheetData>
  <sheetProtection algorithmName="SHA-512" hashValue="VJIlUgkqTJnWtOjHZ2IxhHHf62vhRrlTZUxDMScBnV723LcZV9SkaAJH58yzG98rR82rYDJOOwZF8ASCSUmBKA==" saltValue="jFpO5HegqhSc9uIEZn8C2Xu0Nu+jw9i25IIf+UMydIOOqh1y86pGQxFpT5k57poVG1Rk9kCml0rO+MUeY/EaWA==" spinCount="100000" sheet="1" objects="1" scenarios="1" formatColumns="0" formatRows="0" autoFilter="0"/>
  <autoFilter ref="C124:L182" xr:uid="{00000000-0009-0000-0000-00000D000000}"/>
  <mergeCells count="12">
    <mergeCell ref="E117:H117"/>
    <mergeCell ref="M2:Z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0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136</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2384</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2463</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1348</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1349</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ROUND(K124,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ROUND((SUM(BE124:BE208)),  2)</f>
        <v>0</v>
      </c>
      <c r="G37" s="31"/>
      <c r="H37" s="31"/>
      <c r="I37" s="130">
        <v>0.21</v>
      </c>
      <c r="J37" s="31"/>
      <c r="K37" s="125">
        <f>ROUND(((SUM(BE124:BE208))*I37),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ROUND((SUM(BF124:BF208)),  2)</f>
        <v>0</v>
      </c>
      <c r="G38" s="31"/>
      <c r="H38" s="31"/>
      <c r="I38" s="130">
        <v>0.15</v>
      </c>
      <c r="J38" s="31"/>
      <c r="K38" s="125">
        <f>ROUND(((SUM(BF124:BF208))*I38),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ROUND((SUM(BG124:BG208)),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ROUND((SUM(BH124:BH208)),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ROUND((SUM(BI124:BI208)),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2384</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02-PS512267 - ÚOŽI - PS 512267 ŽST Dolní Lipka - přípojka 22kV</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SŽDC s.o., Dlážděná 1003/7, 110 00 Praha 1</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Ing. Ladislav Mikeš</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 t="shared" ref="I98:J100" si="0">Q124</f>
        <v>0</v>
      </c>
      <c r="J98" s="81">
        <f t="shared" si="0"/>
        <v>0</v>
      </c>
      <c r="K98" s="81">
        <f>K124</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2464</v>
      </c>
      <c r="E99" s="156"/>
      <c r="F99" s="156"/>
      <c r="G99" s="156"/>
      <c r="H99" s="156"/>
      <c r="I99" s="157">
        <f t="shared" si="0"/>
        <v>0</v>
      </c>
      <c r="J99" s="157">
        <f t="shared" si="0"/>
        <v>0</v>
      </c>
      <c r="K99" s="157">
        <f>K125</f>
        <v>0</v>
      </c>
      <c r="L99" s="154"/>
      <c r="M99" s="158"/>
    </row>
    <row r="100" spans="1:47" s="12" customFormat="1" ht="19.899999999999999" customHeight="1">
      <c r="B100" s="219"/>
      <c r="C100" s="103"/>
      <c r="D100" s="220" t="s">
        <v>2465</v>
      </c>
      <c r="E100" s="221"/>
      <c r="F100" s="221"/>
      <c r="G100" s="221"/>
      <c r="H100" s="221"/>
      <c r="I100" s="222">
        <f t="shared" si="0"/>
        <v>0</v>
      </c>
      <c r="J100" s="222">
        <f t="shared" si="0"/>
        <v>0</v>
      </c>
      <c r="K100" s="222">
        <f>K126</f>
        <v>0</v>
      </c>
      <c r="L100" s="103"/>
      <c r="M100" s="223"/>
    </row>
    <row r="101" spans="1:47" s="12" customFormat="1" ht="19.899999999999999" customHeight="1">
      <c r="B101" s="219"/>
      <c r="C101" s="103"/>
      <c r="D101" s="220" t="s">
        <v>2466</v>
      </c>
      <c r="E101" s="221"/>
      <c r="F101" s="221"/>
      <c r="G101" s="221"/>
      <c r="H101" s="221"/>
      <c r="I101" s="222">
        <f>Q163</f>
        <v>0</v>
      </c>
      <c r="J101" s="222">
        <f>R163</f>
        <v>0</v>
      </c>
      <c r="K101" s="222">
        <f>K163</f>
        <v>0</v>
      </c>
      <c r="L101" s="103"/>
      <c r="M101" s="223"/>
    </row>
    <row r="102" spans="1:47" s="12" customFormat="1" ht="19.899999999999999" customHeight="1">
      <c r="B102" s="219"/>
      <c r="C102" s="103"/>
      <c r="D102" s="220" t="s">
        <v>2467</v>
      </c>
      <c r="E102" s="221"/>
      <c r="F102" s="221"/>
      <c r="G102" s="221"/>
      <c r="H102" s="221"/>
      <c r="I102" s="222">
        <f>Q182</f>
        <v>0</v>
      </c>
      <c r="J102" s="222">
        <f>R182</f>
        <v>0</v>
      </c>
      <c r="K102" s="222">
        <f>K182</f>
        <v>0</v>
      </c>
      <c r="L102" s="103"/>
      <c r="M102" s="223"/>
    </row>
    <row r="103" spans="1:47" s="2" customFormat="1" ht="21.75" customHeight="1">
      <c r="A103" s="31"/>
      <c r="B103" s="32"/>
      <c r="C103" s="33"/>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47" s="2" customFormat="1" ht="6.95" customHeight="1">
      <c r="A104" s="31"/>
      <c r="B104" s="51"/>
      <c r="C104" s="52"/>
      <c r="D104" s="52"/>
      <c r="E104" s="52"/>
      <c r="F104" s="52"/>
      <c r="G104" s="52"/>
      <c r="H104" s="52"/>
      <c r="I104" s="52"/>
      <c r="J104" s="52"/>
      <c r="K104" s="52"/>
      <c r="L104" s="52"/>
      <c r="M104" s="48"/>
      <c r="S104" s="31"/>
      <c r="T104" s="31"/>
      <c r="U104" s="31"/>
      <c r="V104" s="31"/>
      <c r="W104" s="31"/>
      <c r="X104" s="31"/>
      <c r="Y104" s="31"/>
      <c r="Z104" s="31"/>
      <c r="AA104" s="31"/>
      <c r="AB104" s="31"/>
      <c r="AC104" s="31"/>
      <c r="AD104" s="31"/>
      <c r="AE104" s="31"/>
    </row>
    <row r="108" spans="1:47" s="2" customFormat="1" ht="6.95" customHeight="1">
      <c r="A108" s="31"/>
      <c r="B108" s="53"/>
      <c r="C108" s="54"/>
      <c r="D108" s="54"/>
      <c r="E108" s="54"/>
      <c r="F108" s="54"/>
      <c r="G108" s="54"/>
      <c r="H108" s="54"/>
      <c r="I108" s="54"/>
      <c r="J108" s="54"/>
      <c r="K108" s="54"/>
      <c r="L108" s="54"/>
      <c r="M108" s="48"/>
      <c r="S108" s="31"/>
      <c r="T108" s="31"/>
      <c r="U108" s="31"/>
      <c r="V108" s="31"/>
      <c r="W108" s="31"/>
      <c r="X108" s="31"/>
      <c r="Y108" s="31"/>
      <c r="Z108" s="31"/>
      <c r="AA108" s="31"/>
      <c r="AB108" s="31"/>
      <c r="AC108" s="31"/>
      <c r="AD108" s="31"/>
      <c r="AE108" s="31"/>
    </row>
    <row r="109" spans="1:47" s="2" customFormat="1" ht="24.95" customHeight="1">
      <c r="A109" s="31"/>
      <c r="B109" s="32"/>
      <c r="C109" s="20" t="s">
        <v>183</v>
      </c>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47" s="2" customFormat="1" ht="6.95" customHeight="1">
      <c r="A110" s="31"/>
      <c r="B110" s="32"/>
      <c r="C110" s="33"/>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47" s="2" customFormat="1" ht="12" customHeight="1">
      <c r="A111" s="31"/>
      <c r="B111" s="32"/>
      <c r="C111" s="26" t="s">
        <v>17</v>
      </c>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47" s="2" customFormat="1" ht="16.5" customHeight="1">
      <c r="A112" s="31"/>
      <c r="B112" s="32"/>
      <c r="C112" s="33"/>
      <c r="D112" s="33"/>
      <c r="E112" s="279" t="str">
        <f>E7</f>
        <v>Oprava zabezpečovacího zařízení v žst. Dolní Lipka</v>
      </c>
      <c r="F112" s="280"/>
      <c r="G112" s="280"/>
      <c r="H112" s="280"/>
      <c r="I112" s="33"/>
      <c r="J112" s="33"/>
      <c r="K112" s="33"/>
      <c r="L112" s="33"/>
      <c r="M112" s="48"/>
      <c r="S112" s="31"/>
      <c r="T112" s="31"/>
      <c r="U112" s="31"/>
      <c r="V112" s="31"/>
      <c r="W112" s="31"/>
      <c r="X112" s="31"/>
      <c r="Y112" s="31"/>
      <c r="Z112" s="31"/>
      <c r="AA112" s="31"/>
      <c r="AB112" s="31"/>
      <c r="AC112" s="31"/>
      <c r="AD112" s="31"/>
      <c r="AE112" s="31"/>
    </row>
    <row r="113" spans="1:65" s="1" customFormat="1" ht="12" customHeight="1">
      <c r="B113" s="18"/>
      <c r="C113" s="26" t="s">
        <v>169</v>
      </c>
      <c r="D113" s="19"/>
      <c r="E113" s="19"/>
      <c r="F113" s="19"/>
      <c r="G113" s="19"/>
      <c r="H113" s="19"/>
      <c r="I113" s="19"/>
      <c r="J113" s="19"/>
      <c r="K113" s="19"/>
      <c r="L113" s="19"/>
      <c r="M113" s="17"/>
    </row>
    <row r="114" spans="1:65" s="2" customFormat="1" ht="16.5" customHeight="1">
      <c r="A114" s="31"/>
      <c r="B114" s="32"/>
      <c r="C114" s="33"/>
      <c r="D114" s="33"/>
      <c r="E114" s="279" t="s">
        <v>2384</v>
      </c>
      <c r="F114" s="281"/>
      <c r="G114" s="281"/>
      <c r="H114" s="281"/>
      <c r="I114" s="33"/>
      <c r="J114" s="33"/>
      <c r="K114" s="33"/>
      <c r="L114" s="33"/>
      <c r="M114" s="48"/>
      <c r="S114" s="31"/>
      <c r="T114" s="31"/>
      <c r="U114" s="31"/>
      <c r="V114" s="31"/>
      <c r="W114" s="31"/>
      <c r="X114" s="31"/>
      <c r="Y114" s="31"/>
      <c r="Z114" s="31"/>
      <c r="AA114" s="31"/>
      <c r="AB114" s="31"/>
      <c r="AC114" s="31"/>
      <c r="AD114" s="31"/>
      <c r="AE114" s="31"/>
    </row>
    <row r="115" spans="1:65" s="2" customFormat="1" ht="12" customHeight="1">
      <c r="A115" s="31"/>
      <c r="B115" s="32"/>
      <c r="C115" s="26" t="s">
        <v>171</v>
      </c>
      <c r="D115" s="33"/>
      <c r="E115" s="33"/>
      <c r="F115" s="33"/>
      <c r="G115" s="33"/>
      <c r="H115" s="33"/>
      <c r="I115" s="33"/>
      <c r="J115" s="33"/>
      <c r="K115" s="33"/>
      <c r="L115" s="33"/>
      <c r="M115" s="48"/>
      <c r="S115" s="31"/>
      <c r="T115" s="31"/>
      <c r="U115" s="31"/>
      <c r="V115" s="31"/>
      <c r="W115" s="31"/>
      <c r="X115" s="31"/>
      <c r="Y115" s="31"/>
      <c r="Z115" s="31"/>
      <c r="AA115" s="31"/>
      <c r="AB115" s="31"/>
      <c r="AC115" s="31"/>
      <c r="AD115" s="31"/>
      <c r="AE115" s="31"/>
    </row>
    <row r="116" spans="1:65" s="2" customFormat="1" ht="16.5" customHeight="1">
      <c r="A116" s="31"/>
      <c r="B116" s="32"/>
      <c r="C116" s="33"/>
      <c r="D116" s="33"/>
      <c r="E116" s="234" t="str">
        <f>E11</f>
        <v>02-PS512267 - ÚOŽI - PS 512267 ŽST Dolní Lipka - přípojka 22kV</v>
      </c>
      <c r="F116" s="281"/>
      <c r="G116" s="281"/>
      <c r="H116" s="281"/>
      <c r="I116" s="33"/>
      <c r="J116" s="33"/>
      <c r="K116" s="33"/>
      <c r="L116" s="33"/>
      <c r="M116" s="48"/>
      <c r="S116" s="31"/>
      <c r="T116" s="31"/>
      <c r="U116" s="31"/>
      <c r="V116" s="31"/>
      <c r="W116" s="31"/>
      <c r="X116" s="31"/>
      <c r="Y116" s="31"/>
      <c r="Z116" s="31"/>
      <c r="AA116" s="31"/>
      <c r="AB116" s="31"/>
      <c r="AC116" s="31"/>
      <c r="AD116" s="31"/>
      <c r="AE116" s="31"/>
    </row>
    <row r="117" spans="1:65" s="2" customFormat="1" ht="6.95" customHeight="1">
      <c r="A117" s="31"/>
      <c r="B117" s="32"/>
      <c r="C117" s="33"/>
      <c r="D117" s="33"/>
      <c r="E117" s="33"/>
      <c r="F117" s="33"/>
      <c r="G117" s="33"/>
      <c r="H117" s="33"/>
      <c r="I117" s="33"/>
      <c r="J117" s="33"/>
      <c r="K117" s="33"/>
      <c r="L117" s="33"/>
      <c r="M117" s="48"/>
      <c r="S117" s="31"/>
      <c r="T117" s="31"/>
      <c r="U117" s="31"/>
      <c r="V117" s="31"/>
      <c r="W117" s="31"/>
      <c r="X117" s="31"/>
      <c r="Y117" s="31"/>
      <c r="Z117" s="31"/>
      <c r="AA117" s="31"/>
      <c r="AB117" s="31"/>
      <c r="AC117" s="31"/>
      <c r="AD117" s="31"/>
      <c r="AE117" s="31"/>
    </row>
    <row r="118" spans="1:65" s="2" customFormat="1" ht="12" customHeight="1">
      <c r="A118" s="31"/>
      <c r="B118" s="32"/>
      <c r="C118" s="26" t="s">
        <v>21</v>
      </c>
      <c r="D118" s="33"/>
      <c r="E118" s="33"/>
      <c r="F118" s="24" t="str">
        <f>F14</f>
        <v>Dolní Lipka</v>
      </c>
      <c r="G118" s="33"/>
      <c r="H118" s="33"/>
      <c r="I118" s="26" t="s">
        <v>23</v>
      </c>
      <c r="J118" s="63" t="str">
        <f>IF(J14="","",J14)</f>
        <v>14. 1. 2020</v>
      </c>
      <c r="K118" s="33"/>
      <c r="L118" s="33"/>
      <c r="M118" s="48"/>
      <c r="S118" s="31"/>
      <c r="T118" s="31"/>
      <c r="U118" s="31"/>
      <c r="V118" s="31"/>
      <c r="W118" s="31"/>
      <c r="X118" s="31"/>
      <c r="Y118" s="31"/>
      <c r="Z118" s="31"/>
      <c r="AA118" s="31"/>
      <c r="AB118" s="31"/>
      <c r="AC118" s="31"/>
      <c r="AD118" s="31"/>
      <c r="AE118" s="31"/>
    </row>
    <row r="119" spans="1:65" s="2" customFormat="1" ht="6.95" customHeight="1">
      <c r="A119" s="31"/>
      <c r="B119" s="32"/>
      <c r="C119" s="33"/>
      <c r="D119" s="33"/>
      <c r="E119" s="33"/>
      <c r="F119" s="33"/>
      <c r="G119" s="33"/>
      <c r="H119" s="33"/>
      <c r="I119" s="33"/>
      <c r="J119" s="33"/>
      <c r="K119" s="33"/>
      <c r="L119" s="33"/>
      <c r="M119" s="48"/>
      <c r="S119" s="31"/>
      <c r="T119" s="31"/>
      <c r="U119" s="31"/>
      <c r="V119" s="31"/>
      <c r="W119" s="31"/>
      <c r="X119" s="31"/>
      <c r="Y119" s="31"/>
      <c r="Z119" s="31"/>
      <c r="AA119" s="31"/>
      <c r="AB119" s="31"/>
      <c r="AC119" s="31"/>
      <c r="AD119" s="31"/>
      <c r="AE119" s="31"/>
    </row>
    <row r="120" spans="1:65" s="2" customFormat="1" ht="15.2" customHeight="1">
      <c r="A120" s="31"/>
      <c r="B120" s="32"/>
      <c r="C120" s="26" t="s">
        <v>25</v>
      </c>
      <c r="D120" s="33"/>
      <c r="E120" s="33"/>
      <c r="F120" s="24" t="str">
        <f>E17</f>
        <v>SŽDC s.o., Dlážděná 1003/7, 110 00 Praha 1</v>
      </c>
      <c r="G120" s="33"/>
      <c r="H120" s="33"/>
      <c r="I120" s="26" t="s">
        <v>30</v>
      </c>
      <c r="J120" s="29" t="str">
        <f>E23</f>
        <v xml:space="preserve"> </v>
      </c>
      <c r="K120" s="33"/>
      <c r="L120" s="33"/>
      <c r="M120" s="48"/>
      <c r="S120" s="31"/>
      <c r="T120" s="31"/>
      <c r="U120" s="31"/>
      <c r="V120" s="31"/>
      <c r="W120" s="31"/>
      <c r="X120" s="31"/>
      <c r="Y120" s="31"/>
      <c r="Z120" s="31"/>
      <c r="AA120" s="31"/>
      <c r="AB120" s="31"/>
      <c r="AC120" s="31"/>
      <c r="AD120" s="31"/>
      <c r="AE120" s="31"/>
    </row>
    <row r="121" spans="1:65" s="2" customFormat="1" ht="15.2" customHeight="1">
      <c r="A121" s="31"/>
      <c r="B121" s="32"/>
      <c r="C121" s="26" t="s">
        <v>28</v>
      </c>
      <c r="D121" s="33"/>
      <c r="E121" s="33"/>
      <c r="F121" s="24" t="str">
        <f>IF(E20="","",E20)</f>
        <v>Vyplň údaj</v>
      </c>
      <c r="G121" s="33"/>
      <c r="H121" s="33"/>
      <c r="I121" s="26" t="s">
        <v>31</v>
      </c>
      <c r="J121" s="29" t="str">
        <f>E26</f>
        <v>Ing. Ladislav Mikeš</v>
      </c>
      <c r="K121" s="33"/>
      <c r="L121" s="33"/>
      <c r="M121" s="48"/>
      <c r="S121" s="31"/>
      <c r="T121" s="31"/>
      <c r="U121" s="31"/>
      <c r="V121" s="31"/>
      <c r="W121" s="31"/>
      <c r="X121" s="31"/>
      <c r="Y121" s="31"/>
      <c r="Z121" s="31"/>
      <c r="AA121" s="31"/>
      <c r="AB121" s="31"/>
      <c r="AC121" s="31"/>
      <c r="AD121" s="31"/>
      <c r="AE121" s="31"/>
    </row>
    <row r="122" spans="1:65" s="2" customFormat="1" ht="10.35" customHeight="1">
      <c r="A122" s="31"/>
      <c r="B122" s="32"/>
      <c r="C122" s="33"/>
      <c r="D122" s="33"/>
      <c r="E122" s="33"/>
      <c r="F122" s="33"/>
      <c r="G122" s="33"/>
      <c r="H122" s="33"/>
      <c r="I122" s="33"/>
      <c r="J122" s="33"/>
      <c r="K122" s="33"/>
      <c r="L122" s="33"/>
      <c r="M122" s="48"/>
      <c r="S122" s="31"/>
      <c r="T122" s="31"/>
      <c r="U122" s="31"/>
      <c r="V122" s="31"/>
      <c r="W122" s="31"/>
      <c r="X122" s="31"/>
      <c r="Y122" s="31"/>
      <c r="Z122" s="31"/>
      <c r="AA122" s="31"/>
      <c r="AB122" s="31"/>
      <c r="AC122" s="31"/>
      <c r="AD122" s="31"/>
      <c r="AE122" s="31"/>
    </row>
    <row r="123" spans="1:65" s="10" customFormat="1" ht="29.25" customHeight="1">
      <c r="A123" s="159"/>
      <c r="B123" s="160"/>
      <c r="C123" s="161" t="s">
        <v>184</v>
      </c>
      <c r="D123" s="162" t="s">
        <v>59</v>
      </c>
      <c r="E123" s="162" t="s">
        <v>55</v>
      </c>
      <c r="F123" s="162" t="s">
        <v>56</v>
      </c>
      <c r="G123" s="162" t="s">
        <v>185</v>
      </c>
      <c r="H123" s="162" t="s">
        <v>186</v>
      </c>
      <c r="I123" s="162" t="s">
        <v>187</v>
      </c>
      <c r="J123" s="162" t="s">
        <v>188</v>
      </c>
      <c r="K123" s="162" t="s">
        <v>179</v>
      </c>
      <c r="L123" s="163" t="s">
        <v>189</v>
      </c>
      <c r="M123" s="164"/>
      <c r="N123" s="72" t="s">
        <v>1</v>
      </c>
      <c r="O123" s="73" t="s">
        <v>38</v>
      </c>
      <c r="P123" s="73" t="s">
        <v>190</v>
      </c>
      <c r="Q123" s="73" t="s">
        <v>191</v>
      </c>
      <c r="R123" s="73" t="s">
        <v>192</v>
      </c>
      <c r="S123" s="73" t="s">
        <v>193</v>
      </c>
      <c r="T123" s="73" t="s">
        <v>194</v>
      </c>
      <c r="U123" s="73" t="s">
        <v>195</v>
      </c>
      <c r="V123" s="73" t="s">
        <v>196</v>
      </c>
      <c r="W123" s="73" t="s">
        <v>197</v>
      </c>
      <c r="X123" s="73" t="s">
        <v>198</v>
      </c>
      <c r="Y123" s="74" t="s">
        <v>199</v>
      </c>
      <c r="Z123" s="159"/>
      <c r="AA123" s="159"/>
      <c r="AB123" s="159"/>
      <c r="AC123" s="159"/>
      <c r="AD123" s="159"/>
      <c r="AE123" s="159"/>
    </row>
    <row r="124" spans="1:65" s="2" customFormat="1" ht="22.9" customHeight="1">
      <c r="A124" s="31"/>
      <c r="B124" s="32"/>
      <c r="C124" s="79" t="s">
        <v>200</v>
      </c>
      <c r="D124" s="33"/>
      <c r="E124" s="33"/>
      <c r="F124" s="33"/>
      <c r="G124" s="33"/>
      <c r="H124" s="33"/>
      <c r="I124" s="33"/>
      <c r="J124" s="33"/>
      <c r="K124" s="165">
        <f>BK124</f>
        <v>0</v>
      </c>
      <c r="L124" s="33"/>
      <c r="M124" s="36"/>
      <c r="N124" s="75"/>
      <c r="O124" s="166"/>
      <c r="P124" s="76"/>
      <c r="Q124" s="167">
        <f>Q125</f>
        <v>0</v>
      </c>
      <c r="R124" s="167">
        <f>R125</f>
        <v>0</v>
      </c>
      <c r="S124" s="76"/>
      <c r="T124" s="168">
        <f>T125</f>
        <v>0</v>
      </c>
      <c r="U124" s="76"/>
      <c r="V124" s="168">
        <f>V125</f>
        <v>0</v>
      </c>
      <c r="W124" s="76"/>
      <c r="X124" s="168">
        <f>X125</f>
        <v>0</v>
      </c>
      <c r="Y124" s="77"/>
      <c r="Z124" s="31"/>
      <c r="AA124" s="31"/>
      <c r="AB124" s="31"/>
      <c r="AC124" s="31"/>
      <c r="AD124" s="31"/>
      <c r="AE124" s="31"/>
      <c r="AT124" s="14" t="s">
        <v>75</v>
      </c>
      <c r="AU124" s="14" t="s">
        <v>181</v>
      </c>
      <c r="BK124" s="169">
        <f>BK125</f>
        <v>0</v>
      </c>
    </row>
    <row r="125" spans="1:65" s="11" customFormat="1" ht="25.9" customHeight="1">
      <c r="B125" s="192"/>
      <c r="C125" s="193"/>
      <c r="D125" s="194" t="s">
        <v>75</v>
      </c>
      <c r="E125" s="195" t="s">
        <v>420</v>
      </c>
      <c r="F125" s="195" t="s">
        <v>2468</v>
      </c>
      <c r="G125" s="193"/>
      <c r="H125" s="193"/>
      <c r="I125" s="196"/>
      <c r="J125" s="196"/>
      <c r="K125" s="197">
        <f>BK125</f>
        <v>0</v>
      </c>
      <c r="L125" s="193"/>
      <c r="M125" s="198"/>
      <c r="N125" s="199"/>
      <c r="O125" s="200"/>
      <c r="P125" s="200"/>
      <c r="Q125" s="201">
        <f>Q126+Q163+Q182</f>
        <v>0</v>
      </c>
      <c r="R125" s="201">
        <f>R126+R163+R182</f>
        <v>0</v>
      </c>
      <c r="S125" s="200"/>
      <c r="T125" s="202">
        <f>T126+T163+T182</f>
        <v>0</v>
      </c>
      <c r="U125" s="200"/>
      <c r="V125" s="202">
        <f>V126+V163+V182</f>
        <v>0</v>
      </c>
      <c r="W125" s="200"/>
      <c r="X125" s="202">
        <f>X126+X163+X182</f>
        <v>0</v>
      </c>
      <c r="Y125" s="203"/>
      <c r="AR125" s="204" t="s">
        <v>214</v>
      </c>
      <c r="AT125" s="205" t="s">
        <v>75</v>
      </c>
      <c r="AU125" s="205" t="s">
        <v>76</v>
      </c>
      <c r="AY125" s="204" t="s">
        <v>205</v>
      </c>
      <c r="BK125" s="206">
        <f>BK126+BK163+BK182</f>
        <v>0</v>
      </c>
    </row>
    <row r="126" spans="1:65" s="11" customFormat="1" ht="22.9" customHeight="1">
      <c r="B126" s="192"/>
      <c r="C126" s="193"/>
      <c r="D126" s="194" t="s">
        <v>75</v>
      </c>
      <c r="E126" s="224" t="s">
        <v>2469</v>
      </c>
      <c r="F126" s="224" t="s">
        <v>2470</v>
      </c>
      <c r="G126" s="193"/>
      <c r="H126" s="193"/>
      <c r="I126" s="196"/>
      <c r="J126" s="196"/>
      <c r="K126" s="225">
        <f>BK126</f>
        <v>0</v>
      </c>
      <c r="L126" s="193"/>
      <c r="M126" s="198"/>
      <c r="N126" s="199"/>
      <c r="O126" s="200"/>
      <c r="P126" s="200"/>
      <c r="Q126" s="201">
        <f>SUM(Q127:Q162)</f>
        <v>0</v>
      </c>
      <c r="R126" s="201">
        <f>SUM(R127:R162)</f>
        <v>0</v>
      </c>
      <c r="S126" s="200"/>
      <c r="T126" s="202">
        <f>SUM(T127:T162)</f>
        <v>0</v>
      </c>
      <c r="U126" s="200"/>
      <c r="V126" s="202">
        <f>SUM(V127:V162)</f>
        <v>0</v>
      </c>
      <c r="W126" s="200"/>
      <c r="X126" s="202">
        <f>SUM(X127:X162)</f>
        <v>0</v>
      </c>
      <c r="Y126" s="203"/>
      <c r="AR126" s="204" t="s">
        <v>214</v>
      </c>
      <c r="AT126" s="205" t="s">
        <v>75</v>
      </c>
      <c r="AU126" s="205" t="s">
        <v>83</v>
      </c>
      <c r="AY126" s="204" t="s">
        <v>205</v>
      </c>
      <c r="BK126" s="206">
        <f>SUM(BK127:BK162)</f>
        <v>0</v>
      </c>
    </row>
    <row r="127" spans="1:65" s="2" customFormat="1" ht="24.2" customHeight="1">
      <c r="A127" s="31"/>
      <c r="B127" s="32"/>
      <c r="C127" s="170" t="s">
        <v>83</v>
      </c>
      <c r="D127" s="170" t="s">
        <v>201</v>
      </c>
      <c r="E127" s="171" t="s">
        <v>2471</v>
      </c>
      <c r="F127" s="172" t="s">
        <v>2472</v>
      </c>
      <c r="G127" s="173" t="s">
        <v>1572</v>
      </c>
      <c r="H127" s="174">
        <v>1</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85</v>
      </c>
      <c r="AT127" s="184" t="s">
        <v>201</v>
      </c>
      <c r="AU127" s="184" t="s">
        <v>85</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83</v>
      </c>
      <c r="BM127" s="184" t="s">
        <v>2473</v>
      </c>
    </row>
    <row r="128" spans="1:65" s="2" customFormat="1" ht="19.5">
      <c r="A128" s="31"/>
      <c r="B128" s="32"/>
      <c r="C128" s="33"/>
      <c r="D128" s="186" t="s">
        <v>207</v>
      </c>
      <c r="E128" s="33"/>
      <c r="F128" s="187" t="s">
        <v>2472</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85</v>
      </c>
    </row>
    <row r="129" spans="1:65" s="2" customFormat="1" ht="14.45" customHeight="1">
      <c r="A129" s="31"/>
      <c r="B129" s="32"/>
      <c r="C129" s="207" t="s">
        <v>85</v>
      </c>
      <c r="D129" s="207" t="s">
        <v>423</v>
      </c>
      <c r="E129" s="208" t="s">
        <v>2474</v>
      </c>
      <c r="F129" s="209" t="s">
        <v>2475</v>
      </c>
      <c r="G129" s="210" t="s">
        <v>300</v>
      </c>
      <c r="H129" s="211">
        <v>3</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83</v>
      </c>
      <c r="AT129" s="184" t="s">
        <v>423</v>
      </c>
      <c r="AU129" s="184" t="s">
        <v>85</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83</v>
      </c>
      <c r="BM129" s="184" t="s">
        <v>2476</v>
      </c>
    </row>
    <row r="130" spans="1:65" s="2" customFormat="1" ht="11.25">
      <c r="A130" s="31"/>
      <c r="B130" s="32"/>
      <c r="C130" s="33"/>
      <c r="D130" s="186" t="s">
        <v>207</v>
      </c>
      <c r="E130" s="33"/>
      <c r="F130" s="187" t="s">
        <v>2477</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85</v>
      </c>
    </row>
    <row r="131" spans="1:65" s="2" customFormat="1" ht="24.2" customHeight="1">
      <c r="A131" s="31"/>
      <c r="B131" s="32"/>
      <c r="C131" s="170" t="s">
        <v>409</v>
      </c>
      <c r="D131" s="170" t="s">
        <v>201</v>
      </c>
      <c r="E131" s="171" t="s">
        <v>2478</v>
      </c>
      <c r="F131" s="172" t="s">
        <v>2479</v>
      </c>
      <c r="G131" s="173" t="s">
        <v>300</v>
      </c>
      <c r="H131" s="174">
        <v>3</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85</v>
      </c>
      <c r="AT131" s="184" t="s">
        <v>201</v>
      </c>
      <c r="AU131" s="184" t="s">
        <v>85</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83</v>
      </c>
      <c r="BM131" s="184" t="s">
        <v>2480</v>
      </c>
    </row>
    <row r="132" spans="1:65" s="2" customFormat="1" ht="19.5">
      <c r="A132" s="31"/>
      <c r="B132" s="32"/>
      <c r="C132" s="33"/>
      <c r="D132" s="186" t="s">
        <v>207</v>
      </c>
      <c r="E132" s="33"/>
      <c r="F132" s="187" t="s">
        <v>2479</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85</v>
      </c>
    </row>
    <row r="133" spans="1:65" s="2" customFormat="1" ht="14.45" customHeight="1">
      <c r="A133" s="31"/>
      <c r="B133" s="32"/>
      <c r="C133" s="170" t="s">
        <v>214</v>
      </c>
      <c r="D133" s="170" t="s">
        <v>201</v>
      </c>
      <c r="E133" s="171" t="s">
        <v>1442</v>
      </c>
      <c r="F133" s="172" t="s">
        <v>1443</v>
      </c>
      <c r="G133" s="173" t="s">
        <v>300</v>
      </c>
      <c r="H133" s="174">
        <v>300</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85</v>
      </c>
      <c r="AT133" s="184" t="s">
        <v>201</v>
      </c>
      <c r="AU133" s="184" t="s">
        <v>85</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83</v>
      </c>
      <c r="BM133" s="184" t="s">
        <v>2481</v>
      </c>
    </row>
    <row r="134" spans="1:65" s="2" customFormat="1" ht="11.25">
      <c r="A134" s="31"/>
      <c r="B134" s="32"/>
      <c r="C134" s="33"/>
      <c r="D134" s="186" t="s">
        <v>207</v>
      </c>
      <c r="E134" s="33"/>
      <c r="F134" s="187" t="s">
        <v>1443</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85</v>
      </c>
    </row>
    <row r="135" spans="1:65" s="2" customFormat="1" ht="14.45" customHeight="1">
      <c r="A135" s="31"/>
      <c r="B135" s="32"/>
      <c r="C135" s="170" t="s">
        <v>416</v>
      </c>
      <c r="D135" s="170" t="s">
        <v>201</v>
      </c>
      <c r="E135" s="171" t="s">
        <v>1439</v>
      </c>
      <c r="F135" s="172" t="s">
        <v>1440</v>
      </c>
      <c r="G135" s="173" t="s">
        <v>300</v>
      </c>
      <c r="H135" s="174">
        <v>150</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85</v>
      </c>
      <c r="AT135" s="184" t="s">
        <v>201</v>
      </c>
      <c r="AU135" s="184" t="s">
        <v>85</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83</v>
      </c>
      <c r="BM135" s="184" t="s">
        <v>2482</v>
      </c>
    </row>
    <row r="136" spans="1:65" s="2" customFormat="1" ht="11.25">
      <c r="A136" s="31"/>
      <c r="B136" s="32"/>
      <c r="C136" s="33"/>
      <c r="D136" s="186" t="s">
        <v>207</v>
      </c>
      <c r="E136" s="33"/>
      <c r="F136" s="187" t="s">
        <v>1440</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85</v>
      </c>
    </row>
    <row r="137" spans="1:65" s="2" customFormat="1" ht="14.45" customHeight="1">
      <c r="A137" s="31"/>
      <c r="B137" s="32"/>
      <c r="C137" s="207" t="s">
        <v>429</v>
      </c>
      <c r="D137" s="207" t="s">
        <v>423</v>
      </c>
      <c r="E137" s="208" t="s">
        <v>1445</v>
      </c>
      <c r="F137" s="209" t="s">
        <v>1446</v>
      </c>
      <c r="G137" s="210" t="s">
        <v>204</v>
      </c>
      <c r="H137" s="211">
        <v>150</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83</v>
      </c>
      <c r="AT137" s="184" t="s">
        <v>423</v>
      </c>
      <c r="AU137" s="184" t="s">
        <v>85</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83</v>
      </c>
      <c r="BM137" s="184" t="s">
        <v>2483</v>
      </c>
    </row>
    <row r="138" spans="1:65" s="2" customFormat="1" ht="11.25">
      <c r="A138" s="31"/>
      <c r="B138" s="32"/>
      <c r="C138" s="33"/>
      <c r="D138" s="186" t="s">
        <v>207</v>
      </c>
      <c r="E138" s="33"/>
      <c r="F138" s="187" t="s">
        <v>1446</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85</v>
      </c>
    </row>
    <row r="139" spans="1:65" s="2" customFormat="1" ht="24.2" customHeight="1">
      <c r="A139" s="31"/>
      <c r="B139" s="32"/>
      <c r="C139" s="170" t="s">
        <v>434</v>
      </c>
      <c r="D139" s="170" t="s">
        <v>201</v>
      </c>
      <c r="E139" s="171" t="s">
        <v>1455</v>
      </c>
      <c r="F139" s="172" t="s">
        <v>1456</v>
      </c>
      <c r="G139" s="173" t="s">
        <v>204</v>
      </c>
      <c r="H139" s="174">
        <v>450</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85</v>
      </c>
      <c r="AT139" s="184" t="s">
        <v>201</v>
      </c>
      <c r="AU139" s="184" t="s">
        <v>85</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83</v>
      </c>
      <c r="BM139" s="184" t="s">
        <v>2484</v>
      </c>
    </row>
    <row r="140" spans="1:65" s="2" customFormat="1" ht="11.25">
      <c r="A140" s="31"/>
      <c r="B140" s="32"/>
      <c r="C140" s="33"/>
      <c r="D140" s="186" t="s">
        <v>207</v>
      </c>
      <c r="E140" s="33"/>
      <c r="F140" s="187" t="s">
        <v>1456</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85</v>
      </c>
    </row>
    <row r="141" spans="1:65" s="2" customFormat="1" ht="14.45" customHeight="1">
      <c r="A141" s="31"/>
      <c r="B141" s="32"/>
      <c r="C141" s="207" t="s">
        <v>213</v>
      </c>
      <c r="D141" s="207" t="s">
        <v>423</v>
      </c>
      <c r="E141" s="208" t="s">
        <v>1458</v>
      </c>
      <c r="F141" s="209" t="s">
        <v>1459</v>
      </c>
      <c r="G141" s="210" t="s">
        <v>204</v>
      </c>
      <c r="H141" s="211">
        <v>450</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83</v>
      </c>
      <c r="AT141" s="184" t="s">
        <v>423</v>
      </c>
      <c r="AU141" s="184" t="s">
        <v>85</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83</v>
      </c>
      <c r="BM141" s="184" t="s">
        <v>2485</v>
      </c>
    </row>
    <row r="142" spans="1:65" s="2" customFormat="1" ht="11.25">
      <c r="A142" s="31"/>
      <c r="B142" s="32"/>
      <c r="C142" s="33"/>
      <c r="D142" s="186" t="s">
        <v>207</v>
      </c>
      <c r="E142" s="33"/>
      <c r="F142" s="187" t="s">
        <v>1461</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85</v>
      </c>
    </row>
    <row r="143" spans="1:65" s="2" customFormat="1" ht="14.45" customHeight="1">
      <c r="A143" s="31"/>
      <c r="B143" s="32"/>
      <c r="C143" s="207" t="s">
        <v>442</v>
      </c>
      <c r="D143" s="207" t="s">
        <v>423</v>
      </c>
      <c r="E143" s="208" t="s">
        <v>1465</v>
      </c>
      <c r="F143" s="209" t="s">
        <v>1466</v>
      </c>
      <c r="G143" s="210" t="s">
        <v>204</v>
      </c>
      <c r="H143" s="211">
        <v>12</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83</v>
      </c>
      <c r="AT143" s="184" t="s">
        <v>423</v>
      </c>
      <c r="AU143" s="184" t="s">
        <v>85</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83</v>
      </c>
      <c r="BM143" s="184" t="s">
        <v>2486</v>
      </c>
    </row>
    <row r="144" spans="1:65" s="2" customFormat="1" ht="11.25">
      <c r="A144" s="31"/>
      <c r="B144" s="32"/>
      <c r="C144" s="33"/>
      <c r="D144" s="186" t="s">
        <v>207</v>
      </c>
      <c r="E144" s="33"/>
      <c r="F144" s="187" t="s">
        <v>1466</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85</v>
      </c>
    </row>
    <row r="145" spans="1:65" s="2" customFormat="1" ht="14.45" customHeight="1">
      <c r="A145" s="31"/>
      <c r="B145" s="32"/>
      <c r="C145" s="207" t="s">
        <v>447</v>
      </c>
      <c r="D145" s="207" t="s">
        <v>423</v>
      </c>
      <c r="E145" s="208" t="s">
        <v>1462</v>
      </c>
      <c r="F145" s="209" t="s">
        <v>1463</v>
      </c>
      <c r="G145" s="210" t="s">
        <v>300</v>
      </c>
      <c r="H145" s="211">
        <v>200</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83</v>
      </c>
      <c r="AT145" s="184" t="s">
        <v>423</v>
      </c>
      <c r="AU145" s="184" t="s">
        <v>85</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83</v>
      </c>
      <c r="BM145" s="184" t="s">
        <v>2487</v>
      </c>
    </row>
    <row r="146" spans="1:65" s="2" customFormat="1" ht="11.25">
      <c r="A146" s="31"/>
      <c r="B146" s="32"/>
      <c r="C146" s="33"/>
      <c r="D146" s="186" t="s">
        <v>207</v>
      </c>
      <c r="E146" s="33"/>
      <c r="F146" s="187" t="s">
        <v>1463</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85</v>
      </c>
    </row>
    <row r="147" spans="1:65" s="2" customFormat="1" ht="14.45" customHeight="1">
      <c r="A147" s="31"/>
      <c r="B147" s="32"/>
      <c r="C147" s="170" t="s">
        <v>452</v>
      </c>
      <c r="D147" s="170" t="s">
        <v>201</v>
      </c>
      <c r="E147" s="171" t="s">
        <v>1570</v>
      </c>
      <c r="F147" s="172" t="s">
        <v>1571</v>
      </c>
      <c r="G147" s="173" t="s">
        <v>1572</v>
      </c>
      <c r="H147" s="174">
        <v>1</v>
      </c>
      <c r="I147" s="175"/>
      <c r="J147" s="176"/>
      <c r="K147" s="177">
        <f>ROUND(P147*H147,2)</f>
        <v>0</v>
      </c>
      <c r="L147" s="172" t="s">
        <v>1</v>
      </c>
      <c r="M147" s="178"/>
      <c r="N147" s="179"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331</v>
      </c>
      <c r="AT147" s="184" t="s">
        <v>201</v>
      </c>
      <c r="AU147" s="184" t="s">
        <v>85</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331</v>
      </c>
      <c r="BM147" s="184" t="s">
        <v>2488</v>
      </c>
    </row>
    <row r="148" spans="1:65" s="2" customFormat="1" ht="11.25">
      <c r="A148" s="31"/>
      <c r="B148" s="32"/>
      <c r="C148" s="33"/>
      <c r="D148" s="186" t="s">
        <v>207</v>
      </c>
      <c r="E148" s="33"/>
      <c r="F148" s="187" t="s">
        <v>1571</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85</v>
      </c>
    </row>
    <row r="149" spans="1:65" s="2" customFormat="1" ht="14.45" customHeight="1">
      <c r="A149" s="31"/>
      <c r="B149" s="32"/>
      <c r="C149" s="207" t="s">
        <v>457</v>
      </c>
      <c r="D149" s="207" t="s">
        <v>423</v>
      </c>
      <c r="E149" s="208" t="s">
        <v>1574</v>
      </c>
      <c r="F149" s="209" t="s">
        <v>1575</v>
      </c>
      <c r="G149" s="210" t="s">
        <v>300</v>
      </c>
      <c r="H149" s="211">
        <v>100</v>
      </c>
      <c r="I149" s="212"/>
      <c r="J149" s="212"/>
      <c r="K149" s="213">
        <f>ROUND(P149*H149,2)</f>
        <v>0</v>
      </c>
      <c r="L149" s="209" t="s">
        <v>1</v>
      </c>
      <c r="M149" s="36"/>
      <c r="N149" s="214"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83</v>
      </c>
      <c r="AT149" s="184" t="s">
        <v>423</v>
      </c>
      <c r="AU149" s="184" t="s">
        <v>85</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83</v>
      </c>
      <c r="BM149" s="184" t="s">
        <v>2489</v>
      </c>
    </row>
    <row r="150" spans="1:65" s="2" customFormat="1" ht="11.25">
      <c r="A150" s="31"/>
      <c r="B150" s="32"/>
      <c r="C150" s="33"/>
      <c r="D150" s="186" t="s">
        <v>207</v>
      </c>
      <c r="E150" s="33"/>
      <c r="F150" s="187" t="s">
        <v>1577</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85</v>
      </c>
    </row>
    <row r="151" spans="1:65" s="2" customFormat="1" ht="14.45" customHeight="1">
      <c r="A151" s="31"/>
      <c r="B151" s="32"/>
      <c r="C151" s="170" t="s">
        <v>462</v>
      </c>
      <c r="D151" s="170" t="s">
        <v>201</v>
      </c>
      <c r="E151" s="171" t="s">
        <v>2490</v>
      </c>
      <c r="F151" s="172" t="s">
        <v>2491</v>
      </c>
      <c r="G151" s="173" t="s">
        <v>204</v>
      </c>
      <c r="H151" s="174">
        <v>130</v>
      </c>
      <c r="I151" s="175"/>
      <c r="J151" s="176"/>
      <c r="K151" s="177">
        <f>ROUND(P151*H151,2)</f>
        <v>0</v>
      </c>
      <c r="L151" s="172" t="s">
        <v>1</v>
      </c>
      <c r="M151" s="178"/>
      <c r="N151" s="179"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331</v>
      </c>
      <c r="AT151" s="184" t="s">
        <v>201</v>
      </c>
      <c r="AU151" s="184" t="s">
        <v>85</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331</v>
      </c>
      <c r="BM151" s="184" t="s">
        <v>2492</v>
      </c>
    </row>
    <row r="152" spans="1:65" s="2" customFormat="1" ht="11.25">
      <c r="A152" s="31"/>
      <c r="B152" s="32"/>
      <c r="C152" s="33"/>
      <c r="D152" s="186" t="s">
        <v>207</v>
      </c>
      <c r="E152" s="33"/>
      <c r="F152" s="187" t="s">
        <v>2491</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85</v>
      </c>
    </row>
    <row r="153" spans="1:65" s="2" customFormat="1" ht="14.45" customHeight="1">
      <c r="A153" s="31"/>
      <c r="B153" s="32"/>
      <c r="C153" s="207" t="s">
        <v>510</v>
      </c>
      <c r="D153" s="207" t="s">
        <v>423</v>
      </c>
      <c r="E153" s="208" t="s">
        <v>2493</v>
      </c>
      <c r="F153" s="209" t="s">
        <v>2494</v>
      </c>
      <c r="G153" s="210" t="s">
        <v>204</v>
      </c>
      <c r="H153" s="211">
        <v>130</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427</v>
      </c>
      <c r="AT153" s="184" t="s">
        <v>423</v>
      </c>
      <c r="AU153" s="184" t="s">
        <v>85</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427</v>
      </c>
      <c r="BM153" s="184" t="s">
        <v>2495</v>
      </c>
    </row>
    <row r="154" spans="1:65" s="2" customFormat="1" ht="11.25">
      <c r="A154" s="31"/>
      <c r="B154" s="32"/>
      <c r="C154" s="33"/>
      <c r="D154" s="186" t="s">
        <v>207</v>
      </c>
      <c r="E154" s="33"/>
      <c r="F154" s="187" t="s">
        <v>2494</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85</v>
      </c>
    </row>
    <row r="155" spans="1:65" s="2" customFormat="1" ht="14.45" customHeight="1">
      <c r="A155" s="31"/>
      <c r="B155" s="32"/>
      <c r="C155" s="170" t="s">
        <v>9</v>
      </c>
      <c r="D155" s="170" t="s">
        <v>201</v>
      </c>
      <c r="E155" s="171" t="s">
        <v>2496</v>
      </c>
      <c r="F155" s="172" t="s">
        <v>2497</v>
      </c>
      <c r="G155" s="173" t="s">
        <v>300</v>
      </c>
      <c r="H155" s="174">
        <v>5</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331</v>
      </c>
      <c r="AT155" s="184" t="s">
        <v>201</v>
      </c>
      <c r="AU155" s="184" t="s">
        <v>85</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331</v>
      </c>
      <c r="BM155" s="184" t="s">
        <v>2498</v>
      </c>
    </row>
    <row r="156" spans="1:65" s="2" customFormat="1" ht="11.25">
      <c r="A156" s="31"/>
      <c r="B156" s="32"/>
      <c r="C156" s="33"/>
      <c r="D156" s="186" t="s">
        <v>207</v>
      </c>
      <c r="E156" s="33"/>
      <c r="F156" s="187" t="s">
        <v>2499</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85</v>
      </c>
    </row>
    <row r="157" spans="1:65" s="2" customFormat="1" ht="14.45" customHeight="1">
      <c r="A157" s="31"/>
      <c r="B157" s="32"/>
      <c r="C157" s="207" t="s">
        <v>607</v>
      </c>
      <c r="D157" s="207" t="s">
        <v>423</v>
      </c>
      <c r="E157" s="208" t="s">
        <v>2500</v>
      </c>
      <c r="F157" s="209" t="s">
        <v>2501</v>
      </c>
      <c r="G157" s="210" t="s">
        <v>300</v>
      </c>
      <c r="H157" s="211">
        <v>5</v>
      </c>
      <c r="I157" s="212"/>
      <c r="J157" s="212"/>
      <c r="K157" s="213">
        <f>ROUND(P157*H157,2)</f>
        <v>0</v>
      </c>
      <c r="L157" s="209" t="s">
        <v>1</v>
      </c>
      <c r="M157" s="36"/>
      <c r="N157" s="214"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214</v>
      </c>
      <c r="AT157" s="184" t="s">
        <v>423</v>
      </c>
      <c r="AU157" s="184" t="s">
        <v>85</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214</v>
      </c>
      <c r="BM157" s="184" t="s">
        <v>2502</v>
      </c>
    </row>
    <row r="158" spans="1:65" s="2" customFormat="1" ht="11.25">
      <c r="A158" s="31"/>
      <c r="B158" s="32"/>
      <c r="C158" s="33"/>
      <c r="D158" s="186" t="s">
        <v>207</v>
      </c>
      <c r="E158" s="33"/>
      <c r="F158" s="187" t="s">
        <v>2503</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85</v>
      </c>
    </row>
    <row r="159" spans="1:65" s="2" customFormat="1" ht="24.2" customHeight="1">
      <c r="A159" s="31"/>
      <c r="B159" s="32"/>
      <c r="C159" s="170" t="s">
        <v>616</v>
      </c>
      <c r="D159" s="170" t="s">
        <v>201</v>
      </c>
      <c r="E159" s="171" t="s">
        <v>2504</v>
      </c>
      <c r="F159" s="172" t="s">
        <v>2505</v>
      </c>
      <c r="G159" s="173" t="s">
        <v>300</v>
      </c>
      <c r="H159" s="174">
        <v>3</v>
      </c>
      <c r="I159" s="175"/>
      <c r="J159" s="176"/>
      <c r="K159" s="177">
        <f>ROUND(P159*H159,2)</f>
        <v>0</v>
      </c>
      <c r="L159" s="172" t="s">
        <v>1</v>
      </c>
      <c r="M159" s="178"/>
      <c r="N159" s="179"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85</v>
      </c>
      <c r="AT159" s="184" t="s">
        <v>201</v>
      </c>
      <c r="AU159" s="184" t="s">
        <v>85</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83</v>
      </c>
      <c r="BM159" s="184" t="s">
        <v>2506</v>
      </c>
    </row>
    <row r="160" spans="1:65" s="2" customFormat="1" ht="19.5">
      <c r="A160" s="31"/>
      <c r="B160" s="32"/>
      <c r="C160" s="33"/>
      <c r="D160" s="186" t="s">
        <v>207</v>
      </c>
      <c r="E160" s="33"/>
      <c r="F160" s="187" t="s">
        <v>2505</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85</v>
      </c>
    </row>
    <row r="161" spans="1:65" s="2" customFormat="1" ht="14.45" customHeight="1">
      <c r="A161" s="31"/>
      <c r="B161" s="32"/>
      <c r="C161" s="207" t="s">
        <v>620</v>
      </c>
      <c r="D161" s="207" t="s">
        <v>423</v>
      </c>
      <c r="E161" s="208" t="s">
        <v>1475</v>
      </c>
      <c r="F161" s="209" t="s">
        <v>1476</v>
      </c>
      <c r="G161" s="210" t="s">
        <v>300</v>
      </c>
      <c r="H161" s="211">
        <v>3</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83</v>
      </c>
      <c r="AT161" s="184" t="s">
        <v>423</v>
      </c>
      <c r="AU161" s="184" t="s">
        <v>85</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83</v>
      </c>
      <c r="BM161" s="184" t="s">
        <v>2507</v>
      </c>
    </row>
    <row r="162" spans="1:65" s="2" customFormat="1" ht="11.25">
      <c r="A162" s="31"/>
      <c r="B162" s="32"/>
      <c r="C162" s="33"/>
      <c r="D162" s="186" t="s">
        <v>207</v>
      </c>
      <c r="E162" s="33"/>
      <c r="F162" s="187" t="s">
        <v>1478</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85</v>
      </c>
    </row>
    <row r="163" spans="1:65" s="11" customFormat="1" ht="22.9" customHeight="1">
      <c r="B163" s="192"/>
      <c r="C163" s="193"/>
      <c r="D163" s="194" t="s">
        <v>75</v>
      </c>
      <c r="E163" s="224" t="s">
        <v>2508</v>
      </c>
      <c r="F163" s="224" t="s">
        <v>2509</v>
      </c>
      <c r="G163" s="193"/>
      <c r="H163" s="193"/>
      <c r="I163" s="196"/>
      <c r="J163" s="196"/>
      <c r="K163" s="225">
        <f>BK163</f>
        <v>0</v>
      </c>
      <c r="L163" s="193"/>
      <c r="M163" s="198"/>
      <c r="N163" s="199"/>
      <c r="O163" s="200"/>
      <c r="P163" s="200"/>
      <c r="Q163" s="201">
        <f>SUM(Q164:Q181)</f>
        <v>0</v>
      </c>
      <c r="R163" s="201">
        <f>SUM(R164:R181)</f>
        <v>0</v>
      </c>
      <c r="S163" s="200"/>
      <c r="T163" s="202">
        <f>SUM(T164:T181)</f>
        <v>0</v>
      </c>
      <c r="U163" s="200"/>
      <c r="V163" s="202">
        <f>SUM(V164:V181)</f>
        <v>0</v>
      </c>
      <c r="W163" s="200"/>
      <c r="X163" s="202">
        <f>SUM(X164:X181)</f>
        <v>0</v>
      </c>
      <c r="Y163" s="203"/>
      <c r="AR163" s="204" t="s">
        <v>214</v>
      </c>
      <c r="AT163" s="205" t="s">
        <v>75</v>
      </c>
      <c r="AU163" s="205" t="s">
        <v>83</v>
      </c>
      <c r="AY163" s="204" t="s">
        <v>205</v>
      </c>
      <c r="BK163" s="206">
        <f>SUM(BK164:BK181)</f>
        <v>0</v>
      </c>
    </row>
    <row r="164" spans="1:65" s="2" customFormat="1" ht="14.45" customHeight="1">
      <c r="A164" s="31"/>
      <c r="B164" s="32"/>
      <c r="C164" s="170" t="s">
        <v>624</v>
      </c>
      <c r="D164" s="170" t="s">
        <v>201</v>
      </c>
      <c r="E164" s="171" t="s">
        <v>2510</v>
      </c>
      <c r="F164" s="172" t="s">
        <v>1718</v>
      </c>
      <c r="G164" s="173" t="s">
        <v>761</v>
      </c>
      <c r="H164" s="174">
        <v>1</v>
      </c>
      <c r="I164" s="175"/>
      <c r="J164" s="176"/>
      <c r="K164" s="177">
        <f>ROUND(P164*H164,2)</f>
        <v>0</v>
      </c>
      <c r="L164" s="172" t="s">
        <v>1</v>
      </c>
      <c r="M164" s="178"/>
      <c r="N164" s="179" t="s">
        <v>1</v>
      </c>
      <c r="O164" s="180" t="s">
        <v>39</v>
      </c>
      <c r="P164" s="181">
        <f>I164+J164</f>
        <v>0</v>
      </c>
      <c r="Q164" s="181">
        <f>ROUND(I164*H164,2)</f>
        <v>0</v>
      </c>
      <c r="R164" s="181">
        <f>ROUND(J164*H164,2)</f>
        <v>0</v>
      </c>
      <c r="S164" s="68"/>
      <c r="T164" s="182">
        <f>S164*H164</f>
        <v>0</v>
      </c>
      <c r="U164" s="182">
        <v>0</v>
      </c>
      <c r="V164" s="182">
        <f>U164*H164</f>
        <v>0</v>
      </c>
      <c r="W164" s="182">
        <v>0</v>
      </c>
      <c r="X164" s="182">
        <f>W164*H164</f>
        <v>0</v>
      </c>
      <c r="Y164" s="183" t="s">
        <v>1</v>
      </c>
      <c r="Z164" s="31"/>
      <c r="AA164" s="31"/>
      <c r="AB164" s="31"/>
      <c r="AC164" s="31"/>
      <c r="AD164" s="31"/>
      <c r="AE164" s="31"/>
      <c r="AR164" s="184" t="s">
        <v>85</v>
      </c>
      <c r="AT164" s="184" t="s">
        <v>201</v>
      </c>
      <c r="AU164" s="184" t="s">
        <v>85</v>
      </c>
      <c r="AY164" s="14" t="s">
        <v>205</v>
      </c>
      <c r="BE164" s="185">
        <f>IF(O164="základní",K164,0)</f>
        <v>0</v>
      </c>
      <c r="BF164" s="185">
        <f>IF(O164="snížená",K164,0)</f>
        <v>0</v>
      </c>
      <c r="BG164" s="185">
        <f>IF(O164="zákl. přenesená",K164,0)</f>
        <v>0</v>
      </c>
      <c r="BH164" s="185">
        <f>IF(O164="sníž. přenesená",K164,0)</f>
        <v>0</v>
      </c>
      <c r="BI164" s="185">
        <f>IF(O164="nulová",K164,0)</f>
        <v>0</v>
      </c>
      <c r="BJ164" s="14" t="s">
        <v>83</v>
      </c>
      <c r="BK164" s="185">
        <f>ROUND(P164*H164,2)</f>
        <v>0</v>
      </c>
      <c r="BL164" s="14" t="s">
        <v>83</v>
      </c>
      <c r="BM164" s="184" t="s">
        <v>2511</v>
      </c>
    </row>
    <row r="165" spans="1:65" s="2" customFormat="1" ht="11.25">
      <c r="A165" s="31"/>
      <c r="B165" s="32"/>
      <c r="C165" s="33"/>
      <c r="D165" s="186" t="s">
        <v>207</v>
      </c>
      <c r="E165" s="33"/>
      <c r="F165" s="187" t="s">
        <v>1718</v>
      </c>
      <c r="G165" s="33"/>
      <c r="H165" s="33"/>
      <c r="I165" s="188"/>
      <c r="J165" s="188"/>
      <c r="K165" s="33"/>
      <c r="L165" s="33"/>
      <c r="M165" s="36"/>
      <c r="N165" s="189"/>
      <c r="O165" s="190"/>
      <c r="P165" s="68"/>
      <c r="Q165" s="68"/>
      <c r="R165" s="68"/>
      <c r="S165" s="68"/>
      <c r="T165" s="68"/>
      <c r="U165" s="68"/>
      <c r="V165" s="68"/>
      <c r="W165" s="68"/>
      <c r="X165" s="68"/>
      <c r="Y165" s="69"/>
      <c r="Z165" s="31"/>
      <c r="AA165" s="31"/>
      <c r="AB165" s="31"/>
      <c r="AC165" s="31"/>
      <c r="AD165" s="31"/>
      <c r="AE165" s="31"/>
      <c r="AT165" s="14" t="s">
        <v>207</v>
      </c>
      <c r="AU165" s="14" t="s">
        <v>85</v>
      </c>
    </row>
    <row r="166" spans="1:65" s="2" customFormat="1" ht="14.45" customHeight="1">
      <c r="A166" s="31"/>
      <c r="B166" s="32"/>
      <c r="C166" s="207" t="s">
        <v>628</v>
      </c>
      <c r="D166" s="207" t="s">
        <v>423</v>
      </c>
      <c r="E166" s="208" t="s">
        <v>1720</v>
      </c>
      <c r="F166" s="209" t="s">
        <v>1721</v>
      </c>
      <c r="G166" s="210" t="s">
        <v>761</v>
      </c>
      <c r="H166" s="211">
        <v>1</v>
      </c>
      <c r="I166" s="212"/>
      <c r="J166" s="212"/>
      <c r="K166" s="213">
        <f>ROUND(P166*H166,2)</f>
        <v>0</v>
      </c>
      <c r="L166" s="209" t="s">
        <v>1</v>
      </c>
      <c r="M166" s="36"/>
      <c r="N166" s="214" t="s">
        <v>1</v>
      </c>
      <c r="O166" s="180" t="s">
        <v>39</v>
      </c>
      <c r="P166" s="181">
        <f>I166+J166</f>
        <v>0</v>
      </c>
      <c r="Q166" s="181">
        <f>ROUND(I166*H166,2)</f>
        <v>0</v>
      </c>
      <c r="R166" s="181">
        <f>ROUND(J166*H166,2)</f>
        <v>0</v>
      </c>
      <c r="S166" s="68"/>
      <c r="T166" s="182">
        <f>S166*H166</f>
        <v>0</v>
      </c>
      <c r="U166" s="182">
        <v>0</v>
      </c>
      <c r="V166" s="182">
        <f>U166*H166</f>
        <v>0</v>
      </c>
      <c r="W166" s="182">
        <v>0</v>
      </c>
      <c r="X166" s="182">
        <f>W166*H166</f>
        <v>0</v>
      </c>
      <c r="Y166" s="183" t="s">
        <v>1</v>
      </c>
      <c r="Z166" s="31"/>
      <c r="AA166" s="31"/>
      <c r="AB166" s="31"/>
      <c r="AC166" s="31"/>
      <c r="AD166" s="31"/>
      <c r="AE166" s="31"/>
      <c r="AR166" s="184" t="s">
        <v>83</v>
      </c>
      <c r="AT166" s="184" t="s">
        <v>423</v>
      </c>
      <c r="AU166" s="184" t="s">
        <v>85</v>
      </c>
      <c r="AY166" s="14" t="s">
        <v>205</v>
      </c>
      <c r="BE166" s="185">
        <f>IF(O166="základní",K166,0)</f>
        <v>0</v>
      </c>
      <c r="BF166" s="185">
        <f>IF(O166="snížená",K166,0)</f>
        <v>0</v>
      </c>
      <c r="BG166" s="185">
        <f>IF(O166="zákl. přenesená",K166,0)</f>
        <v>0</v>
      </c>
      <c r="BH166" s="185">
        <f>IF(O166="sníž. přenesená",K166,0)</f>
        <v>0</v>
      </c>
      <c r="BI166" s="185">
        <f>IF(O166="nulová",K166,0)</f>
        <v>0</v>
      </c>
      <c r="BJ166" s="14" t="s">
        <v>83</v>
      </c>
      <c r="BK166" s="185">
        <f>ROUND(P166*H166,2)</f>
        <v>0</v>
      </c>
      <c r="BL166" s="14" t="s">
        <v>83</v>
      </c>
      <c r="BM166" s="184" t="s">
        <v>2512</v>
      </c>
    </row>
    <row r="167" spans="1:65" s="2" customFormat="1" ht="19.5">
      <c r="A167" s="31"/>
      <c r="B167" s="32"/>
      <c r="C167" s="33"/>
      <c r="D167" s="186" t="s">
        <v>207</v>
      </c>
      <c r="E167" s="33"/>
      <c r="F167" s="187" t="s">
        <v>1723</v>
      </c>
      <c r="G167" s="33"/>
      <c r="H167" s="33"/>
      <c r="I167" s="188"/>
      <c r="J167" s="188"/>
      <c r="K167" s="33"/>
      <c r="L167" s="33"/>
      <c r="M167" s="36"/>
      <c r="N167" s="189"/>
      <c r="O167" s="190"/>
      <c r="P167" s="68"/>
      <c r="Q167" s="68"/>
      <c r="R167" s="68"/>
      <c r="S167" s="68"/>
      <c r="T167" s="68"/>
      <c r="U167" s="68"/>
      <c r="V167" s="68"/>
      <c r="W167" s="68"/>
      <c r="X167" s="68"/>
      <c r="Y167" s="69"/>
      <c r="Z167" s="31"/>
      <c r="AA167" s="31"/>
      <c r="AB167" s="31"/>
      <c r="AC167" s="31"/>
      <c r="AD167" s="31"/>
      <c r="AE167" s="31"/>
      <c r="AT167" s="14" t="s">
        <v>207</v>
      </c>
      <c r="AU167" s="14" t="s">
        <v>85</v>
      </c>
    </row>
    <row r="168" spans="1:65" s="2" customFormat="1" ht="14.45" customHeight="1">
      <c r="A168" s="31"/>
      <c r="B168" s="32"/>
      <c r="C168" s="170" t="s">
        <v>8</v>
      </c>
      <c r="D168" s="170" t="s">
        <v>201</v>
      </c>
      <c r="E168" s="171" t="s">
        <v>2513</v>
      </c>
      <c r="F168" s="172" t="s">
        <v>2514</v>
      </c>
      <c r="G168" s="173" t="s">
        <v>204</v>
      </c>
      <c r="H168" s="174">
        <v>20</v>
      </c>
      <c r="I168" s="175"/>
      <c r="J168" s="176"/>
      <c r="K168" s="177">
        <f>ROUND(P168*H168,2)</f>
        <v>0</v>
      </c>
      <c r="L168" s="172" t="s">
        <v>1</v>
      </c>
      <c r="M168" s="178"/>
      <c r="N168" s="179" t="s">
        <v>1</v>
      </c>
      <c r="O168" s="180" t="s">
        <v>39</v>
      </c>
      <c r="P168" s="181">
        <f>I168+J168</f>
        <v>0</v>
      </c>
      <c r="Q168" s="181">
        <f>ROUND(I168*H168,2)</f>
        <v>0</v>
      </c>
      <c r="R168" s="181">
        <f>ROUND(J168*H168,2)</f>
        <v>0</v>
      </c>
      <c r="S168" s="68"/>
      <c r="T168" s="182">
        <f>S168*H168</f>
        <v>0</v>
      </c>
      <c r="U168" s="182">
        <v>0</v>
      </c>
      <c r="V168" s="182">
        <f>U168*H168</f>
        <v>0</v>
      </c>
      <c r="W168" s="182">
        <v>0</v>
      </c>
      <c r="X168" s="182">
        <f>W168*H168</f>
        <v>0</v>
      </c>
      <c r="Y168" s="183" t="s">
        <v>1</v>
      </c>
      <c r="Z168" s="31"/>
      <c r="AA168" s="31"/>
      <c r="AB168" s="31"/>
      <c r="AC168" s="31"/>
      <c r="AD168" s="31"/>
      <c r="AE168" s="31"/>
      <c r="AR168" s="184" t="s">
        <v>331</v>
      </c>
      <c r="AT168" s="184" t="s">
        <v>201</v>
      </c>
      <c r="AU168" s="184" t="s">
        <v>85</v>
      </c>
      <c r="AY168" s="14" t="s">
        <v>205</v>
      </c>
      <c r="BE168" s="185">
        <f>IF(O168="základní",K168,0)</f>
        <v>0</v>
      </c>
      <c r="BF168" s="185">
        <f>IF(O168="snížená",K168,0)</f>
        <v>0</v>
      </c>
      <c r="BG168" s="185">
        <f>IF(O168="zákl. přenesená",K168,0)</f>
        <v>0</v>
      </c>
      <c r="BH168" s="185">
        <f>IF(O168="sníž. přenesená",K168,0)</f>
        <v>0</v>
      </c>
      <c r="BI168" s="185">
        <f>IF(O168="nulová",K168,0)</f>
        <v>0</v>
      </c>
      <c r="BJ168" s="14" t="s">
        <v>83</v>
      </c>
      <c r="BK168" s="185">
        <f>ROUND(P168*H168,2)</f>
        <v>0</v>
      </c>
      <c r="BL168" s="14" t="s">
        <v>331</v>
      </c>
      <c r="BM168" s="184" t="s">
        <v>2515</v>
      </c>
    </row>
    <row r="169" spans="1:65" s="2" customFormat="1" ht="11.25">
      <c r="A169" s="31"/>
      <c r="B169" s="32"/>
      <c r="C169" s="33"/>
      <c r="D169" s="186" t="s">
        <v>207</v>
      </c>
      <c r="E169" s="33"/>
      <c r="F169" s="187" t="s">
        <v>2514</v>
      </c>
      <c r="G169" s="33"/>
      <c r="H169" s="33"/>
      <c r="I169" s="188"/>
      <c r="J169" s="188"/>
      <c r="K169" s="33"/>
      <c r="L169" s="33"/>
      <c r="M169" s="36"/>
      <c r="N169" s="189"/>
      <c r="O169" s="190"/>
      <c r="P169" s="68"/>
      <c r="Q169" s="68"/>
      <c r="R169" s="68"/>
      <c r="S169" s="68"/>
      <c r="T169" s="68"/>
      <c r="U169" s="68"/>
      <c r="V169" s="68"/>
      <c r="W169" s="68"/>
      <c r="X169" s="68"/>
      <c r="Y169" s="69"/>
      <c r="Z169" s="31"/>
      <c r="AA169" s="31"/>
      <c r="AB169" s="31"/>
      <c r="AC169" s="31"/>
      <c r="AD169" s="31"/>
      <c r="AE169" s="31"/>
      <c r="AT169" s="14" t="s">
        <v>207</v>
      </c>
      <c r="AU169" s="14" t="s">
        <v>85</v>
      </c>
    </row>
    <row r="170" spans="1:65" s="2" customFormat="1" ht="14.45" customHeight="1">
      <c r="A170" s="31"/>
      <c r="B170" s="32"/>
      <c r="C170" s="207" t="s">
        <v>422</v>
      </c>
      <c r="D170" s="207" t="s">
        <v>423</v>
      </c>
      <c r="E170" s="208" t="s">
        <v>2516</v>
      </c>
      <c r="F170" s="209" t="s">
        <v>2517</v>
      </c>
      <c r="G170" s="210" t="s">
        <v>204</v>
      </c>
      <c r="H170" s="211">
        <v>20</v>
      </c>
      <c r="I170" s="212"/>
      <c r="J170" s="212"/>
      <c r="K170" s="213">
        <f>ROUND(P170*H170,2)</f>
        <v>0</v>
      </c>
      <c r="L170" s="209" t="s">
        <v>1</v>
      </c>
      <c r="M170" s="36"/>
      <c r="N170" s="214" t="s">
        <v>1</v>
      </c>
      <c r="O170" s="180" t="s">
        <v>39</v>
      </c>
      <c r="P170" s="181">
        <f>I170+J170</f>
        <v>0</v>
      </c>
      <c r="Q170" s="181">
        <f>ROUND(I170*H170,2)</f>
        <v>0</v>
      </c>
      <c r="R170" s="181">
        <f>ROUND(J170*H170,2)</f>
        <v>0</v>
      </c>
      <c r="S170" s="68"/>
      <c r="T170" s="182">
        <f>S170*H170</f>
        <v>0</v>
      </c>
      <c r="U170" s="182">
        <v>0</v>
      </c>
      <c r="V170" s="182">
        <f>U170*H170</f>
        <v>0</v>
      </c>
      <c r="W170" s="182">
        <v>0</v>
      </c>
      <c r="X170" s="182">
        <f>W170*H170</f>
        <v>0</v>
      </c>
      <c r="Y170" s="183" t="s">
        <v>1</v>
      </c>
      <c r="Z170" s="31"/>
      <c r="AA170" s="31"/>
      <c r="AB170" s="31"/>
      <c r="AC170" s="31"/>
      <c r="AD170" s="31"/>
      <c r="AE170" s="31"/>
      <c r="AR170" s="184" t="s">
        <v>83</v>
      </c>
      <c r="AT170" s="184" t="s">
        <v>423</v>
      </c>
      <c r="AU170" s="184" t="s">
        <v>85</v>
      </c>
      <c r="AY170" s="14" t="s">
        <v>205</v>
      </c>
      <c r="BE170" s="185">
        <f>IF(O170="základní",K170,0)</f>
        <v>0</v>
      </c>
      <c r="BF170" s="185">
        <f>IF(O170="snížená",K170,0)</f>
        <v>0</v>
      </c>
      <c r="BG170" s="185">
        <f>IF(O170="zákl. přenesená",K170,0)</f>
        <v>0</v>
      </c>
      <c r="BH170" s="185">
        <f>IF(O170="sníž. přenesená",K170,0)</f>
        <v>0</v>
      </c>
      <c r="BI170" s="185">
        <f>IF(O170="nulová",K170,0)</f>
        <v>0</v>
      </c>
      <c r="BJ170" s="14" t="s">
        <v>83</v>
      </c>
      <c r="BK170" s="185">
        <f>ROUND(P170*H170,2)</f>
        <v>0</v>
      </c>
      <c r="BL170" s="14" t="s">
        <v>83</v>
      </c>
      <c r="BM170" s="184" t="s">
        <v>2518</v>
      </c>
    </row>
    <row r="171" spans="1:65" s="2" customFormat="1" ht="11.25">
      <c r="A171" s="31"/>
      <c r="B171" s="32"/>
      <c r="C171" s="33"/>
      <c r="D171" s="186" t="s">
        <v>207</v>
      </c>
      <c r="E171" s="33"/>
      <c r="F171" s="187" t="s">
        <v>2517</v>
      </c>
      <c r="G171" s="33"/>
      <c r="H171" s="33"/>
      <c r="I171" s="188"/>
      <c r="J171" s="188"/>
      <c r="K171" s="33"/>
      <c r="L171" s="33"/>
      <c r="M171" s="36"/>
      <c r="N171" s="189"/>
      <c r="O171" s="190"/>
      <c r="P171" s="68"/>
      <c r="Q171" s="68"/>
      <c r="R171" s="68"/>
      <c r="S171" s="68"/>
      <c r="T171" s="68"/>
      <c r="U171" s="68"/>
      <c r="V171" s="68"/>
      <c r="W171" s="68"/>
      <c r="X171" s="68"/>
      <c r="Y171" s="69"/>
      <c r="Z171" s="31"/>
      <c r="AA171" s="31"/>
      <c r="AB171" s="31"/>
      <c r="AC171" s="31"/>
      <c r="AD171" s="31"/>
      <c r="AE171" s="31"/>
      <c r="AT171" s="14" t="s">
        <v>207</v>
      </c>
      <c r="AU171" s="14" t="s">
        <v>85</v>
      </c>
    </row>
    <row r="172" spans="1:65" s="2" customFormat="1" ht="24.2" customHeight="1">
      <c r="A172" s="31"/>
      <c r="B172" s="32"/>
      <c r="C172" s="207" t="s">
        <v>588</v>
      </c>
      <c r="D172" s="207" t="s">
        <v>423</v>
      </c>
      <c r="E172" s="208" t="s">
        <v>1483</v>
      </c>
      <c r="F172" s="209" t="s">
        <v>1484</v>
      </c>
      <c r="G172" s="210" t="s">
        <v>300</v>
      </c>
      <c r="H172" s="211">
        <v>1</v>
      </c>
      <c r="I172" s="212"/>
      <c r="J172" s="212"/>
      <c r="K172" s="213">
        <f>ROUND(P172*H172,2)</f>
        <v>0</v>
      </c>
      <c r="L172" s="209" t="s">
        <v>1</v>
      </c>
      <c r="M172" s="36"/>
      <c r="N172" s="214" t="s">
        <v>1</v>
      </c>
      <c r="O172" s="180" t="s">
        <v>39</v>
      </c>
      <c r="P172" s="181">
        <f>I172+J172</f>
        <v>0</v>
      </c>
      <c r="Q172" s="181">
        <f>ROUND(I172*H172,2)</f>
        <v>0</v>
      </c>
      <c r="R172" s="181">
        <f>ROUND(J172*H172,2)</f>
        <v>0</v>
      </c>
      <c r="S172" s="68"/>
      <c r="T172" s="182">
        <f>S172*H172</f>
        <v>0</v>
      </c>
      <c r="U172" s="182">
        <v>0</v>
      </c>
      <c r="V172" s="182">
        <f>U172*H172</f>
        <v>0</v>
      </c>
      <c r="W172" s="182">
        <v>0</v>
      </c>
      <c r="X172" s="182">
        <f>W172*H172</f>
        <v>0</v>
      </c>
      <c r="Y172" s="183" t="s">
        <v>1</v>
      </c>
      <c r="Z172" s="31"/>
      <c r="AA172" s="31"/>
      <c r="AB172" s="31"/>
      <c r="AC172" s="31"/>
      <c r="AD172" s="31"/>
      <c r="AE172" s="31"/>
      <c r="AR172" s="184" t="s">
        <v>83</v>
      </c>
      <c r="AT172" s="184" t="s">
        <v>423</v>
      </c>
      <c r="AU172" s="184" t="s">
        <v>85</v>
      </c>
      <c r="AY172" s="14" t="s">
        <v>205</v>
      </c>
      <c r="BE172" s="185">
        <f>IF(O172="základní",K172,0)</f>
        <v>0</v>
      </c>
      <c r="BF172" s="185">
        <f>IF(O172="snížená",K172,0)</f>
        <v>0</v>
      </c>
      <c r="BG172" s="185">
        <f>IF(O172="zákl. přenesená",K172,0)</f>
        <v>0</v>
      </c>
      <c r="BH172" s="185">
        <f>IF(O172="sníž. přenesená",K172,0)</f>
        <v>0</v>
      </c>
      <c r="BI172" s="185">
        <f>IF(O172="nulová",K172,0)</f>
        <v>0</v>
      </c>
      <c r="BJ172" s="14" t="s">
        <v>83</v>
      </c>
      <c r="BK172" s="185">
        <f>ROUND(P172*H172,2)</f>
        <v>0</v>
      </c>
      <c r="BL172" s="14" t="s">
        <v>83</v>
      </c>
      <c r="BM172" s="184" t="s">
        <v>2519</v>
      </c>
    </row>
    <row r="173" spans="1:65" s="2" customFormat="1" ht="19.5">
      <c r="A173" s="31"/>
      <c r="B173" s="32"/>
      <c r="C173" s="33"/>
      <c r="D173" s="186" t="s">
        <v>207</v>
      </c>
      <c r="E173" s="33"/>
      <c r="F173" s="187" t="s">
        <v>1486</v>
      </c>
      <c r="G173" s="33"/>
      <c r="H173" s="33"/>
      <c r="I173" s="188"/>
      <c r="J173" s="188"/>
      <c r="K173" s="33"/>
      <c r="L173" s="33"/>
      <c r="M173" s="36"/>
      <c r="N173" s="189"/>
      <c r="O173" s="190"/>
      <c r="P173" s="68"/>
      <c r="Q173" s="68"/>
      <c r="R173" s="68"/>
      <c r="S173" s="68"/>
      <c r="T173" s="68"/>
      <c r="U173" s="68"/>
      <c r="V173" s="68"/>
      <c r="W173" s="68"/>
      <c r="X173" s="68"/>
      <c r="Y173" s="69"/>
      <c r="Z173" s="31"/>
      <c r="AA173" s="31"/>
      <c r="AB173" s="31"/>
      <c r="AC173" s="31"/>
      <c r="AD173" s="31"/>
      <c r="AE173" s="31"/>
      <c r="AT173" s="14" t="s">
        <v>207</v>
      </c>
      <c r="AU173" s="14" t="s">
        <v>85</v>
      </c>
    </row>
    <row r="174" spans="1:65" s="2" customFormat="1" ht="24.2" customHeight="1">
      <c r="A174" s="31"/>
      <c r="B174" s="32"/>
      <c r="C174" s="170" t="s">
        <v>636</v>
      </c>
      <c r="D174" s="170" t="s">
        <v>201</v>
      </c>
      <c r="E174" s="171" t="s">
        <v>2520</v>
      </c>
      <c r="F174" s="172" t="s">
        <v>1474</v>
      </c>
      <c r="G174" s="173" t="s">
        <v>300</v>
      </c>
      <c r="H174" s="174">
        <v>1</v>
      </c>
      <c r="I174" s="175"/>
      <c r="J174" s="176"/>
      <c r="K174" s="177">
        <f>ROUND(P174*H174,2)</f>
        <v>0</v>
      </c>
      <c r="L174" s="172" t="s">
        <v>1</v>
      </c>
      <c r="M174" s="178"/>
      <c r="N174" s="179" t="s">
        <v>1</v>
      </c>
      <c r="O174" s="180" t="s">
        <v>39</v>
      </c>
      <c r="P174" s="181">
        <f>I174+J174</f>
        <v>0</v>
      </c>
      <c r="Q174" s="181">
        <f>ROUND(I174*H174,2)</f>
        <v>0</v>
      </c>
      <c r="R174" s="181">
        <f>ROUND(J174*H174,2)</f>
        <v>0</v>
      </c>
      <c r="S174" s="68"/>
      <c r="T174" s="182">
        <f>S174*H174</f>
        <v>0</v>
      </c>
      <c r="U174" s="182">
        <v>0</v>
      </c>
      <c r="V174" s="182">
        <f>U174*H174</f>
        <v>0</v>
      </c>
      <c r="W174" s="182">
        <v>0</v>
      </c>
      <c r="X174" s="182">
        <f>W174*H174</f>
        <v>0</v>
      </c>
      <c r="Y174" s="183" t="s">
        <v>1</v>
      </c>
      <c r="Z174" s="31"/>
      <c r="AA174" s="31"/>
      <c r="AB174" s="31"/>
      <c r="AC174" s="31"/>
      <c r="AD174" s="31"/>
      <c r="AE174" s="31"/>
      <c r="AR174" s="184" t="s">
        <v>85</v>
      </c>
      <c r="AT174" s="184" t="s">
        <v>201</v>
      </c>
      <c r="AU174" s="184" t="s">
        <v>85</v>
      </c>
      <c r="AY174" s="14" t="s">
        <v>205</v>
      </c>
      <c r="BE174" s="185">
        <f>IF(O174="základní",K174,0)</f>
        <v>0</v>
      </c>
      <c r="BF174" s="185">
        <f>IF(O174="snížená",K174,0)</f>
        <v>0</v>
      </c>
      <c r="BG174" s="185">
        <f>IF(O174="zákl. přenesená",K174,0)</f>
        <v>0</v>
      </c>
      <c r="BH174" s="185">
        <f>IF(O174="sníž. přenesená",K174,0)</f>
        <v>0</v>
      </c>
      <c r="BI174" s="185">
        <f>IF(O174="nulová",K174,0)</f>
        <v>0</v>
      </c>
      <c r="BJ174" s="14" t="s">
        <v>83</v>
      </c>
      <c r="BK174" s="185">
        <f>ROUND(P174*H174,2)</f>
        <v>0</v>
      </c>
      <c r="BL174" s="14" t="s">
        <v>83</v>
      </c>
      <c r="BM174" s="184" t="s">
        <v>2521</v>
      </c>
    </row>
    <row r="175" spans="1:65" s="2" customFormat="1" ht="19.5">
      <c r="A175" s="31"/>
      <c r="B175" s="32"/>
      <c r="C175" s="33"/>
      <c r="D175" s="186" t="s">
        <v>207</v>
      </c>
      <c r="E175" s="33"/>
      <c r="F175" s="187" t="s">
        <v>1474</v>
      </c>
      <c r="G175" s="33"/>
      <c r="H175" s="33"/>
      <c r="I175" s="188"/>
      <c r="J175" s="188"/>
      <c r="K175" s="33"/>
      <c r="L175" s="33"/>
      <c r="M175" s="36"/>
      <c r="N175" s="189"/>
      <c r="O175" s="190"/>
      <c r="P175" s="68"/>
      <c r="Q175" s="68"/>
      <c r="R175" s="68"/>
      <c r="S175" s="68"/>
      <c r="T175" s="68"/>
      <c r="U175" s="68"/>
      <c r="V175" s="68"/>
      <c r="W175" s="68"/>
      <c r="X175" s="68"/>
      <c r="Y175" s="69"/>
      <c r="Z175" s="31"/>
      <c r="AA175" s="31"/>
      <c r="AB175" s="31"/>
      <c r="AC175" s="31"/>
      <c r="AD175" s="31"/>
      <c r="AE175" s="31"/>
      <c r="AT175" s="14" t="s">
        <v>207</v>
      </c>
      <c r="AU175" s="14" t="s">
        <v>85</v>
      </c>
    </row>
    <row r="176" spans="1:65" s="2" customFormat="1" ht="14.45" customHeight="1">
      <c r="A176" s="31"/>
      <c r="B176" s="32"/>
      <c r="C176" s="207" t="s">
        <v>1070</v>
      </c>
      <c r="D176" s="207" t="s">
        <v>423</v>
      </c>
      <c r="E176" s="208" t="s">
        <v>1475</v>
      </c>
      <c r="F176" s="209" t="s">
        <v>1476</v>
      </c>
      <c r="G176" s="210" t="s">
        <v>300</v>
      </c>
      <c r="H176" s="211">
        <v>3</v>
      </c>
      <c r="I176" s="212"/>
      <c r="J176" s="212"/>
      <c r="K176" s="213">
        <f>ROUND(P176*H176,2)</f>
        <v>0</v>
      </c>
      <c r="L176" s="209" t="s">
        <v>1</v>
      </c>
      <c r="M176" s="36"/>
      <c r="N176" s="214" t="s">
        <v>1</v>
      </c>
      <c r="O176" s="180" t="s">
        <v>39</v>
      </c>
      <c r="P176" s="181">
        <f>I176+J176</f>
        <v>0</v>
      </c>
      <c r="Q176" s="181">
        <f>ROUND(I176*H176,2)</f>
        <v>0</v>
      </c>
      <c r="R176" s="181">
        <f>ROUND(J176*H176,2)</f>
        <v>0</v>
      </c>
      <c r="S176" s="68"/>
      <c r="T176" s="182">
        <f>S176*H176</f>
        <v>0</v>
      </c>
      <c r="U176" s="182">
        <v>0</v>
      </c>
      <c r="V176" s="182">
        <f>U176*H176</f>
        <v>0</v>
      </c>
      <c r="W176" s="182">
        <v>0</v>
      </c>
      <c r="X176" s="182">
        <f>W176*H176</f>
        <v>0</v>
      </c>
      <c r="Y176" s="183" t="s">
        <v>1</v>
      </c>
      <c r="Z176" s="31"/>
      <c r="AA176" s="31"/>
      <c r="AB176" s="31"/>
      <c r="AC176" s="31"/>
      <c r="AD176" s="31"/>
      <c r="AE176" s="31"/>
      <c r="AR176" s="184" t="s">
        <v>83</v>
      </c>
      <c r="AT176" s="184" t="s">
        <v>423</v>
      </c>
      <c r="AU176" s="184" t="s">
        <v>85</v>
      </c>
      <c r="AY176" s="14" t="s">
        <v>205</v>
      </c>
      <c r="BE176" s="185">
        <f>IF(O176="základní",K176,0)</f>
        <v>0</v>
      </c>
      <c r="BF176" s="185">
        <f>IF(O176="snížená",K176,0)</f>
        <v>0</v>
      </c>
      <c r="BG176" s="185">
        <f>IF(O176="zákl. přenesená",K176,0)</f>
        <v>0</v>
      </c>
      <c r="BH176" s="185">
        <f>IF(O176="sníž. přenesená",K176,0)</f>
        <v>0</v>
      </c>
      <c r="BI176" s="185">
        <f>IF(O176="nulová",K176,0)</f>
        <v>0</v>
      </c>
      <c r="BJ176" s="14" t="s">
        <v>83</v>
      </c>
      <c r="BK176" s="185">
        <f>ROUND(P176*H176,2)</f>
        <v>0</v>
      </c>
      <c r="BL176" s="14" t="s">
        <v>83</v>
      </c>
      <c r="BM176" s="184" t="s">
        <v>2522</v>
      </c>
    </row>
    <row r="177" spans="1:65" s="2" customFormat="1" ht="11.25">
      <c r="A177" s="31"/>
      <c r="B177" s="32"/>
      <c r="C177" s="33"/>
      <c r="D177" s="186" t="s">
        <v>207</v>
      </c>
      <c r="E177" s="33"/>
      <c r="F177" s="187" t="s">
        <v>1478</v>
      </c>
      <c r="G177" s="33"/>
      <c r="H177" s="33"/>
      <c r="I177" s="188"/>
      <c r="J177" s="188"/>
      <c r="K177" s="33"/>
      <c r="L177" s="33"/>
      <c r="M177" s="36"/>
      <c r="N177" s="189"/>
      <c r="O177" s="190"/>
      <c r="P177" s="68"/>
      <c r="Q177" s="68"/>
      <c r="R177" s="68"/>
      <c r="S177" s="68"/>
      <c r="T177" s="68"/>
      <c r="U177" s="68"/>
      <c r="V177" s="68"/>
      <c r="W177" s="68"/>
      <c r="X177" s="68"/>
      <c r="Y177" s="69"/>
      <c r="Z177" s="31"/>
      <c r="AA177" s="31"/>
      <c r="AB177" s="31"/>
      <c r="AC177" s="31"/>
      <c r="AD177" s="31"/>
      <c r="AE177" s="31"/>
      <c r="AT177" s="14" t="s">
        <v>207</v>
      </c>
      <c r="AU177" s="14" t="s">
        <v>85</v>
      </c>
    </row>
    <row r="178" spans="1:65" s="2" customFormat="1" ht="24.2" customHeight="1">
      <c r="A178" s="31"/>
      <c r="B178" s="32"/>
      <c r="C178" s="170" t="s">
        <v>640</v>
      </c>
      <c r="D178" s="170" t="s">
        <v>201</v>
      </c>
      <c r="E178" s="171" t="s">
        <v>2523</v>
      </c>
      <c r="F178" s="172" t="s">
        <v>2524</v>
      </c>
      <c r="G178" s="173" t="s">
        <v>300</v>
      </c>
      <c r="H178" s="174">
        <v>3</v>
      </c>
      <c r="I178" s="175"/>
      <c r="J178" s="176"/>
      <c r="K178" s="177">
        <f>ROUND(P178*H178,2)</f>
        <v>0</v>
      </c>
      <c r="L178" s="172" t="s">
        <v>1</v>
      </c>
      <c r="M178" s="178"/>
      <c r="N178" s="179" t="s">
        <v>1</v>
      </c>
      <c r="O178" s="180" t="s">
        <v>39</v>
      </c>
      <c r="P178" s="181">
        <f>I178+J178</f>
        <v>0</v>
      </c>
      <c r="Q178" s="181">
        <f>ROUND(I178*H178,2)</f>
        <v>0</v>
      </c>
      <c r="R178" s="181">
        <f>ROUND(J178*H178,2)</f>
        <v>0</v>
      </c>
      <c r="S178" s="68"/>
      <c r="T178" s="182">
        <f>S178*H178</f>
        <v>0</v>
      </c>
      <c r="U178" s="182">
        <v>0</v>
      </c>
      <c r="V178" s="182">
        <f>U178*H178</f>
        <v>0</v>
      </c>
      <c r="W178" s="182">
        <v>0</v>
      </c>
      <c r="X178" s="182">
        <f>W178*H178</f>
        <v>0</v>
      </c>
      <c r="Y178" s="183" t="s">
        <v>1</v>
      </c>
      <c r="Z178" s="31"/>
      <c r="AA178" s="31"/>
      <c r="AB178" s="31"/>
      <c r="AC178" s="31"/>
      <c r="AD178" s="31"/>
      <c r="AE178" s="31"/>
      <c r="AR178" s="184" t="s">
        <v>85</v>
      </c>
      <c r="AT178" s="184" t="s">
        <v>201</v>
      </c>
      <c r="AU178" s="184" t="s">
        <v>85</v>
      </c>
      <c r="AY178" s="14" t="s">
        <v>205</v>
      </c>
      <c r="BE178" s="185">
        <f>IF(O178="základní",K178,0)</f>
        <v>0</v>
      </c>
      <c r="BF178" s="185">
        <f>IF(O178="snížená",K178,0)</f>
        <v>0</v>
      </c>
      <c r="BG178" s="185">
        <f>IF(O178="zákl. přenesená",K178,0)</f>
        <v>0</v>
      </c>
      <c r="BH178" s="185">
        <f>IF(O178="sníž. přenesená",K178,0)</f>
        <v>0</v>
      </c>
      <c r="BI178" s="185">
        <f>IF(O178="nulová",K178,0)</f>
        <v>0</v>
      </c>
      <c r="BJ178" s="14" t="s">
        <v>83</v>
      </c>
      <c r="BK178" s="185">
        <f>ROUND(P178*H178,2)</f>
        <v>0</v>
      </c>
      <c r="BL178" s="14" t="s">
        <v>83</v>
      </c>
      <c r="BM178" s="184" t="s">
        <v>2525</v>
      </c>
    </row>
    <row r="179" spans="1:65" s="2" customFormat="1" ht="19.5">
      <c r="A179" s="31"/>
      <c r="B179" s="32"/>
      <c r="C179" s="33"/>
      <c r="D179" s="186" t="s">
        <v>207</v>
      </c>
      <c r="E179" s="33"/>
      <c r="F179" s="187" t="s">
        <v>2524</v>
      </c>
      <c r="G179" s="33"/>
      <c r="H179" s="33"/>
      <c r="I179" s="188"/>
      <c r="J179" s="188"/>
      <c r="K179" s="33"/>
      <c r="L179" s="33"/>
      <c r="M179" s="36"/>
      <c r="N179" s="189"/>
      <c r="O179" s="190"/>
      <c r="P179" s="68"/>
      <c r="Q179" s="68"/>
      <c r="R179" s="68"/>
      <c r="S179" s="68"/>
      <c r="T179" s="68"/>
      <c r="U179" s="68"/>
      <c r="V179" s="68"/>
      <c r="W179" s="68"/>
      <c r="X179" s="68"/>
      <c r="Y179" s="69"/>
      <c r="Z179" s="31"/>
      <c r="AA179" s="31"/>
      <c r="AB179" s="31"/>
      <c r="AC179" s="31"/>
      <c r="AD179" s="31"/>
      <c r="AE179" s="31"/>
      <c r="AT179" s="14" t="s">
        <v>207</v>
      </c>
      <c r="AU179" s="14" t="s">
        <v>85</v>
      </c>
    </row>
    <row r="180" spans="1:65" s="2" customFormat="1" ht="14.45" customHeight="1">
      <c r="A180" s="31"/>
      <c r="B180" s="32"/>
      <c r="C180" s="207" t="s">
        <v>648</v>
      </c>
      <c r="D180" s="207" t="s">
        <v>423</v>
      </c>
      <c r="E180" s="208" t="s">
        <v>1468</v>
      </c>
      <c r="F180" s="209" t="s">
        <v>1469</v>
      </c>
      <c r="G180" s="210" t="s">
        <v>204</v>
      </c>
      <c r="H180" s="211">
        <v>12</v>
      </c>
      <c r="I180" s="212"/>
      <c r="J180" s="212"/>
      <c r="K180" s="213">
        <f>ROUND(P180*H180,2)</f>
        <v>0</v>
      </c>
      <c r="L180" s="209" t="s">
        <v>1</v>
      </c>
      <c r="M180" s="36"/>
      <c r="N180" s="214" t="s">
        <v>1</v>
      </c>
      <c r="O180" s="180" t="s">
        <v>39</v>
      </c>
      <c r="P180" s="181">
        <f>I180+J180</f>
        <v>0</v>
      </c>
      <c r="Q180" s="181">
        <f>ROUND(I180*H180,2)</f>
        <v>0</v>
      </c>
      <c r="R180" s="181">
        <f>ROUND(J180*H180,2)</f>
        <v>0</v>
      </c>
      <c r="S180" s="68"/>
      <c r="T180" s="182">
        <f>S180*H180</f>
        <v>0</v>
      </c>
      <c r="U180" s="182">
        <v>0</v>
      </c>
      <c r="V180" s="182">
        <f>U180*H180</f>
        <v>0</v>
      </c>
      <c r="W180" s="182">
        <v>0</v>
      </c>
      <c r="X180" s="182">
        <f>W180*H180</f>
        <v>0</v>
      </c>
      <c r="Y180" s="183" t="s">
        <v>1</v>
      </c>
      <c r="Z180" s="31"/>
      <c r="AA180" s="31"/>
      <c r="AB180" s="31"/>
      <c r="AC180" s="31"/>
      <c r="AD180" s="31"/>
      <c r="AE180" s="31"/>
      <c r="AR180" s="184" t="s">
        <v>83</v>
      </c>
      <c r="AT180" s="184" t="s">
        <v>423</v>
      </c>
      <c r="AU180" s="184" t="s">
        <v>85</v>
      </c>
      <c r="AY180" s="14" t="s">
        <v>205</v>
      </c>
      <c r="BE180" s="185">
        <f>IF(O180="základní",K180,0)</f>
        <v>0</v>
      </c>
      <c r="BF180" s="185">
        <f>IF(O180="snížená",K180,0)</f>
        <v>0</v>
      </c>
      <c r="BG180" s="185">
        <f>IF(O180="zákl. přenesená",K180,0)</f>
        <v>0</v>
      </c>
      <c r="BH180" s="185">
        <f>IF(O180="sníž. přenesená",K180,0)</f>
        <v>0</v>
      </c>
      <c r="BI180" s="185">
        <f>IF(O180="nulová",K180,0)</f>
        <v>0</v>
      </c>
      <c r="BJ180" s="14" t="s">
        <v>83</v>
      </c>
      <c r="BK180" s="185">
        <f>ROUND(P180*H180,2)</f>
        <v>0</v>
      </c>
      <c r="BL180" s="14" t="s">
        <v>83</v>
      </c>
      <c r="BM180" s="184" t="s">
        <v>2526</v>
      </c>
    </row>
    <row r="181" spans="1:65" s="2" customFormat="1" ht="11.25">
      <c r="A181" s="31"/>
      <c r="B181" s="32"/>
      <c r="C181" s="33"/>
      <c r="D181" s="186" t="s">
        <v>207</v>
      </c>
      <c r="E181" s="33"/>
      <c r="F181" s="187" t="s">
        <v>1469</v>
      </c>
      <c r="G181" s="33"/>
      <c r="H181" s="33"/>
      <c r="I181" s="188"/>
      <c r="J181" s="188"/>
      <c r="K181" s="33"/>
      <c r="L181" s="33"/>
      <c r="M181" s="36"/>
      <c r="N181" s="189"/>
      <c r="O181" s="190"/>
      <c r="P181" s="68"/>
      <c r="Q181" s="68"/>
      <c r="R181" s="68"/>
      <c r="S181" s="68"/>
      <c r="T181" s="68"/>
      <c r="U181" s="68"/>
      <c r="V181" s="68"/>
      <c r="W181" s="68"/>
      <c r="X181" s="68"/>
      <c r="Y181" s="69"/>
      <c r="Z181" s="31"/>
      <c r="AA181" s="31"/>
      <c r="AB181" s="31"/>
      <c r="AC181" s="31"/>
      <c r="AD181" s="31"/>
      <c r="AE181" s="31"/>
      <c r="AT181" s="14" t="s">
        <v>207</v>
      </c>
      <c r="AU181" s="14" t="s">
        <v>85</v>
      </c>
    </row>
    <row r="182" spans="1:65" s="11" customFormat="1" ht="22.9" customHeight="1">
      <c r="B182" s="192"/>
      <c r="C182" s="193"/>
      <c r="D182" s="194" t="s">
        <v>75</v>
      </c>
      <c r="E182" s="224" t="s">
        <v>2527</v>
      </c>
      <c r="F182" s="224" t="s">
        <v>2528</v>
      </c>
      <c r="G182" s="193"/>
      <c r="H182" s="193"/>
      <c r="I182" s="196"/>
      <c r="J182" s="196"/>
      <c r="K182" s="225">
        <f>BK182</f>
        <v>0</v>
      </c>
      <c r="L182" s="193"/>
      <c r="M182" s="198"/>
      <c r="N182" s="199"/>
      <c r="O182" s="200"/>
      <c r="P182" s="200"/>
      <c r="Q182" s="201">
        <f>SUM(Q183:Q208)</f>
        <v>0</v>
      </c>
      <c r="R182" s="201">
        <f>SUM(R183:R208)</f>
        <v>0</v>
      </c>
      <c r="S182" s="200"/>
      <c r="T182" s="202">
        <f>SUM(T183:T208)</f>
        <v>0</v>
      </c>
      <c r="U182" s="200"/>
      <c r="V182" s="202">
        <f>SUM(V183:V208)</f>
        <v>0</v>
      </c>
      <c r="W182" s="200"/>
      <c r="X182" s="202">
        <f>SUM(X183:X208)</f>
        <v>0</v>
      </c>
      <c r="Y182" s="203"/>
      <c r="AR182" s="204" t="s">
        <v>214</v>
      </c>
      <c r="AT182" s="205" t="s">
        <v>75</v>
      </c>
      <c r="AU182" s="205" t="s">
        <v>83</v>
      </c>
      <c r="AY182" s="204" t="s">
        <v>205</v>
      </c>
      <c r="BK182" s="206">
        <f>SUM(BK183:BK208)</f>
        <v>0</v>
      </c>
    </row>
    <row r="183" spans="1:65" s="2" customFormat="1" ht="24.2" customHeight="1">
      <c r="A183" s="31"/>
      <c r="B183" s="32"/>
      <c r="C183" s="207" t="s">
        <v>652</v>
      </c>
      <c r="D183" s="207" t="s">
        <v>423</v>
      </c>
      <c r="E183" s="208" t="s">
        <v>1189</v>
      </c>
      <c r="F183" s="209" t="s">
        <v>1689</v>
      </c>
      <c r="G183" s="210" t="s">
        <v>300</v>
      </c>
      <c r="H183" s="211">
        <v>1</v>
      </c>
      <c r="I183" s="212"/>
      <c r="J183" s="212"/>
      <c r="K183" s="213">
        <f>ROUND(P183*H183,2)</f>
        <v>0</v>
      </c>
      <c r="L183" s="209" t="s">
        <v>1</v>
      </c>
      <c r="M183" s="36"/>
      <c r="N183" s="214"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427</v>
      </c>
      <c r="AT183" s="184" t="s">
        <v>423</v>
      </c>
      <c r="AU183" s="184" t="s">
        <v>85</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427</v>
      </c>
      <c r="BM183" s="184" t="s">
        <v>2529</v>
      </c>
    </row>
    <row r="184" spans="1:65" s="2" customFormat="1" ht="29.25">
      <c r="A184" s="31"/>
      <c r="B184" s="32"/>
      <c r="C184" s="33"/>
      <c r="D184" s="186" t="s">
        <v>207</v>
      </c>
      <c r="E184" s="33"/>
      <c r="F184" s="187" t="s">
        <v>1192</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85</v>
      </c>
    </row>
    <row r="185" spans="1:65" s="2" customFormat="1" ht="14.45" customHeight="1">
      <c r="A185" s="31"/>
      <c r="B185" s="32"/>
      <c r="C185" s="207" t="s">
        <v>657</v>
      </c>
      <c r="D185" s="207" t="s">
        <v>423</v>
      </c>
      <c r="E185" s="208" t="s">
        <v>1692</v>
      </c>
      <c r="F185" s="209" t="s">
        <v>1693</v>
      </c>
      <c r="G185" s="210" t="s">
        <v>300</v>
      </c>
      <c r="H185" s="211">
        <v>1</v>
      </c>
      <c r="I185" s="212"/>
      <c r="J185" s="212"/>
      <c r="K185" s="213">
        <f>ROUND(P185*H185,2)</f>
        <v>0</v>
      </c>
      <c r="L185" s="209" t="s">
        <v>1</v>
      </c>
      <c r="M185" s="36"/>
      <c r="N185" s="214"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427</v>
      </c>
      <c r="AT185" s="184" t="s">
        <v>423</v>
      </c>
      <c r="AU185" s="184" t="s">
        <v>85</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427</v>
      </c>
      <c r="BM185" s="184" t="s">
        <v>2530</v>
      </c>
    </row>
    <row r="186" spans="1:65" s="2" customFormat="1" ht="11.25">
      <c r="A186" s="31"/>
      <c r="B186" s="32"/>
      <c r="C186" s="33"/>
      <c r="D186" s="186" t="s">
        <v>207</v>
      </c>
      <c r="E186" s="33"/>
      <c r="F186" s="187" t="s">
        <v>1693</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85</v>
      </c>
    </row>
    <row r="187" spans="1:65" s="2" customFormat="1" ht="14.45" customHeight="1">
      <c r="A187" s="31"/>
      <c r="B187" s="32"/>
      <c r="C187" s="207" t="s">
        <v>663</v>
      </c>
      <c r="D187" s="207" t="s">
        <v>423</v>
      </c>
      <c r="E187" s="208" t="s">
        <v>1705</v>
      </c>
      <c r="F187" s="209" t="s">
        <v>1706</v>
      </c>
      <c r="G187" s="210" t="s">
        <v>300</v>
      </c>
      <c r="H187" s="211">
        <v>1</v>
      </c>
      <c r="I187" s="212"/>
      <c r="J187" s="212"/>
      <c r="K187" s="213">
        <f>ROUND(P187*H187,2)</f>
        <v>0</v>
      </c>
      <c r="L187" s="209" t="s">
        <v>1</v>
      </c>
      <c r="M187" s="36"/>
      <c r="N187" s="214"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427</v>
      </c>
      <c r="AT187" s="184" t="s">
        <v>423</v>
      </c>
      <c r="AU187" s="184" t="s">
        <v>85</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427</v>
      </c>
      <c r="BM187" s="184" t="s">
        <v>2531</v>
      </c>
    </row>
    <row r="188" spans="1:65" s="2" customFormat="1" ht="19.5">
      <c r="A188" s="31"/>
      <c r="B188" s="32"/>
      <c r="C188" s="33"/>
      <c r="D188" s="186" t="s">
        <v>207</v>
      </c>
      <c r="E188" s="33"/>
      <c r="F188" s="187" t="s">
        <v>1708</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85</v>
      </c>
    </row>
    <row r="189" spans="1:65" s="2" customFormat="1" ht="14.45" customHeight="1">
      <c r="A189" s="31"/>
      <c r="B189" s="32"/>
      <c r="C189" s="207" t="s">
        <v>668</v>
      </c>
      <c r="D189" s="207" t="s">
        <v>423</v>
      </c>
      <c r="E189" s="208" t="s">
        <v>1083</v>
      </c>
      <c r="F189" s="209" t="s">
        <v>1709</v>
      </c>
      <c r="G189" s="210" t="s">
        <v>1085</v>
      </c>
      <c r="H189" s="211">
        <v>16</v>
      </c>
      <c r="I189" s="212"/>
      <c r="J189" s="212"/>
      <c r="K189" s="213">
        <f>ROUND(P189*H189,2)</f>
        <v>0</v>
      </c>
      <c r="L189" s="209" t="s">
        <v>1</v>
      </c>
      <c r="M189" s="36"/>
      <c r="N189" s="214"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427</v>
      </c>
      <c r="AT189" s="184" t="s">
        <v>423</v>
      </c>
      <c r="AU189" s="184" t="s">
        <v>85</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427</v>
      </c>
      <c r="BM189" s="184" t="s">
        <v>2532</v>
      </c>
    </row>
    <row r="190" spans="1:65" s="2" customFormat="1" ht="19.5">
      <c r="A190" s="31"/>
      <c r="B190" s="32"/>
      <c r="C190" s="33"/>
      <c r="D190" s="186" t="s">
        <v>207</v>
      </c>
      <c r="E190" s="33"/>
      <c r="F190" s="187" t="s">
        <v>1084</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85</v>
      </c>
    </row>
    <row r="191" spans="1:65" s="2" customFormat="1" ht="14.45" customHeight="1">
      <c r="A191" s="31"/>
      <c r="B191" s="32"/>
      <c r="C191" s="207" t="s">
        <v>673</v>
      </c>
      <c r="D191" s="207" t="s">
        <v>423</v>
      </c>
      <c r="E191" s="208" t="s">
        <v>1194</v>
      </c>
      <c r="F191" s="209" t="s">
        <v>1711</v>
      </c>
      <c r="G191" s="210" t="s">
        <v>1085</v>
      </c>
      <c r="H191" s="211">
        <v>8</v>
      </c>
      <c r="I191" s="212"/>
      <c r="J191" s="212"/>
      <c r="K191" s="213">
        <f>ROUND(P191*H191,2)</f>
        <v>0</v>
      </c>
      <c r="L191" s="209" t="s">
        <v>1</v>
      </c>
      <c r="M191" s="36"/>
      <c r="N191" s="214"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427</v>
      </c>
      <c r="AT191" s="184" t="s">
        <v>423</v>
      </c>
      <c r="AU191" s="184" t="s">
        <v>85</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427</v>
      </c>
      <c r="BM191" s="184" t="s">
        <v>2533</v>
      </c>
    </row>
    <row r="192" spans="1:65" s="2" customFormat="1" ht="11.25">
      <c r="A192" s="31"/>
      <c r="B192" s="32"/>
      <c r="C192" s="33"/>
      <c r="D192" s="186" t="s">
        <v>207</v>
      </c>
      <c r="E192" s="33"/>
      <c r="F192" s="187" t="s">
        <v>1195</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85</v>
      </c>
    </row>
    <row r="193" spans="1:65" s="2" customFormat="1" ht="14.45" customHeight="1">
      <c r="A193" s="31"/>
      <c r="B193" s="32"/>
      <c r="C193" s="207" t="s">
        <v>677</v>
      </c>
      <c r="D193" s="207" t="s">
        <v>423</v>
      </c>
      <c r="E193" s="208" t="s">
        <v>1087</v>
      </c>
      <c r="F193" s="209" t="s">
        <v>1713</v>
      </c>
      <c r="G193" s="210" t="s">
        <v>1085</v>
      </c>
      <c r="H193" s="211">
        <v>6</v>
      </c>
      <c r="I193" s="212"/>
      <c r="J193" s="212"/>
      <c r="K193" s="213">
        <f>ROUND(P193*H193,2)</f>
        <v>0</v>
      </c>
      <c r="L193" s="209" t="s">
        <v>1</v>
      </c>
      <c r="M193" s="36"/>
      <c r="N193" s="214"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427</v>
      </c>
      <c r="AT193" s="184" t="s">
        <v>423</v>
      </c>
      <c r="AU193" s="184" t="s">
        <v>85</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427</v>
      </c>
      <c r="BM193" s="184" t="s">
        <v>2534</v>
      </c>
    </row>
    <row r="194" spans="1:65" s="2" customFormat="1" ht="11.25">
      <c r="A194" s="31"/>
      <c r="B194" s="32"/>
      <c r="C194" s="33"/>
      <c r="D194" s="186" t="s">
        <v>207</v>
      </c>
      <c r="E194" s="33"/>
      <c r="F194" s="187" t="s">
        <v>1088</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85</v>
      </c>
    </row>
    <row r="195" spans="1:65" s="2" customFormat="1" ht="14.45" customHeight="1">
      <c r="A195" s="31"/>
      <c r="B195" s="32"/>
      <c r="C195" s="207" t="s">
        <v>681</v>
      </c>
      <c r="D195" s="207" t="s">
        <v>423</v>
      </c>
      <c r="E195" s="208" t="s">
        <v>1090</v>
      </c>
      <c r="F195" s="209" t="s">
        <v>1715</v>
      </c>
      <c r="G195" s="210" t="s">
        <v>1085</v>
      </c>
      <c r="H195" s="211">
        <v>8</v>
      </c>
      <c r="I195" s="212"/>
      <c r="J195" s="212"/>
      <c r="K195" s="213">
        <f>ROUND(P195*H195,2)</f>
        <v>0</v>
      </c>
      <c r="L195" s="209" t="s">
        <v>1</v>
      </c>
      <c r="M195" s="36"/>
      <c r="N195" s="214"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427</v>
      </c>
      <c r="AT195" s="184" t="s">
        <v>423</v>
      </c>
      <c r="AU195" s="184" t="s">
        <v>85</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427</v>
      </c>
      <c r="BM195" s="184" t="s">
        <v>2535</v>
      </c>
    </row>
    <row r="196" spans="1:65" s="2" customFormat="1" ht="19.5">
      <c r="A196" s="31"/>
      <c r="B196" s="32"/>
      <c r="C196" s="33"/>
      <c r="D196" s="186" t="s">
        <v>207</v>
      </c>
      <c r="E196" s="33"/>
      <c r="F196" s="187" t="s">
        <v>1091</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85</v>
      </c>
    </row>
    <row r="197" spans="1:65" s="2" customFormat="1" ht="14.45" customHeight="1">
      <c r="A197" s="31"/>
      <c r="B197" s="32"/>
      <c r="C197" s="207" t="s">
        <v>644</v>
      </c>
      <c r="D197" s="207" t="s">
        <v>423</v>
      </c>
      <c r="E197" s="208" t="s">
        <v>2316</v>
      </c>
      <c r="F197" s="209" t="s">
        <v>2317</v>
      </c>
      <c r="G197" s="210" t="s">
        <v>1085</v>
      </c>
      <c r="H197" s="211">
        <v>16</v>
      </c>
      <c r="I197" s="212"/>
      <c r="J197" s="212"/>
      <c r="K197" s="213">
        <f>ROUND(P197*H197,2)</f>
        <v>0</v>
      </c>
      <c r="L197" s="209" t="s">
        <v>1</v>
      </c>
      <c r="M197" s="36"/>
      <c r="N197" s="214"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427</v>
      </c>
      <c r="AT197" s="184" t="s">
        <v>423</v>
      </c>
      <c r="AU197" s="184" t="s">
        <v>85</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427</v>
      </c>
      <c r="BM197" s="184" t="s">
        <v>2536</v>
      </c>
    </row>
    <row r="198" spans="1:65" s="2" customFormat="1" ht="19.5">
      <c r="A198" s="31"/>
      <c r="B198" s="32"/>
      <c r="C198" s="33"/>
      <c r="D198" s="186" t="s">
        <v>207</v>
      </c>
      <c r="E198" s="33"/>
      <c r="F198" s="187" t="s">
        <v>1091</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85</v>
      </c>
    </row>
    <row r="199" spans="1:65" s="2" customFormat="1" ht="14.45" customHeight="1">
      <c r="A199" s="31"/>
      <c r="B199" s="32"/>
      <c r="C199" s="207" t="s">
        <v>611</v>
      </c>
      <c r="D199" s="207" t="s">
        <v>423</v>
      </c>
      <c r="E199" s="208" t="s">
        <v>2537</v>
      </c>
      <c r="F199" s="209" t="s">
        <v>2538</v>
      </c>
      <c r="G199" s="210" t="s">
        <v>300</v>
      </c>
      <c r="H199" s="211">
        <v>1</v>
      </c>
      <c r="I199" s="212"/>
      <c r="J199" s="212"/>
      <c r="K199" s="213">
        <f>ROUND(P199*H199,2)</f>
        <v>0</v>
      </c>
      <c r="L199" s="209" t="s">
        <v>1</v>
      </c>
      <c r="M199" s="36"/>
      <c r="N199" s="214"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83</v>
      </c>
      <c r="AT199" s="184" t="s">
        <v>423</v>
      </c>
      <c r="AU199" s="184" t="s">
        <v>85</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83</v>
      </c>
      <c r="BM199" s="184" t="s">
        <v>2539</v>
      </c>
    </row>
    <row r="200" spans="1:65" s="2" customFormat="1" ht="78">
      <c r="A200" s="31"/>
      <c r="B200" s="32"/>
      <c r="C200" s="33"/>
      <c r="D200" s="186" t="s">
        <v>207</v>
      </c>
      <c r="E200" s="33"/>
      <c r="F200" s="187" t="s">
        <v>2540</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85</v>
      </c>
    </row>
    <row r="201" spans="1:65" s="2" customFormat="1" ht="14.45" customHeight="1">
      <c r="A201" s="31"/>
      <c r="B201" s="32"/>
      <c r="C201" s="207" t="s">
        <v>209</v>
      </c>
      <c r="D201" s="207" t="s">
        <v>423</v>
      </c>
      <c r="E201" s="208" t="s">
        <v>1735</v>
      </c>
      <c r="F201" s="209" t="s">
        <v>1736</v>
      </c>
      <c r="G201" s="210" t="s">
        <v>300</v>
      </c>
      <c r="H201" s="211">
        <v>12</v>
      </c>
      <c r="I201" s="212"/>
      <c r="J201" s="212"/>
      <c r="K201" s="213">
        <f>ROUND(P201*H201,2)</f>
        <v>0</v>
      </c>
      <c r="L201" s="209" t="s">
        <v>1</v>
      </c>
      <c r="M201" s="36"/>
      <c r="N201" s="214"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83</v>
      </c>
      <c r="AT201" s="184" t="s">
        <v>423</v>
      </c>
      <c r="AU201" s="184" t="s">
        <v>85</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83</v>
      </c>
      <c r="BM201" s="184" t="s">
        <v>2541</v>
      </c>
    </row>
    <row r="202" spans="1:65" s="2" customFormat="1" ht="11.25">
      <c r="A202" s="31"/>
      <c r="B202" s="32"/>
      <c r="C202" s="33"/>
      <c r="D202" s="186" t="s">
        <v>207</v>
      </c>
      <c r="E202" s="33"/>
      <c r="F202" s="187" t="s">
        <v>1738</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85</v>
      </c>
    </row>
    <row r="203" spans="1:65" s="2" customFormat="1" ht="14.45" customHeight="1">
      <c r="A203" s="31"/>
      <c r="B203" s="32"/>
      <c r="C203" s="207" t="s">
        <v>216</v>
      </c>
      <c r="D203" s="207" t="s">
        <v>423</v>
      </c>
      <c r="E203" s="208" t="s">
        <v>1739</v>
      </c>
      <c r="F203" s="209" t="s">
        <v>1740</v>
      </c>
      <c r="G203" s="210" t="s">
        <v>300</v>
      </c>
      <c r="H203" s="211">
        <v>12</v>
      </c>
      <c r="I203" s="212"/>
      <c r="J203" s="212"/>
      <c r="K203" s="213">
        <f>ROUND(P203*H203,2)</f>
        <v>0</v>
      </c>
      <c r="L203" s="209" t="s">
        <v>1</v>
      </c>
      <c r="M203" s="36"/>
      <c r="N203" s="214"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83</v>
      </c>
      <c r="AT203" s="184" t="s">
        <v>423</v>
      </c>
      <c r="AU203" s="184" t="s">
        <v>85</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83</v>
      </c>
      <c r="BM203" s="184" t="s">
        <v>2542</v>
      </c>
    </row>
    <row r="204" spans="1:65" s="2" customFormat="1" ht="19.5">
      <c r="A204" s="31"/>
      <c r="B204" s="32"/>
      <c r="C204" s="33"/>
      <c r="D204" s="186" t="s">
        <v>207</v>
      </c>
      <c r="E204" s="33"/>
      <c r="F204" s="187" t="s">
        <v>1742</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85</v>
      </c>
    </row>
    <row r="205" spans="1:65" s="2" customFormat="1" ht="14.45" customHeight="1">
      <c r="A205" s="31"/>
      <c r="B205" s="32"/>
      <c r="C205" s="207" t="s">
        <v>220</v>
      </c>
      <c r="D205" s="207" t="s">
        <v>423</v>
      </c>
      <c r="E205" s="208" t="s">
        <v>2543</v>
      </c>
      <c r="F205" s="209" t="s">
        <v>2544</v>
      </c>
      <c r="G205" s="210" t="s">
        <v>300</v>
      </c>
      <c r="H205" s="211">
        <v>1</v>
      </c>
      <c r="I205" s="212"/>
      <c r="J205" s="212"/>
      <c r="K205" s="213">
        <f>ROUND(P205*H205,2)</f>
        <v>0</v>
      </c>
      <c r="L205" s="209" t="s">
        <v>1</v>
      </c>
      <c r="M205" s="36"/>
      <c r="N205" s="214"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83</v>
      </c>
      <c r="AT205" s="184" t="s">
        <v>423</v>
      </c>
      <c r="AU205" s="184" t="s">
        <v>85</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83</v>
      </c>
      <c r="BM205" s="184" t="s">
        <v>2545</v>
      </c>
    </row>
    <row r="206" spans="1:65" s="2" customFormat="1" ht="19.5">
      <c r="A206" s="31"/>
      <c r="B206" s="32"/>
      <c r="C206" s="33"/>
      <c r="D206" s="186" t="s">
        <v>207</v>
      </c>
      <c r="E206" s="33"/>
      <c r="F206" s="187" t="s">
        <v>2546</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85</v>
      </c>
    </row>
    <row r="207" spans="1:65" s="2" customFormat="1" ht="14.45" customHeight="1">
      <c r="A207" s="31"/>
      <c r="B207" s="32"/>
      <c r="C207" s="207" t="s">
        <v>224</v>
      </c>
      <c r="D207" s="207" t="s">
        <v>423</v>
      </c>
      <c r="E207" s="208" t="s">
        <v>2547</v>
      </c>
      <c r="F207" s="209" t="s">
        <v>2548</v>
      </c>
      <c r="G207" s="210" t="s">
        <v>300</v>
      </c>
      <c r="H207" s="211">
        <v>5</v>
      </c>
      <c r="I207" s="212"/>
      <c r="J207" s="212"/>
      <c r="K207" s="213">
        <f>ROUND(P207*H207,2)</f>
        <v>0</v>
      </c>
      <c r="L207" s="209" t="s">
        <v>1</v>
      </c>
      <c r="M207" s="36"/>
      <c r="N207" s="214"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83</v>
      </c>
      <c r="AT207" s="184" t="s">
        <v>423</v>
      </c>
      <c r="AU207" s="184" t="s">
        <v>85</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83</v>
      </c>
      <c r="BM207" s="184" t="s">
        <v>2549</v>
      </c>
    </row>
    <row r="208" spans="1:65" s="2" customFormat="1" ht="19.5">
      <c r="A208" s="31"/>
      <c r="B208" s="32"/>
      <c r="C208" s="33"/>
      <c r="D208" s="186" t="s">
        <v>207</v>
      </c>
      <c r="E208" s="33"/>
      <c r="F208" s="187" t="s">
        <v>2550</v>
      </c>
      <c r="G208" s="33"/>
      <c r="H208" s="33"/>
      <c r="I208" s="188"/>
      <c r="J208" s="188"/>
      <c r="K208" s="33"/>
      <c r="L208" s="33"/>
      <c r="M208" s="36"/>
      <c r="N208" s="215"/>
      <c r="O208" s="216"/>
      <c r="P208" s="217"/>
      <c r="Q208" s="217"/>
      <c r="R208" s="217"/>
      <c r="S208" s="217"/>
      <c r="T208" s="217"/>
      <c r="U208" s="217"/>
      <c r="V208" s="217"/>
      <c r="W208" s="217"/>
      <c r="X208" s="217"/>
      <c r="Y208" s="218"/>
      <c r="Z208" s="31"/>
      <c r="AA208" s="31"/>
      <c r="AB208" s="31"/>
      <c r="AC208" s="31"/>
      <c r="AD208" s="31"/>
      <c r="AE208" s="31"/>
      <c r="AT208" s="14" t="s">
        <v>207</v>
      </c>
      <c r="AU208" s="14" t="s">
        <v>85</v>
      </c>
    </row>
    <row r="209" spans="1:31" s="2" customFormat="1" ht="6.95" customHeight="1">
      <c r="A209" s="31"/>
      <c r="B209" s="51"/>
      <c r="C209" s="52"/>
      <c r="D209" s="52"/>
      <c r="E209" s="52"/>
      <c r="F209" s="52"/>
      <c r="G209" s="52"/>
      <c r="H209" s="52"/>
      <c r="I209" s="52"/>
      <c r="J209" s="52"/>
      <c r="K209" s="52"/>
      <c r="L209" s="52"/>
      <c r="M209" s="36"/>
      <c r="N209" s="31"/>
      <c r="P209" s="31"/>
      <c r="Q209" s="31"/>
      <c r="R209" s="31"/>
      <c r="S209" s="31"/>
      <c r="T209" s="31"/>
      <c r="U209" s="31"/>
      <c r="V209" s="31"/>
      <c r="W209" s="31"/>
      <c r="X209" s="31"/>
      <c r="Y209" s="31"/>
      <c r="Z209" s="31"/>
      <c r="AA209" s="31"/>
      <c r="AB209" s="31"/>
      <c r="AC209" s="31"/>
      <c r="AD209" s="31"/>
      <c r="AE209" s="31"/>
    </row>
  </sheetData>
  <sheetProtection algorithmName="SHA-512" hashValue="SJzmlzyLCcfviafk4y7wsXH0S2IOHRKKbLpf6ENFbHGxR6UNofdNvJBQLmBA6zpMNdIUQCXnzWTHhqJSMKXwMw==" saltValue="K0W/kOrQQMLQfVjBCigfM9vbNCbNt4JTQWEBn39oJYfE030HS6tubZMsS5Vdzy0sM916ahwj/dE13c1f4eV4hQ==" spinCount="100000" sheet="1" objects="1" scenarios="1" formatColumns="0" formatRows="0" autoFilter="0"/>
  <autoFilter ref="C123:L208" xr:uid="{00000000-0009-0000-0000-00000E000000}"/>
  <mergeCells count="12">
    <mergeCell ref="E116:H116"/>
    <mergeCell ref="M2:Z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1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142</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2551</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2552</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2553</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2554</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ROUND(K129,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ROUND((SUM(BE129:BE218)),  2)</f>
        <v>0</v>
      </c>
      <c r="G37" s="31"/>
      <c r="H37" s="31"/>
      <c r="I37" s="130">
        <v>0.21</v>
      </c>
      <c r="J37" s="31"/>
      <c r="K37" s="125">
        <f>ROUND(((SUM(BE129:BE218))*I37),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ROUND((SUM(BF129:BF218)),  2)</f>
        <v>0</v>
      </c>
      <c r="G38" s="31"/>
      <c r="H38" s="31"/>
      <c r="I38" s="130">
        <v>0.15</v>
      </c>
      <c r="J38" s="31"/>
      <c r="K38" s="125">
        <f>ROUND(((SUM(BF129:BF218))*I38),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ROUND((SUM(BG129:BG218)),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ROUND((SUM(BH129:BH218)),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ROUND((SUM(BI129:BI218)),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2551</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01-PS512268 - URS - PS 512268 ŽST Dolní Lipka - oprava osvětlení a kabelových rozvodů</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Správa železnic</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Tomáš Voldán</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 t="shared" ref="I98:J100" si="0">Q129</f>
        <v>0</v>
      </c>
      <c r="J98" s="81">
        <f t="shared" si="0"/>
        <v>0</v>
      </c>
      <c r="K98" s="81">
        <f>K129</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1350</v>
      </c>
      <c r="E99" s="156"/>
      <c r="F99" s="156"/>
      <c r="G99" s="156"/>
      <c r="H99" s="156"/>
      <c r="I99" s="157">
        <f t="shared" si="0"/>
        <v>0</v>
      </c>
      <c r="J99" s="157">
        <f t="shared" si="0"/>
        <v>0</v>
      </c>
      <c r="K99" s="157">
        <f>K130</f>
        <v>0</v>
      </c>
      <c r="L99" s="154"/>
      <c r="M99" s="158"/>
    </row>
    <row r="100" spans="1:47" s="12" customFormat="1" ht="19.899999999999999" customHeight="1">
      <c r="B100" s="219"/>
      <c r="C100" s="103"/>
      <c r="D100" s="220" t="s">
        <v>1351</v>
      </c>
      <c r="E100" s="221"/>
      <c r="F100" s="221"/>
      <c r="G100" s="221"/>
      <c r="H100" s="221"/>
      <c r="I100" s="222">
        <f t="shared" si="0"/>
        <v>0</v>
      </c>
      <c r="J100" s="222">
        <f t="shared" si="0"/>
        <v>0</v>
      </c>
      <c r="K100" s="222">
        <f>K131</f>
        <v>0</v>
      </c>
      <c r="L100" s="103"/>
      <c r="M100" s="223"/>
    </row>
    <row r="101" spans="1:47" s="12" customFormat="1" ht="19.899999999999999" customHeight="1">
      <c r="B101" s="219"/>
      <c r="C101" s="103"/>
      <c r="D101" s="220" t="s">
        <v>2555</v>
      </c>
      <c r="E101" s="221"/>
      <c r="F101" s="221"/>
      <c r="G101" s="221"/>
      <c r="H101" s="221"/>
      <c r="I101" s="222">
        <f>Q138</f>
        <v>0</v>
      </c>
      <c r="J101" s="222">
        <f>R138</f>
        <v>0</v>
      </c>
      <c r="K101" s="222">
        <f>K138</f>
        <v>0</v>
      </c>
      <c r="L101" s="103"/>
      <c r="M101" s="223"/>
    </row>
    <row r="102" spans="1:47" s="12" customFormat="1" ht="19.899999999999999" customHeight="1">
      <c r="B102" s="219"/>
      <c r="C102" s="103"/>
      <c r="D102" s="220" t="s">
        <v>2556</v>
      </c>
      <c r="E102" s="221"/>
      <c r="F102" s="221"/>
      <c r="G102" s="221"/>
      <c r="H102" s="221"/>
      <c r="I102" s="222">
        <f>Q149</f>
        <v>0</v>
      </c>
      <c r="J102" s="222">
        <f>R149</f>
        <v>0</v>
      </c>
      <c r="K102" s="222">
        <f>K149</f>
        <v>0</v>
      </c>
      <c r="L102" s="103"/>
      <c r="M102" s="223"/>
    </row>
    <row r="103" spans="1:47" s="12" customFormat="1" ht="19.899999999999999" customHeight="1">
      <c r="B103" s="219"/>
      <c r="C103" s="103"/>
      <c r="D103" s="220" t="s">
        <v>2557</v>
      </c>
      <c r="E103" s="221"/>
      <c r="F103" s="221"/>
      <c r="G103" s="221"/>
      <c r="H103" s="221"/>
      <c r="I103" s="222">
        <f>Q154</f>
        <v>0</v>
      </c>
      <c r="J103" s="222">
        <f>R154</f>
        <v>0</v>
      </c>
      <c r="K103" s="222">
        <f>K154</f>
        <v>0</v>
      </c>
      <c r="L103" s="103"/>
      <c r="M103" s="223"/>
    </row>
    <row r="104" spans="1:47" s="9" customFormat="1" ht="24.95" customHeight="1">
      <c r="B104" s="153"/>
      <c r="C104" s="154"/>
      <c r="D104" s="155" t="s">
        <v>686</v>
      </c>
      <c r="E104" s="156"/>
      <c r="F104" s="156"/>
      <c r="G104" s="156"/>
      <c r="H104" s="156"/>
      <c r="I104" s="157">
        <f>Q157</f>
        <v>0</v>
      </c>
      <c r="J104" s="157">
        <f>R157</f>
        <v>0</v>
      </c>
      <c r="K104" s="157">
        <f>K157</f>
        <v>0</v>
      </c>
      <c r="L104" s="154"/>
      <c r="M104" s="158"/>
    </row>
    <row r="105" spans="1:47" s="12" customFormat="1" ht="19.899999999999999" customHeight="1">
      <c r="B105" s="219"/>
      <c r="C105" s="103"/>
      <c r="D105" s="220" t="s">
        <v>1352</v>
      </c>
      <c r="E105" s="221"/>
      <c r="F105" s="221"/>
      <c r="G105" s="221"/>
      <c r="H105" s="221"/>
      <c r="I105" s="222">
        <f>Q158</f>
        <v>0</v>
      </c>
      <c r="J105" s="222">
        <f>R158</f>
        <v>0</v>
      </c>
      <c r="K105" s="222">
        <f>K158</f>
        <v>0</v>
      </c>
      <c r="L105" s="103"/>
      <c r="M105" s="223"/>
    </row>
    <row r="106" spans="1:47" s="12" customFormat="1" ht="19.899999999999999" customHeight="1">
      <c r="B106" s="219"/>
      <c r="C106" s="103"/>
      <c r="D106" s="220" t="s">
        <v>687</v>
      </c>
      <c r="E106" s="221"/>
      <c r="F106" s="221"/>
      <c r="G106" s="221"/>
      <c r="H106" s="221"/>
      <c r="I106" s="222">
        <f>Q161</f>
        <v>0</v>
      </c>
      <c r="J106" s="222">
        <f>R161</f>
        <v>0</v>
      </c>
      <c r="K106" s="222">
        <f>K161</f>
        <v>0</v>
      </c>
      <c r="L106" s="103"/>
      <c r="M106" s="223"/>
    </row>
    <row r="107" spans="1:47" s="9" customFormat="1" ht="24.95" customHeight="1">
      <c r="B107" s="153"/>
      <c r="C107" s="154"/>
      <c r="D107" s="155" t="s">
        <v>1353</v>
      </c>
      <c r="E107" s="156"/>
      <c r="F107" s="156"/>
      <c r="G107" s="156"/>
      <c r="H107" s="156"/>
      <c r="I107" s="157">
        <f>Q208</f>
        <v>0</v>
      </c>
      <c r="J107" s="157">
        <f>R208</f>
        <v>0</v>
      </c>
      <c r="K107" s="157">
        <f>K208</f>
        <v>0</v>
      </c>
      <c r="L107" s="154"/>
      <c r="M107" s="158"/>
    </row>
    <row r="108" spans="1:47" s="2" customFormat="1" ht="21.75" customHeight="1">
      <c r="A108" s="31"/>
      <c r="B108" s="32"/>
      <c r="C108" s="33"/>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6.95" customHeight="1">
      <c r="A109" s="31"/>
      <c r="B109" s="51"/>
      <c r="C109" s="52"/>
      <c r="D109" s="52"/>
      <c r="E109" s="52"/>
      <c r="F109" s="52"/>
      <c r="G109" s="52"/>
      <c r="H109" s="52"/>
      <c r="I109" s="52"/>
      <c r="J109" s="52"/>
      <c r="K109" s="52"/>
      <c r="L109" s="52"/>
      <c r="M109" s="48"/>
      <c r="S109" s="31"/>
      <c r="T109" s="31"/>
      <c r="U109" s="31"/>
      <c r="V109" s="31"/>
      <c r="W109" s="31"/>
      <c r="X109" s="31"/>
      <c r="Y109" s="31"/>
      <c r="Z109" s="31"/>
      <c r="AA109" s="31"/>
      <c r="AB109" s="31"/>
      <c r="AC109" s="31"/>
      <c r="AD109" s="31"/>
      <c r="AE109" s="31"/>
    </row>
    <row r="113" spans="1:31" s="2" customFormat="1" ht="6.95" customHeight="1">
      <c r="A113" s="31"/>
      <c r="B113" s="53"/>
      <c r="C113" s="54"/>
      <c r="D113" s="54"/>
      <c r="E113" s="54"/>
      <c r="F113" s="54"/>
      <c r="G113" s="54"/>
      <c r="H113" s="54"/>
      <c r="I113" s="54"/>
      <c r="J113" s="54"/>
      <c r="K113" s="54"/>
      <c r="L113" s="54"/>
      <c r="M113" s="48"/>
      <c r="S113" s="31"/>
      <c r="T113" s="31"/>
      <c r="U113" s="31"/>
      <c r="V113" s="31"/>
      <c r="W113" s="31"/>
      <c r="X113" s="31"/>
      <c r="Y113" s="31"/>
      <c r="Z113" s="31"/>
      <c r="AA113" s="31"/>
      <c r="AB113" s="31"/>
      <c r="AC113" s="31"/>
      <c r="AD113" s="31"/>
      <c r="AE113" s="31"/>
    </row>
    <row r="114" spans="1:31" s="2" customFormat="1" ht="24.95" customHeight="1">
      <c r="A114" s="31"/>
      <c r="B114" s="32"/>
      <c r="C114" s="20" t="s">
        <v>183</v>
      </c>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31" s="2" customFormat="1" ht="6.95" customHeight="1">
      <c r="A115" s="31"/>
      <c r="B115" s="32"/>
      <c r="C115" s="33"/>
      <c r="D115" s="33"/>
      <c r="E115" s="33"/>
      <c r="F115" s="33"/>
      <c r="G115" s="33"/>
      <c r="H115" s="33"/>
      <c r="I115" s="33"/>
      <c r="J115" s="33"/>
      <c r="K115" s="33"/>
      <c r="L115" s="33"/>
      <c r="M115" s="48"/>
      <c r="S115" s="31"/>
      <c r="T115" s="31"/>
      <c r="U115" s="31"/>
      <c r="V115" s="31"/>
      <c r="W115" s="31"/>
      <c r="X115" s="31"/>
      <c r="Y115" s="31"/>
      <c r="Z115" s="31"/>
      <c r="AA115" s="31"/>
      <c r="AB115" s="31"/>
      <c r="AC115" s="31"/>
      <c r="AD115" s="31"/>
      <c r="AE115" s="31"/>
    </row>
    <row r="116" spans="1:31" s="2" customFormat="1" ht="12" customHeight="1">
      <c r="A116" s="31"/>
      <c r="B116" s="32"/>
      <c r="C116" s="26" t="s">
        <v>17</v>
      </c>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31" s="2" customFormat="1" ht="16.5" customHeight="1">
      <c r="A117" s="31"/>
      <c r="B117" s="32"/>
      <c r="C117" s="33"/>
      <c r="D117" s="33"/>
      <c r="E117" s="279" t="str">
        <f>E7</f>
        <v>Oprava zabezpečovacího zařízení v žst. Dolní Lipka</v>
      </c>
      <c r="F117" s="280"/>
      <c r="G117" s="280"/>
      <c r="H117" s="280"/>
      <c r="I117" s="33"/>
      <c r="J117" s="33"/>
      <c r="K117" s="33"/>
      <c r="L117" s="33"/>
      <c r="M117" s="48"/>
      <c r="S117" s="31"/>
      <c r="T117" s="31"/>
      <c r="U117" s="31"/>
      <c r="V117" s="31"/>
      <c r="W117" s="31"/>
      <c r="X117" s="31"/>
      <c r="Y117" s="31"/>
      <c r="Z117" s="31"/>
      <c r="AA117" s="31"/>
      <c r="AB117" s="31"/>
      <c r="AC117" s="31"/>
      <c r="AD117" s="31"/>
      <c r="AE117" s="31"/>
    </row>
    <row r="118" spans="1:31" s="1" customFormat="1" ht="12" customHeight="1">
      <c r="B118" s="18"/>
      <c r="C118" s="26" t="s">
        <v>169</v>
      </c>
      <c r="D118" s="19"/>
      <c r="E118" s="19"/>
      <c r="F118" s="19"/>
      <c r="G118" s="19"/>
      <c r="H118" s="19"/>
      <c r="I118" s="19"/>
      <c r="J118" s="19"/>
      <c r="K118" s="19"/>
      <c r="L118" s="19"/>
      <c r="M118" s="17"/>
    </row>
    <row r="119" spans="1:31" s="2" customFormat="1" ht="16.5" customHeight="1">
      <c r="A119" s="31"/>
      <c r="B119" s="32"/>
      <c r="C119" s="33"/>
      <c r="D119" s="33"/>
      <c r="E119" s="279" t="s">
        <v>2551</v>
      </c>
      <c r="F119" s="281"/>
      <c r="G119" s="281"/>
      <c r="H119" s="281"/>
      <c r="I119" s="33"/>
      <c r="J119" s="33"/>
      <c r="K119" s="33"/>
      <c r="L119" s="33"/>
      <c r="M119" s="48"/>
      <c r="S119" s="31"/>
      <c r="T119" s="31"/>
      <c r="U119" s="31"/>
      <c r="V119" s="31"/>
      <c r="W119" s="31"/>
      <c r="X119" s="31"/>
      <c r="Y119" s="31"/>
      <c r="Z119" s="31"/>
      <c r="AA119" s="31"/>
      <c r="AB119" s="31"/>
      <c r="AC119" s="31"/>
      <c r="AD119" s="31"/>
      <c r="AE119" s="31"/>
    </row>
    <row r="120" spans="1:31" s="2" customFormat="1" ht="12" customHeight="1">
      <c r="A120" s="31"/>
      <c r="B120" s="32"/>
      <c r="C120" s="26" t="s">
        <v>171</v>
      </c>
      <c r="D120" s="33"/>
      <c r="E120" s="33"/>
      <c r="F120" s="33"/>
      <c r="G120" s="33"/>
      <c r="H120" s="33"/>
      <c r="I120" s="33"/>
      <c r="J120" s="33"/>
      <c r="K120" s="33"/>
      <c r="L120" s="33"/>
      <c r="M120" s="48"/>
      <c r="S120" s="31"/>
      <c r="T120" s="31"/>
      <c r="U120" s="31"/>
      <c r="V120" s="31"/>
      <c r="W120" s="31"/>
      <c r="X120" s="31"/>
      <c r="Y120" s="31"/>
      <c r="Z120" s="31"/>
      <c r="AA120" s="31"/>
      <c r="AB120" s="31"/>
      <c r="AC120" s="31"/>
      <c r="AD120" s="31"/>
      <c r="AE120" s="31"/>
    </row>
    <row r="121" spans="1:31" s="2" customFormat="1" ht="16.5" customHeight="1">
      <c r="A121" s="31"/>
      <c r="B121" s="32"/>
      <c r="C121" s="33"/>
      <c r="D121" s="33"/>
      <c r="E121" s="234" t="str">
        <f>E11</f>
        <v>01-PS512268 - URS - PS 512268 ŽST Dolní Lipka - oprava osvětlení a kabelových rozvodů</v>
      </c>
      <c r="F121" s="281"/>
      <c r="G121" s="281"/>
      <c r="H121" s="281"/>
      <c r="I121" s="33"/>
      <c r="J121" s="33"/>
      <c r="K121" s="33"/>
      <c r="L121" s="33"/>
      <c r="M121" s="48"/>
      <c r="S121" s="31"/>
      <c r="T121" s="31"/>
      <c r="U121" s="31"/>
      <c r="V121" s="31"/>
      <c r="W121" s="31"/>
      <c r="X121" s="31"/>
      <c r="Y121" s="31"/>
      <c r="Z121" s="31"/>
      <c r="AA121" s="31"/>
      <c r="AB121" s="31"/>
      <c r="AC121" s="31"/>
      <c r="AD121" s="31"/>
      <c r="AE121" s="31"/>
    </row>
    <row r="122" spans="1:31" s="2" customFormat="1" ht="6.95" customHeight="1">
      <c r="A122" s="31"/>
      <c r="B122" s="32"/>
      <c r="C122" s="33"/>
      <c r="D122" s="33"/>
      <c r="E122" s="33"/>
      <c r="F122" s="33"/>
      <c r="G122" s="33"/>
      <c r="H122" s="33"/>
      <c r="I122" s="33"/>
      <c r="J122" s="33"/>
      <c r="K122" s="33"/>
      <c r="L122" s="33"/>
      <c r="M122" s="48"/>
      <c r="S122" s="31"/>
      <c r="T122" s="31"/>
      <c r="U122" s="31"/>
      <c r="V122" s="31"/>
      <c r="W122" s="31"/>
      <c r="X122" s="31"/>
      <c r="Y122" s="31"/>
      <c r="Z122" s="31"/>
      <c r="AA122" s="31"/>
      <c r="AB122" s="31"/>
      <c r="AC122" s="31"/>
      <c r="AD122" s="31"/>
      <c r="AE122" s="31"/>
    </row>
    <row r="123" spans="1:31" s="2" customFormat="1" ht="12" customHeight="1">
      <c r="A123" s="31"/>
      <c r="B123" s="32"/>
      <c r="C123" s="26" t="s">
        <v>21</v>
      </c>
      <c r="D123" s="33"/>
      <c r="E123" s="33"/>
      <c r="F123" s="24" t="str">
        <f>F14</f>
        <v>Dolní Lipka</v>
      </c>
      <c r="G123" s="33"/>
      <c r="H123" s="33"/>
      <c r="I123" s="26" t="s">
        <v>23</v>
      </c>
      <c r="J123" s="63" t="str">
        <f>IF(J14="","",J14)</f>
        <v>14. 1. 2020</v>
      </c>
      <c r="K123" s="33"/>
      <c r="L123" s="33"/>
      <c r="M123" s="48"/>
      <c r="S123" s="31"/>
      <c r="T123" s="31"/>
      <c r="U123" s="31"/>
      <c r="V123" s="31"/>
      <c r="W123" s="31"/>
      <c r="X123" s="31"/>
      <c r="Y123" s="31"/>
      <c r="Z123" s="31"/>
      <c r="AA123" s="31"/>
      <c r="AB123" s="31"/>
      <c r="AC123" s="31"/>
      <c r="AD123" s="31"/>
      <c r="AE123" s="31"/>
    </row>
    <row r="124" spans="1:31" s="2" customFormat="1" ht="6.95" customHeight="1">
      <c r="A124" s="31"/>
      <c r="B124" s="32"/>
      <c r="C124" s="33"/>
      <c r="D124" s="33"/>
      <c r="E124" s="33"/>
      <c r="F124" s="33"/>
      <c r="G124" s="33"/>
      <c r="H124" s="33"/>
      <c r="I124" s="33"/>
      <c r="J124" s="33"/>
      <c r="K124" s="33"/>
      <c r="L124" s="33"/>
      <c r="M124" s="48"/>
      <c r="S124" s="31"/>
      <c r="T124" s="31"/>
      <c r="U124" s="31"/>
      <c r="V124" s="31"/>
      <c r="W124" s="31"/>
      <c r="X124" s="31"/>
      <c r="Y124" s="31"/>
      <c r="Z124" s="31"/>
      <c r="AA124" s="31"/>
      <c r="AB124" s="31"/>
      <c r="AC124" s="31"/>
      <c r="AD124" s="31"/>
      <c r="AE124" s="31"/>
    </row>
    <row r="125" spans="1:31" s="2" customFormat="1" ht="15.2" customHeight="1">
      <c r="A125" s="31"/>
      <c r="B125" s="32"/>
      <c r="C125" s="26" t="s">
        <v>25</v>
      </c>
      <c r="D125" s="33"/>
      <c r="E125" s="33"/>
      <c r="F125" s="24" t="str">
        <f>E17</f>
        <v>Správa železnic</v>
      </c>
      <c r="G125" s="33"/>
      <c r="H125" s="33"/>
      <c r="I125" s="26" t="s">
        <v>30</v>
      </c>
      <c r="J125" s="29" t="str">
        <f>E23</f>
        <v xml:space="preserve"> </v>
      </c>
      <c r="K125" s="33"/>
      <c r="L125" s="33"/>
      <c r="M125" s="48"/>
      <c r="S125" s="31"/>
      <c r="T125" s="31"/>
      <c r="U125" s="31"/>
      <c r="V125" s="31"/>
      <c r="W125" s="31"/>
      <c r="X125" s="31"/>
      <c r="Y125" s="31"/>
      <c r="Z125" s="31"/>
      <c r="AA125" s="31"/>
      <c r="AB125" s="31"/>
      <c r="AC125" s="31"/>
      <c r="AD125" s="31"/>
      <c r="AE125" s="31"/>
    </row>
    <row r="126" spans="1:31" s="2" customFormat="1" ht="15.2" customHeight="1">
      <c r="A126" s="31"/>
      <c r="B126" s="32"/>
      <c r="C126" s="26" t="s">
        <v>28</v>
      </c>
      <c r="D126" s="33"/>
      <c r="E126" s="33"/>
      <c r="F126" s="24" t="str">
        <f>IF(E20="","",E20)</f>
        <v>Vyplň údaj</v>
      </c>
      <c r="G126" s="33"/>
      <c r="H126" s="33"/>
      <c r="I126" s="26" t="s">
        <v>31</v>
      </c>
      <c r="J126" s="29" t="str">
        <f>E26</f>
        <v>Tomáš Voldán</v>
      </c>
      <c r="K126" s="33"/>
      <c r="L126" s="33"/>
      <c r="M126" s="48"/>
      <c r="S126" s="31"/>
      <c r="T126" s="31"/>
      <c r="U126" s="31"/>
      <c r="V126" s="31"/>
      <c r="W126" s="31"/>
      <c r="X126" s="31"/>
      <c r="Y126" s="31"/>
      <c r="Z126" s="31"/>
      <c r="AA126" s="31"/>
      <c r="AB126" s="31"/>
      <c r="AC126" s="31"/>
      <c r="AD126" s="31"/>
      <c r="AE126" s="31"/>
    </row>
    <row r="127" spans="1:31" s="2" customFormat="1" ht="10.35" customHeight="1">
      <c r="A127" s="31"/>
      <c r="B127" s="32"/>
      <c r="C127" s="33"/>
      <c r="D127" s="33"/>
      <c r="E127" s="33"/>
      <c r="F127" s="33"/>
      <c r="G127" s="33"/>
      <c r="H127" s="33"/>
      <c r="I127" s="33"/>
      <c r="J127" s="33"/>
      <c r="K127" s="33"/>
      <c r="L127" s="33"/>
      <c r="M127" s="48"/>
      <c r="S127" s="31"/>
      <c r="T127" s="31"/>
      <c r="U127" s="31"/>
      <c r="V127" s="31"/>
      <c r="W127" s="31"/>
      <c r="X127" s="31"/>
      <c r="Y127" s="31"/>
      <c r="Z127" s="31"/>
      <c r="AA127" s="31"/>
      <c r="AB127" s="31"/>
      <c r="AC127" s="31"/>
      <c r="AD127" s="31"/>
      <c r="AE127" s="31"/>
    </row>
    <row r="128" spans="1:31" s="10" customFormat="1" ht="29.25" customHeight="1">
      <c r="A128" s="159"/>
      <c r="B128" s="160"/>
      <c r="C128" s="161" t="s">
        <v>184</v>
      </c>
      <c r="D128" s="162" t="s">
        <v>59</v>
      </c>
      <c r="E128" s="162" t="s">
        <v>55</v>
      </c>
      <c r="F128" s="162" t="s">
        <v>56</v>
      </c>
      <c r="G128" s="162" t="s">
        <v>185</v>
      </c>
      <c r="H128" s="162" t="s">
        <v>186</v>
      </c>
      <c r="I128" s="162" t="s">
        <v>187</v>
      </c>
      <c r="J128" s="162" t="s">
        <v>188</v>
      </c>
      <c r="K128" s="162" t="s">
        <v>179</v>
      </c>
      <c r="L128" s="163" t="s">
        <v>189</v>
      </c>
      <c r="M128" s="164"/>
      <c r="N128" s="72" t="s">
        <v>1</v>
      </c>
      <c r="O128" s="73" t="s">
        <v>38</v>
      </c>
      <c r="P128" s="73" t="s">
        <v>190</v>
      </c>
      <c r="Q128" s="73" t="s">
        <v>191</v>
      </c>
      <c r="R128" s="73" t="s">
        <v>192</v>
      </c>
      <c r="S128" s="73" t="s">
        <v>193</v>
      </c>
      <c r="T128" s="73" t="s">
        <v>194</v>
      </c>
      <c r="U128" s="73" t="s">
        <v>195</v>
      </c>
      <c r="V128" s="73" t="s">
        <v>196</v>
      </c>
      <c r="W128" s="73" t="s">
        <v>197</v>
      </c>
      <c r="X128" s="73" t="s">
        <v>198</v>
      </c>
      <c r="Y128" s="74" t="s">
        <v>199</v>
      </c>
      <c r="Z128" s="159"/>
      <c r="AA128" s="159"/>
      <c r="AB128" s="159"/>
      <c r="AC128" s="159"/>
      <c r="AD128" s="159"/>
      <c r="AE128" s="159"/>
    </row>
    <row r="129" spans="1:65" s="2" customFormat="1" ht="22.9" customHeight="1">
      <c r="A129" s="31"/>
      <c r="B129" s="32"/>
      <c r="C129" s="79" t="s">
        <v>200</v>
      </c>
      <c r="D129" s="33"/>
      <c r="E129" s="33"/>
      <c r="F129" s="33"/>
      <c r="G129" s="33"/>
      <c r="H129" s="33"/>
      <c r="I129" s="33"/>
      <c r="J129" s="33"/>
      <c r="K129" s="165">
        <f>BK129</f>
        <v>0</v>
      </c>
      <c r="L129" s="33"/>
      <c r="M129" s="36"/>
      <c r="N129" s="75"/>
      <c r="O129" s="166"/>
      <c r="P129" s="76"/>
      <c r="Q129" s="167">
        <f>Q130+Q157+Q208</f>
        <v>0</v>
      </c>
      <c r="R129" s="167">
        <f>R130+R157+R208</f>
        <v>0</v>
      </c>
      <c r="S129" s="76"/>
      <c r="T129" s="168">
        <f>T130+T157+T208</f>
        <v>0</v>
      </c>
      <c r="U129" s="76"/>
      <c r="V129" s="168">
        <f>V130+V157+V208</f>
        <v>80.140295473448006</v>
      </c>
      <c r="W129" s="76"/>
      <c r="X129" s="168">
        <f>X130+X157+X208</f>
        <v>4.7625999999999999</v>
      </c>
      <c r="Y129" s="77"/>
      <c r="Z129" s="31"/>
      <c r="AA129" s="31"/>
      <c r="AB129" s="31"/>
      <c r="AC129" s="31"/>
      <c r="AD129" s="31"/>
      <c r="AE129" s="31"/>
      <c r="AT129" s="14" t="s">
        <v>75</v>
      </c>
      <c r="AU129" s="14" t="s">
        <v>181</v>
      </c>
      <c r="BK129" s="169">
        <f>BK130+BK157+BK208</f>
        <v>0</v>
      </c>
    </row>
    <row r="130" spans="1:65" s="11" customFormat="1" ht="25.9" customHeight="1">
      <c r="B130" s="192"/>
      <c r="C130" s="193"/>
      <c r="D130" s="194" t="s">
        <v>75</v>
      </c>
      <c r="E130" s="195" t="s">
        <v>1354</v>
      </c>
      <c r="F130" s="195" t="s">
        <v>1355</v>
      </c>
      <c r="G130" s="193"/>
      <c r="H130" s="193"/>
      <c r="I130" s="196"/>
      <c r="J130" s="196"/>
      <c r="K130" s="197">
        <f>BK130</f>
        <v>0</v>
      </c>
      <c r="L130" s="193"/>
      <c r="M130" s="198"/>
      <c r="N130" s="199"/>
      <c r="O130" s="200"/>
      <c r="P130" s="200"/>
      <c r="Q130" s="201">
        <f>Q131+Q138+Q149+Q154</f>
        <v>0</v>
      </c>
      <c r="R130" s="201">
        <f>R131+R138+R149+R154</f>
        <v>0</v>
      </c>
      <c r="S130" s="200"/>
      <c r="T130" s="202">
        <f>T131+T138+T149+T154</f>
        <v>0</v>
      </c>
      <c r="U130" s="200"/>
      <c r="V130" s="202">
        <f>V131+V138+V149+V154</f>
        <v>73.787216698448006</v>
      </c>
      <c r="W130" s="200"/>
      <c r="X130" s="202">
        <f>X131+X138+X149+X154</f>
        <v>1.0489999999999999</v>
      </c>
      <c r="Y130" s="203"/>
      <c r="AR130" s="204" t="s">
        <v>83</v>
      </c>
      <c r="AT130" s="205" t="s">
        <v>75</v>
      </c>
      <c r="AU130" s="205" t="s">
        <v>76</v>
      </c>
      <c r="AY130" s="204" t="s">
        <v>205</v>
      </c>
      <c r="BK130" s="206">
        <f>BK131+BK138+BK149+BK154</f>
        <v>0</v>
      </c>
    </row>
    <row r="131" spans="1:65" s="11" customFormat="1" ht="22.9" customHeight="1">
      <c r="B131" s="192"/>
      <c r="C131" s="193"/>
      <c r="D131" s="194" t="s">
        <v>75</v>
      </c>
      <c r="E131" s="224" t="s">
        <v>83</v>
      </c>
      <c r="F131" s="224" t="s">
        <v>92</v>
      </c>
      <c r="G131" s="193"/>
      <c r="H131" s="193"/>
      <c r="I131" s="196"/>
      <c r="J131" s="196"/>
      <c r="K131" s="225">
        <f>BK131</f>
        <v>0</v>
      </c>
      <c r="L131" s="193"/>
      <c r="M131" s="198"/>
      <c r="N131" s="199"/>
      <c r="O131" s="200"/>
      <c r="P131" s="200"/>
      <c r="Q131" s="201">
        <f>SUM(Q132:Q137)</f>
        <v>0</v>
      </c>
      <c r="R131" s="201">
        <f>SUM(R132:R137)</f>
        <v>0</v>
      </c>
      <c r="S131" s="200"/>
      <c r="T131" s="202">
        <f>SUM(T132:T137)</f>
        <v>0</v>
      </c>
      <c r="U131" s="200"/>
      <c r="V131" s="202">
        <f>SUM(V132:V137)</f>
        <v>0</v>
      </c>
      <c r="W131" s="200"/>
      <c r="X131" s="202">
        <f>SUM(X132:X137)</f>
        <v>0</v>
      </c>
      <c r="Y131" s="203"/>
      <c r="AR131" s="204" t="s">
        <v>83</v>
      </c>
      <c r="AT131" s="205" t="s">
        <v>75</v>
      </c>
      <c r="AU131" s="205" t="s">
        <v>83</v>
      </c>
      <c r="AY131" s="204" t="s">
        <v>205</v>
      </c>
      <c r="BK131" s="206">
        <f>SUM(BK132:BK137)</f>
        <v>0</v>
      </c>
    </row>
    <row r="132" spans="1:65" s="2" customFormat="1" ht="14.45" customHeight="1">
      <c r="A132" s="31"/>
      <c r="B132" s="32"/>
      <c r="C132" s="207" t="s">
        <v>83</v>
      </c>
      <c r="D132" s="207" t="s">
        <v>423</v>
      </c>
      <c r="E132" s="208" t="s">
        <v>2390</v>
      </c>
      <c r="F132" s="209" t="s">
        <v>2391</v>
      </c>
      <c r="G132" s="210" t="s">
        <v>698</v>
      </c>
      <c r="H132" s="211">
        <v>195.13499999999999</v>
      </c>
      <c r="I132" s="212"/>
      <c r="J132" s="212"/>
      <c r="K132" s="213">
        <f>ROUND(P132*H132,2)</f>
        <v>0</v>
      </c>
      <c r="L132" s="209" t="s">
        <v>1</v>
      </c>
      <c r="M132" s="36"/>
      <c r="N132" s="214" t="s">
        <v>1</v>
      </c>
      <c r="O132" s="180" t="s">
        <v>39</v>
      </c>
      <c r="P132" s="181">
        <f>I132+J132</f>
        <v>0</v>
      </c>
      <c r="Q132" s="181">
        <f>ROUND(I132*H132,2)</f>
        <v>0</v>
      </c>
      <c r="R132" s="181">
        <f>ROUND(J132*H132,2)</f>
        <v>0</v>
      </c>
      <c r="S132" s="68"/>
      <c r="T132" s="182">
        <f>S132*H132</f>
        <v>0</v>
      </c>
      <c r="U132" s="182">
        <v>0</v>
      </c>
      <c r="V132" s="182">
        <f>U132*H132</f>
        <v>0</v>
      </c>
      <c r="W132" s="182">
        <v>0</v>
      </c>
      <c r="X132" s="182">
        <f>W132*H132</f>
        <v>0</v>
      </c>
      <c r="Y132" s="183" t="s">
        <v>1</v>
      </c>
      <c r="Z132" s="31"/>
      <c r="AA132" s="31"/>
      <c r="AB132" s="31"/>
      <c r="AC132" s="31"/>
      <c r="AD132" s="31"/>
      <c r="AE132" s="31"/>
      <c r="AR132" s="184" t="s">
        <v>214</v>
      </c>
      <c r="AT132" s="184" t="s">
        <v>423</v>
      </c>
      <c r="AU132" s="184" t="s">
        <v>85</v>
      </c>
      <c r="AY132" s="14" t="s">
        <v>205</v>
      </c>
      <c r="BE132" s="185">
        <f>IF(O132="základní",K132,0)</f>
        <v>0</v>
      </c>
      <c r="BF132" s="185">
        <f>IF(O132="snížená",K132,0)</f>
        <v>0</v>
      </c>
      <c r="BG132" s="185">
        <f>IF(O132="zákl. přenesená",K132,0)</f>
        <v>0</v>
      </c>
      <c r="BH132" s="185">
        <f>IF(O132="sníž. přenesená",K132,0)</f>
        <v>0</v>
      </c>
      <c r="BI132" s="185">
        <f>IF(O132="nulová",K132,0)</f>
        <v>0</v>
      </c>
      <c r="BJ132" s="14" t="s">
        <v>83</v>
      </c>
      <c r="BK132" s="185">
        <f>ROUND(P132*H132,2)</f>
        <v>0</v>
      </c>
      <c r="BL132" s="14" t="s">
        <v>214</v>
      </c>
      <c r="BM132" s="184" t="s">
        <v>2558</v>
      </c>
    </row>
    <row r="133" spans="1:65" s="2" customFormat="1" ht="19.5">
      <c r="A133" s="31"/>
      <c r="B133" s="32"/>
      <c r="C133" s="33"/>
      <c r="D133" s="186" t="s">
        <v>207</v>
      </c>
      <c r="E133" s="33"/>
      <c r="F133" s="187" t="s">
        <v>2393</v>
      </c>
      <c r="G133" s="33"/>
      <c r="H133" s="33"/>
      <c r="I133" s="188"/>
      <c r="J133" s="188"/>
      <c r="K133" s="33"/>
      <c r="L133" s="33"/>
      <c r="M133" s="36"/>
      <c r="N133" s="189"/>
      <c r="O133" s="190"/>
      <c r="P133" s="68"/>
      <c r="Q133" s="68"/>
      <c r="R133" s="68"/>
      <c r="S133" s="68"/>
      <c r="T133" s="68"/>
      <c r="U133" s="68"/>
      <c r="V133" s="68"/>
      <c r="W133" s="68"/>
      <c r="X133" s="68"/>
      <c r="Y133" s="69"/>
      <c r="Z133" s="31"/>
      <c r="AA133" s="31"/>
      <c r="AB133" s="31"/>
      <c r="AC133" s="31"/>
      <c r="AD133" s="31"/>
      <c r="AE133" s="31"/>
      <c r="AT133" s="14" t="s">
        <v>207</v>
      </c>
      <c r="AU133" s="14" t="s">
        <v>85</v>
      </c>
    </row>
    <row r="134" spans="1:65" s="2" customFormat="1" ht="14.45" customHeight="1">
      <c r="A134" s="31"/>
      <c r="B134" s="32"/>
      <c r="C134" s="207" t="s">
        <v>85</v>
      </c>
      <c r="D134" s="207" t="s">
        <v>423</v>
      </c>
      <c r="E134" s="208" t="s">
        <v>1372</v>
      </c>
      <c r="F134" s="209" t="s">
        <v>1373</v>
      </c>
      <c r="G134" s="210" t="s">
        <v>698</v>
      </c>
      <c r="H134" s="211">
        <v>195.13499999999999</v>
      </c>
      <c r="I134" s="212"/>
      <c r="J134" s="212"/>
      <c r="K134" s="213">
        <f>ROUND(P134*H134,2)</f>
        <v>0</v>
      </c>
      <c r="L134" s="209" t="s">
        <v>1</v>
      </c>
      <c r="M134" s="36"/>
      <c r="N134" s="214" t="s">
        <v>1</v>
      </c>
      <c r="O134" s="180" t="s">
        <v>39</v>
      </c>
      <c r="P134" s="181">
        <f>I134+J134</f>
        <v>0</v>
      </c>
      <c r="Q134" s="181">
        <f>ROUND(I134*H134,2)</f>
        <v>0</v>
      </c>
      <c r="R134" s="181">
        <f>ROUND(J134*H134,2)</f>
        <v>0</v>
      </c>
      <c r="S134" s="68"/>
      <c r="T134" s="182">
        <f>S134*H134</f>
        <v>0</v>
      </c>
      <c r="U134" s="182">
        <v>0</v>
      </c>
      <c r="V134" s="182">
        <f>U134*H134</f>
        <v>0</v>
      </c>
      <c r="W134" s="182">
        <v>0</v>
      </c>
      <c r="X134" s="182">
        <f>W134*H134</f>
        <v>0</v>
      </c>
      <c r="Y134" s="183" t="s">
        <v>1</v>
      </c>
      <c r="Z134" s="31"/>
      <c r="AA134" s="31"/>
      <c r="AB134" s="31"/>
      <c r="AC134" s="31"/>
      <c r="AD134" s="31"/>
      <c r="AE134" s="31"/>
      <c r="AR134" s="184" t="s">
        <v>214</v>
      </c>
      <c r="AT134" s="184" t="s">
        <v>423</v>
      </c>
      <c r="AU134" s="184" t="s">
        <v>85</v>
      </c>
      <c r="AY134" s="14" t="s">
        <v>205</v>
      </c>
      <c r="BE134" s="185">
        <f>IF(O134="základní",K134,0)</f>
        <v>0</v>
      </c>
      <c r="BF134" s="185">
        <f>IF(O134="snížená",K134,0)</f>
        <v>0</v>
      </c>
      <c r="BG134" s="185">
        <f>IF(O134="zákl. přenesená",K134,0)</f>
        <v>0</v>
      </c>
      <c r="BH134" s="185">
        <f>IF(O134="sníž. přenesená",K134,0)</f>
        <v>0</v>
      </c>
      <c r="BI134" s="185">
        <f>IF(O134="nulová",K134,0)</f>
        <v>0</v>
      </c>
      <c r="BJ134" s="14" t="s">
        <v>83</v>
      </c>
      <c r="BK134" s="185">
        <f>ROUND(P134*H134,2)</f>
        <v>0</v>
      </c>
      <c r="BL134" s="14" t="s">
        <v>214</v>
      </c>
      <c r="BM134" s="184" t="s">
        <v>2559</v>
      </c>
    </row>
    <row r="135" spans="1:65" s="2" customFormat="1" ht="19.5">
      <c r="A135" s="31"/>
      <c r="B135" s="32"/>
      <c r="C135" s="33"/>
      <c r="D135" s="186" t="s">
        <v>207</v>
      </c>
      <c r="E135" s="33"/>
      <c r="F135" s="187" t="s">
        <v>1375</v>
      </c>
      <c r="G135" s="33"/>
      <c r="H135" s="33"/>
      <c r="I135" s="188"/>
      <c r="J135" s="188"/>
      <c r="K135" s="33"/>
      <c r="L135" s="33"/>
      <c r="M135" s="36"/>
      <c r="N135" s="189"/>
      <c r="O135" s="190"/>
      <c r="P135" s="68"/>
      <c r="Q135" s="68"/>
      <c r="R135" s="68"/>
      <c r="S135" s="68"/>
      <c r="T135" s="68"/>
      <c r="U135" s="68"/>
      <c r="V135" s="68"/>
      <c r="W135" s="68"/>
      <c r="X135" s="68"/>
      <c r="Y135" s="69"/>
      <c r="Z135" s="31"/>
      <c r="AA135" s="31"/>
      <c r="AB135" s="31"/>
      <c r="AC135" s="31"/>
      <c r="AD135" s="31"/>
      <c r="AE135" s="31"/>
      <c r="AT135" s="14" t="s">
        <v>207</v>
      </c>
      <c r="AU135" s="14" t="s">
        <v>85</v>
      </c>
    </row>
    <row r="136" spans="1:65" s="2" customFormat="1" ht="14.45" customHeight="1">
      <c r="A136" s="31"/>
      <c r="B136" s="32"/>
      <c r="C136" s="207" t="s">
        <v>409</v>
      </c>
      <c r="D136" s="207" t="s">
        <v>423</v>
      </c>
      <c r="E136" s="208" t="s">
        <v>1376</v>
      </c>
      <c r="F136" s="209" t="s">
        <v>1377</v>
      </c>
      <c r="G136" s="210" t="s">
        <v>1378</v>
      </c>
      <c r="H136" s="211">
        <v>4.7629999999999999</v>
      </c>
      <c r="I136" s="212"/>
      <c r="J136" s="212"/>
      <c r="K136" s="213">
        <f>ROUND(P136*H136,2)</f>
        <v>0</v>
      </c>
      <c r="L136" s="209" t="s">
        <v>1</v>
      </c>
      <c r="M136" s="36"/>
      <c r="N136" s="214" t="s">
        <v>1</v>
      </c>
      <c r="O136" s="180" t="s">
        <v>39</v>
      </c>
      <c r="P136" s="181">
        <f>I136+J136</f>
        <v>0</v>
      </c>
      <c r="Q136" s="181">
        <f>ROUND(I136*H136,2)</f>
        <v>0</v>
      </c>
      <c r="R136" s="181">
        <f>ROUND(J136*H136,2)</f>
        <v>0</v>
      </c>
      <c r="S136" s="68"/>
      <c r="T136" s="182">
        <f>S136*H136</f>
        <v>0</v>
      </c>
      <c r="U136" s="182">
        <v>0</v>
      </c>
      <c r="V136" s="182">
        <f>U136*H136</f>
        <v>0</v>
      </c>
      <c r="W136" s="182">
        <v>0</v>
      </c>
      <c r="X136" s="182">
        <f>W136*H136</f>
        <v>0</v>
      </c>
      <c r="Y136" s="183" t="s">
        <v>1</v>
      </c>
      <c r="Z136" s="31"/>
      <c r="AA136" s="31"/>
      <c r="AB136" s="31"/>
      <c r="AC136" s="31"/>
      <c r="AD136" s="31"/>
      <c r="AE136" s="31"/>
      <c r="AR136" s="184" t="s">
        <v>214</v>
      </c>
      <c r="AT136" s="184" t="s">
        <v>423</v>
      </c>
      <c r="AU136" s="184" t="s">
        <v>85</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214</v>
      </c>
      <c r="BM136" s="184" t="s">
        <v>2560</v>
      </c>
    </row>
    <row r="137" spans="1:65" s="2" customFormat="1" ht="19.5">
      <c r="A137" s="31"/>
      <c r="B137" s="32"/>
      <c r="C137" s="33"/>
      <c r="D137" s="186" t="s">
        <v>207</v>
      </c>
      <c r="E137" s="33"/>
      <c r="F137" s="187" t="s">
        <v>1380</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85</v>
      </c>
    </row>
    <row r="138" spans="1:65" s="11" customFormat="1" ht="22.9" customHeight="1">
      <c r="B138" s="192"/>
      <c r="C138" s="193"/>
      <c r="D138" s="194" t="s">
        <v>75</v>
      </c>
      <c r="E138" s="224" t="s">
        <v>85</v>
      </c>
      <c r="F138" s="224" t="s">
        <v>2561</v>
      </c>
      <c r="G138" s="193"/>
      <c r="H138" s="193"/>
      <c r="I138" s="196"/>
      <c r="J138" s="196"/>
      <c r="K138" s="225">
        <f>BK138</f>
        <v>0</v>
      </c>
      <c r="L138" s="193"/>
      <c r="M138" s="198"/>
      <c r="N138" s="199"/>
      <c r="O138" s="200"/>
      <c r="P138" s="200"/>
      <c r="Q138" s="201">
        <f>SUM(Q139:Q148)</f>
        <v>0</v>
      </c>
      <c r="R138" s="201">
        <f>SUM(R139:R148)</f>
        <v>0</v>
      </c>
      <c r="S138" s="200"/>
      <c r="T138" s="202">
        <f>SUM(T139:T148)</f>
        <v>0</v>
      </c>
      <c r="U138" s="200"/>
      <c r="V138" s="202">
        <f>SUM(V139:V148)</f>
        <v>73.787216698448006</v>
      </c>
      <c r="W138" s="200"/>
      <c r="X138" s="202">
        <f>SUM(X139:X148)</f>
        <v>0</v>
      </c>
      <c r="Y138" s="203"/>
      <c r="AR138" s="204" t="s">
        <v>83</v>
      </c>
      <c r="AT138" s="205" t="s">
        <v>75</v>
      </c>
      <c r="AU138" s="205" t="s">
        <v>83</v>
      </c>
      <c r="AY138" s="204" t="s">
        <v>205</v>
      </c>
      <c r="BK138" s="206">
        <f>SUM(BK139:BK148)</f>
        <v>0</v>
      </c>
    </row>
    <row r="139" spans="1:65" s="2" customFormat="1" ht="14.45" customHeight="1">
      <c r="A139" s="31"/>
      <c r="B139" s="32"/>
      <c r="C139" s="207" t="s">
        <v>214</v>
      </c>
      <c r="D139" s="207" t="s">
        <v>423</v>
      </c>
      <c r="E139" s="208" t="s">
        <v>1395</v>
      </c>
      <c r="F139" s="209" t="s">
        <v>1396</v>
      </c>
      <c r="G139" s="210" t="s">
        <v>698</v>
      </c>
      <c r="H139" s="211">
        <v>0.32100000000000001</v>
      </c>
      <c r="I139" s="212"/>
      <c r="J139" s="212"/>
      <c r="K139" s="213">
        <f>ROUND(P139*H139,2)</f>
        <v>0</v>
      </c>
      <c r="L139" s="209" t="s">
        <v>1</v>
      </c>
      <c r="M139" s="36"/>
      <c r="N139" s="214" t="s">
        <v>1</v>
      </c>
      <c r="O139" s="180" t="s">
        <v>39</v>
      </c>
      <c r="P139" s="181">
        <f>I139+J139</f>
        <v>0</v>
      </c>
      <c r="Q139" s="181">
        <f>ROUND(I139*H139,2)</f>
        <v>0</v>
      </c>
      <c r="R139" s="181">
        <f>ROUND(J139*H139,2)</f>
        <v>0</v>
      </c>
      <c r="S139" s="68"/>
      <c r="T139" s="182">
        <f>S139*H139</f>
        <v>0</v>
      </c>
      <c r="U139" s="182">
        <v>2.16</v>
      </c>
      <c r="V139" s="182">
        <f>U139*H139</f>
        <v>0.69336000000000009</v>
      </c>
      <c r="W139" s="182">
        <v>0</v>
      </c>
      <c r="X139" s="182">
        <f>W139*H139</f>
        <v>0</v>
      </c>
      <c r="Y139" s="183" t="s">
        <v>1</v>
      </c>
      <c r="Z139" s="31"/>
      <c r="AA139" s="31"/>
      <c r="AB139" s="31"/>
      <c r="AC139" s="31"/>
      <c r="AD139" s="31"/>
      <c r="AE139" s="31"/>
      <c r="AR139" s="184" t="s">
        <v>214</v>
      </c>
      <c r="AT139" s="184" t="s">
        <v>423</v>
      </c>
      <c r="AU139" s="184" t="s">
        <v>85</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2562</v>
      </c>
    </row>
    <row r="140" spans="1:65" s="2" customFormat="1" ht="11.25">
      <c r="A140" s="31"/>
      <c r="B140" s="32"/>
      <c r="C140" s="33"/>
      <c r="D140" s="186" t="s">
        <v>207</v>
      </c>
      <c r="E140" s="33"/>
      <c r="F140" s="187" t="s">
        <v>1398</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85</v>
      </c>
    </row>
    <row r="141" spans="1:65" s="2" customFormat="1" ht="14.45" customHeight="1">
      <c r="A141" s="31"/>
      <c r="B141" s="32"/>
      <c r="C141" s="207" t="s">
        <v>416</v>
      </c>
      <c r="D141" s="207" t="s">
        <v>423</v>
      </c>
      <c r="E141" s="208" t="s">
        <v>2563</v>
      </c>
      <c r="F141" s="209" t="s">
        <v>2564</v>
      </c>
      <c r="G141" s="210" t="s">
        <v>698</v>
      </c>
      <c r="H141" s="211">
        <v>0.32100000000000001</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1.98</v>
      </c>
      <c r="V141" s="182">
        <f>U141*H141</f>
        <v>0.63558000000000003</v>
      </c>
      <c r="W141" s="182">
        <v>0</v>
      </c>
      <c r="X141" s="182">
        <f>W141*H141</f>
        <v>0</v>
      </c>
      <c r="Y141" s="183" t="s">
        <v>1</v>
      </c>
      <c r="Z141" s="31"/>
      <c r="AA141" s="31"/>
      <c r="AB141" s="31"/>
      <c r="AC141" s="31"/>
      <c r="AD141" s="31"/>
      <c r="AE141" s="31"/>
      <c r="AR141" s="184" t="s">
        <v>214</v>
      </c>
      <c r="AT141" s="184" t="s">
        <v>423</v>
      </c>
      <c r="AU141" s="184" t="s">
        <v>85</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2565</v>
      </c>
    </row>
    <row r="142" spans="1:65" s="2" customFormat="1" ht="11.25">
      <c r="A142" s="31"/>
      <c r="B142" s="32"/>
      <c r="C142" s="33"/>
      <c r="D142" s="186" t="s">
        <v>207</v>
      </c>
      <c r="E142" s="33"/>
      <c r="F142" s="187" t="s">
        <v>2566</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85</v>
      </c>
    </row>
    <row r="143" spans="1:65" s="2" customFormat="1" ht="14.45" customHeight="1">
      <c r="A143" s="31"/>
      <c r="B143" s="32"/>
      <c r="C143" s="207" t="s">
        <v>429</v>
      </c>
      <c r="D143" s="207" t="s">
        <v>423</v>
      </c>
      <c r="E143" s="208" t="s">
        <v>2567</v>
      </c>
      <c r="F143" s="209" t="s">
        <v>2568</v>
      </c>
      <c r="G143" s="210" t="s">
        <v>698</v>
      </c>
      <c r="H143" s="211">
        <v>32.012</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2.2563422040000001</v>
      </c>
      <c r="V143" s="182">
        <f>U143*H143</f>
        <v>72.230026634448009</v>
      </c>
      <c r="W143" s="182">
        <v>0</v>
      </c>
      <c r="X143" s="182">
        <f>W143*H143</f>
        <v>0</v>
      </c>
      <c r="Y143" s="183" t="s">
        <v>1</v>
      </c>
      <c r="Z143" s="31"/>
      <c r="AA143" s="31"/>
      <c r="AB143" s="31"/>
      <c r="AC143" s="31"/>
      <c r="AD143" s="31"/>
      <c r="AE143" s="31"/>
      <c r="AR143" s="184" t="s">
        <v>214</v>
      </c>
      <c r="AT143" s="184" t="s">
        <v>423</v>
      </c>
      <c r="AU143" s="184" t="s">
        <v>85</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2569</v>
      </c>
    </row>
    <row r="144" spans="1:65" s="2" customFormat="1" ht="11.25">
      <c r="A144" s="31"/>
      <c r="B144" s="32"/>
      <c r="C144" s="33"/>
      <c r="D144" s="186" t="s">
        <v>207</v>
      </c>
      <c r="E144" s="33"/>
      <c r="F144" s="187" t="s">
        <v>2570</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85</v>
      </c>
    </row>
    <row r="145" spans="1:65" s="2" customFormat="1" ht="14.45" customHeight="1">
      <c r="A145" s="31"/>
      <c r="B145" s="32"/>
      <c r="C145" s="207" t="s">
        <v>434</v>
      </c>
      <c r="D145" s="207" t="s">
        <v>423</v>
      </c>
      <c r="E145" s="208" t="s">
        <v>2571</v>
      </c>
      <c r="F145" s="209" t="s">
        <v>2572</v>
      </c>
      <c r="G145" s="210" t="s">
        <v>761</v>
      </c>
      <c r="H145" s="211">
        <v>86.56</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2.6369000000000002E-3</v>
      </c>
      <c r="V145" s="182">
        <f>U145*H145</f>
        <v>0.22825006400000003</v>
      </c>
      <c r="W145" s="182">
        <v>0</v>
      </c>
      <c r="X145" s="182">
        <f>W145*H145</f>
        <v>0</v>
      </c>
      <c r="Y145" s="183" t="s">
        <v>1</v>
      </c>
      <c r="Z145" s="31"/>
      <c r="AA145" s="31"/>
      <c r="AB145" s="31"/>
      <c r="AC145" s="31"/>
      <c r="AD145" s="31"/>
      <c r="AE145" s="31"/>
      <c r="AR145" s="184" t="s">
        <v>214</v>
      </c>
      <c r="AT145" s="184" t="s">
        <v>423</v>
      </c>
      <c r="AU145" s="184" t="s">
        <v>85</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2573</v>
      </c>
    </row>
    <row r="146" spans="1:65" s="2" customFormat="1" ht="11.25">
      <c r="A146" s="31"/>
      <c r="B146" s="32"/>
      <c r="C146" s="33"/>
      <c r="D146" s="186" t="s">
        <v>207</v>
      </c>
      <c r="E146" s="33"/>
      <c r="F146" s="187" t="s">
        <v>2574</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85</v>
      </c>
    </row>
    <row r="147" spans="1:65" s="2" customFormat="1" ht="14.45" customHeight="1">
      <c r="A147" s="31"/>
      <c r="B147" s="32"/>
      <c r="C147" s="207" t="s">
        <v>213</v>
      </c>
      <c r="D147" s="207" t="s">
        <v>423</v>
      </c>
      <c r="E147" s="208" t="s">
        <v>2575</v>
      </c>
      <c r="F147" s="209" t="s">
        <v>2576</v>
      </c>
      <c r="G147" s="210" t="s">
        <v>761</v>
      </c>
      <c r="H147" s="211">
        <v>86.56</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214</v>
      </c>
      <c r="AT147" s="184" t="s">
        <v>423</v>
      </c>
      <c r="AU147" s="184" t="s">
        <v>85</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214</v>
      </c>
      <c r="BM147" s="184" t="s">
        <v>2577</v>
      </c>
    </row>
    <row r="148" spans="1:65" s="2" customFormat="1" ht="11.25">
      <c r="A148" s="31"/>
      <c r="B148" s="32"/>
      <c r="C148" s="33"/>
      <c r="D148" s="186" t="s">
        <v>207</v>
      </c>
      <c r="E148" s="33"/>
      <c r="F148" s="187" t="s">
        <v>2578</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85</v>
      </c>
    </row>
    <row r="149" spans="1:65" s="11" customFormat="1" ht="22.9" customHeight="1">
      <c r="B149" s="192"/>
      <c r="C149" s="193"/>
      <c r="D149" s="194" t="s">
        <v>75</v>
      </c>
      <c r="E149" s="224" t="s">
        <v>442</v>
      </c>
      <c r="F149" s="224" t="s">
        <v>2579</v>
      </c>
      <c r="G149" s="193"/>
      <c r="H149" s="193"/>
      <c r="I149" s="196"/>
      <c r="J149" s="196"/>
      <c r="K149" s="225">
        <f>BK149</f>
        <v>0</v>
      </c>
      <c r="L149" s="193"/>
      <c r="M149" s="198"/>
      <c r="N149" s="199"/>
      <c r="O149" s="200"/>
      <c r="P149" s="200"/>
      <c r="Q149" s="201">
        <f>SUM(Q150:Q153)</f>
        <v>0</v>
      </c>
      <c r="R149" s="201">
        <f>SUM(R150:R153)</f>
        <v>0</v>
      </c>
      <c r="S149" s="200"/>
      <c r="T149" s="202">
        <f>SUM(T150:T153)</f>
        <v>0</v>
      </c>
      <c r="U149" s="200"/>
      <c r="V149" s="202">
        <f>SUM(V150:V153)</f>
        <v>0</v>
      </c>
      <c r="W149" s="200"/>
      <c r="X149" s="202">
        <f>SUM(X150:X153)</f>
        <v>1.0489999999999999</v>
      </c>
      <c r="Y149" s="203"/>
      <c r="AR149" s="204" t="s">
        <v>83</v>
      </c>
      <c r="AT149" s="205" t="s">
        <v>75</v>
      </c>
      <c r="AU149" s="205" t="s">
        <v>83</v>
      </c>
      <c r="AY149" s="204" t="s">
        <v>205</v>
      </c>
      <c r="BK149" s="206">
        <f>SUM(BK150:BK153)</f>
        <v>0</v>
      </c>
    </row>
    <row r="150" spans="1:65" s="2" customFormat="1" ht="14.45" customHeight="1">
      <c r="A150" s="31"/>
      <c r="B150" s="32"/>
      <c r="C150" s="207" t="s">
        <v>442</v>
      </c>
      <c r="D150" s="207" t="s">
        <v>423</v>
      </c>
      <c r="E150" s="208" t="s">
        <v>2580</v>
      </c>
      <c r="F150" s="209" t="s">
        <v>2581</v>
      </c>
      <c r="G150" s="210" t="s">
        <v>300</v>
      </c>
      <c r="H150" s="211">
        <v>4</v>
      </c>
      <c r="I150" s="212"/>
      <c r="J150" s="212"/>
      <c r="K150" s="213">
        <f>ROUND(P150*H150,2)</f>
        <v>0</v>
      </c>
      <c r="L150" s="209" t="s">
        <v>1</v>
      </c>
      <c r="M150" s="36"/>
      <c r="N150" s="214" t="s">
        <v>1</v>
      </c>
      <c r="O150" s="180" t="s">
        <v>39</v>
      </c>
      <c r="P150" s="181">
        <f>I150+J150</f>
        <v>0</v>
      </c>
      <c r="Q150" s="181">
        <f>ROUND(I150*H150,2)</f>
        <v>0</v>
      </c>
      <c r="R150" s="181">
        <f>ROUND(J150*H150,2)</f>
        <v>0</v>
      </c>
      <c r="S150" s="68"/>
      <c r="T150" s="182">
        <f>S150*H150</f>
        <v>0</v>
      </c>
      <c r="U150" s="182">
        <v>0</v>
      </c>
      <c r="V150" s="182">
        <f>U150*H150</f>
        <v>0</v>
      </c>
      <c r="W150" s="182">
        <v>0.26200000000000001</v>
      </c>
      <c r="X150" s="182">
        <f>W150*H150</f>
        <v>1.048</v>
      </c>
      <c r="Y150" s="183" t="s">
        <v>1</v>
      </c>
      <c r="Z150" s="31"/>
      <c r="AA150" s="31"/>
      <c r="AB150" s="31"/>
      <c r="AC150" s="31"/>
      <c r="AD150" s="31"/>
      <c r="AE150" s="31"/>
      <c r="AR150" s="184" t="s">
        <v>214</v>
      </c>
      <c r="AT150" s="184" t="s">
        <v>423</v>
      </c>
      <c r="AU150" s="184" t="s">
        <v>85</v>
      </c>
      <c r="AY150" s="14" t="s">
        <v>205</v>
      </c>
      <c r="BE150" s="185">
        <f>IF(O150="základní",K150,0)</f>
        <v>0</v>
      </c>
      <c r="BF150" s="185">
        <f>IF(O150="snížená",K150,0)</f>
        <v>0</v>
      </c>
      <c r="BG150" s="185">
        <f>IF(O150="zákl. přenesená",K150,0)</f>
        <v>0</v>
      </c>
      <c r="BH150" s="185">
        <f>IF(O150="sníž. přenesená",K150,0)</f>
        <v>0</v>
      </c>
      <c r="BI150" s="185">
        <f>IF(O150="nulová",K150,0)</f>
        <v>0</v>
      </c>
      <c r="BJ150" s="14" t="s">
        <v>83</v>
      </c>
      <c r="BK150" s="185">
        <f>ROUND(P150*H150,2)</f>
        <v>0</v>
      </c>
      <c r="BL150" s="14" t="s">
        <v>214</v>
      </c>
      <c r="BM150" s="184" t="s">
        <v>2582</v>
      </c>
    </row>
    <row r="151" spans="1:65" s="2" customFormat="1" ht="19.5">
      <c r="A151" s="31"/>
      <c r="B151" s="32"/>
      <c r="C151" s="33"/>
      <c r="D151" s="186" t="s">
        <v>207</v>
      </c>
      <c r="E151" s="33"/>
      <c r="F151" s="187" t="s">
        <v>2583</v>
      </c>
      <c r="G151" s="33"/>
      <c r="H151" s="33"/>
      <c r="I151" s="188"/>
      <c r="J151" s="188"/>
      <c r="K151" s="33"/>
      <c r="L151" s="33"/>
      <c r="M151" s="36"/>
      <c r="N151" s="189"/>
      <c r="O151" s="190"/>
      <c r="P151" s="68"/>
      <c r="Q151" s="68"/>
      <c r="R151" s="68"/>
      <c r="S151" s="68"/>
      <c r="T151" s="68"/>
      <c r="U151" s="68"/>
      <c r="V151" s="68"/>
      <c r="W151" s="68"/>
      <c r="X151" s="68"/>
      <c r="Y151" s="69"/>
      <c r="Z151" s="31"/>
      <c r="AA151" s="31"/>
      <c r="AB151" s="31"/>
      <c r="AC151" s="31"/>
      <c r="AD151" s="31"/>
      <c r="AE151" s="31"/>
      <c r="AT151" s="14" t="s">
        <v>207</v>
      </c>
      <c r="AU151" s="14" t="s">
        <v>85</v>
      </c>
    </row>
    <row r="152" spans="1:65" s="2" customFormat="1" ht="14.45" customHeight="1">
      <c r="A152" s="31"/>
      <c r="B152" s="32"/>
      <c r="C152" s="207" t="s">
        <v>447</v>
      </c>
      <c r="D152" s="207" t="s">
        <v>423</v>
      </c>
      <c r="E152" s="208" t="s">
        <v>2584</v>
      </c>
      <c r="F152" s="209" t="s">
        <v>2585</v>
      </c>
      <c r="G152" s="210" t="s">
        <v>300</v>
      </c>
      <c r="H152" s="211">
        <v>1</v>
      </c>
      <c r="I152" s="212"/>
      <c r="J152" s="212"/>
      <c r="K152" s="213">
        <f>ROUND(P152*H152,2)</f>
        <v>0</v>
      </c>
      <c r="L152" s="209" t="s">
        <v>1</v>
      </c>
      <c r="M152" s="36"/>
      <c r="N152" s="214" t="s">
        <v>1</v>
      </c>
      <c r="O152" s="180" t="s">
        <v>39</v>
      </c>
      <c r="P152" s="181">
        <f>I152+J152</f>
        <v>0</v>
      </c>
      <c r="Q152" s="181">
        <f>ROUND(I152*H152,2)</f>
        <v>0</v>
      </c>
      <c r="R152" s="181">
        <f>ROUND(J152*H152,2)</f>
        <v>0</v>
      </c>
      <c r="S152" s="68"/>
      <c r="T152" s="182">
        <f>S152*H152</f>
        <v>0</v>
      </c>
      <c r="U152" s="182">
        <v>0</v>
      </c>
      <c r="V152" s="182">
        <f>U152*H152</f>
        <v>0</v>
      </c>
      <c r="W152" s="182">
        <v>1E-3</v>
      </c>
      <c r="X152" s="182">
        <f>W152*H152</f>
        <v>1E-3</v>
      </c>
      <c r="Y152" s="183" t="s">
        <v>1</v>
      </c>
      <c r="Z152" s="31"/>
      <c r="AA152" s="31"/>
      <c r="AB152" s="31"/>
      <c r="AC152" s="31"/>
      <c r="AD152" s="31"/>
      <c r="AE152" s="31"/>
      <c r="AR152" s="184" t="s">
        <v>214</v>
      </c>
      <c r="AT152" s="184" t="s">
        <v>423</v>
      </c>
      <c r="AU152" s="184" t="s">
        <v>85</v>
      </c>
      <c r="AY152" s="14" t="s">
        <v>205</v>
      </c>
      <c r="BE152" s="185">
        <f>IF(O152="základní",K152,0)</f>
        <v>0</v>
      </c>
      <c r="BF152" s="185">
        <f>IF(O152="snížená",K152,0)</f>
        <v>0</v>
      </c>
      <c r="BG152" s="185">
        <f>IF(O152="zákl. přenesená",K152,0)</f>
        <v>0</v>
      </c>
      <c r="BH152" s="185">
        <f>IF(O152="sníž. přenesená",K152,0)</f>
        <v>0</v>
      </c>
      <c r="BI152" s="185">
        <f>IF(O152="nulová",K152,0)</f>
        <v>0</v>
      </c>
      <c r="BJ152" s="14" t="s">
        <v>83</v>
      </c>
      <c r="BK152" s="185">
        <f>ROUND(P152*H152,2)</f>
        <v>0</v>
      </c>
      <c r="BL152" s="14" t="s">
        <v>214</v>
      </c>
      <c r="BM152" s="184" t="s">
        <v>2586</v>
      </c>
    </row>
    <row r="153" spans="1:65" s="2" customFormat="1" ht="11.25">
      <c r="A153" s="31"/>
      <c r="B153" s="32"/>
      <c r="C153" s="33"/>
      <c r="D153" s="186" t="s">
        <v>207</v>
      </c>
      <c r="E153" s="33"/>
      <c r="F153" s="187" t="s">
        <v>2587</v>
      </c>
      <c r="G153" s="33"/>
      <c r="H153" s="33"/>
      <c r="I153" s="188"/>
      <c r="J153" s="188"/>
      <c r="K153" s="33"/>
      <c r="L153" s="33"/>
      <c r="M153" s="36"/>
      <c r="N153" s="189"/>
      <c r="O153" s="190"/>
      <c r="P153" s="68"/>
      <c r="Q153" s="68"/>
      <c r="R153" s="68"/>
      <c r="S153" s="68"/>
      <c r="T153" s="68"/>
      <c r="U153" s="68"/>
      <c r="V153" s="68"/>
      <c r="W153" s="68"/>
      <c r="X153" s="68"/>
      <c r="Y153" s="69"/>
      <c r="Z153" s="31"/>
      <c r="AA153" s="31"/>
      <c r="AB153" s="31"/>
      <c r="AC153" s="31"/>
      <c r="AD153" s="31"/>
      <c r="AE153" s="31"/>
      <c r="AT153" s="14" t="s">
        <v>207</v>
      </c>
      <c r="AU153" s="14" t="s">
        <v>85</v>
      </c>
    </row>
    <row r="154" spans="1:65" s="11" customFormat="1" ht="22.9" customHeight="1">
      <c r="B154" s="192"/>
      <c r="C154" s="193"/>
      <c r="D154" s="194" t="s">
        <v>75</v>
      </c>
      <c r="E154" s="224" t="s">
        <v>2588</v>
      </c>
      <c r="F154" s="224" t="s">
        <v>2589</v>
      </c>
      <c r="G154" s="193"/>
      <c r="H154" s="193"/>
      <c r="I154" s="196"/>
      <c r="J154" s="196"/>
      <c r="K154" s="225">
        <f>BK154</f>
        <v>0</v>
      </c>
      <c r="L154" s="193"/>
      <c r="M154" s="198"/>
      <c r="N154" s="199"/>
      <c r="O154" s="200"/>
      <c r="P154" s="200"/>
      <c r="Q154" s="201">
        <f>SUM(Q155:Q156)</f>
        <v>0</v>
      </c>
      <c r="R154" s="201">
        <f>SUM(R155:R156)</f>
        <v>0</v>
      </c>
      <c r="S154" s="200"/>
      <c r="T154" s="202">
        <f>SUM(T155:T156)</f>
        <v>0</v>
      </c>
      <c r="U154" s="200"/>
      <c r="V154" s="202">
        <f>SUM(V155:V156)</f>
        <v>0</v>
      </c>
      <c r="W154" s="200"/>
      <c r="X154" s="202">
        <f>SUM(X155:X156)</f>
        <v>0</v>
      </c>
      <c r="Y154" s="203"/>
      <c r="AR154" s="204" t="s">
        <v>83</v>
      </c>
      <c r="AT154" s="205" t="s">
        <v>75</v>
      </c>
      <c r="AU154" s="205" t="s">
        <v>83</v>
      </c>
      <c r="AY154" s="204" t="s">
        <v>205</v>
      </c>
      <c r="BK154" s="206">
        <f>SUM(BK155:BK156)</f>
        <v>0</v>
      </c>
    </row>
    <row r="155" spans="1:65" s="2" customFormat="1" ht="14.45" customHeight="1">
      <c r="A155" s="31"/>
      <c r="B155" s="32"/>
      <c r="C155" s="207" t="s">
        <v>452</v>
      </c>
      <c r="D155" s="207" t="s">
        <v>423</v>
      </c>
      <c r="E155" s="208" t="s">
        <v>2590</v>
      </c>
      <c r="F155" s="209" t="s">
        <v>2591</v>
      </c>
      <c r="G155" s="210" t="s">
        <v>1378</v>
      </c>
      <c r="H155" s="211">
        <v>79.281999999999996</v>
      </c>
      <c r="I155" s="212"/>
      <c r="J155" s="212"/>
      <c r="K155" s="213">
        <f>ROUND(P155*H155,2)</f>
        <v>0</v>
      </c>
      <c r="L155" s="209" t="s">
        <v>1</v>
      </c>
      <c r="M155" s="36"/>
      <c r="N155" s="214"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214</v>
      </c>
      <c r="AT155" s="184" t="s">
        <v>423</v>
      </c>
      <c r="AU155" s="184" t="s">
        <v>85</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2592</v>
      </c>
    </row>
    <row r="156" spans="1:65" s="2" customFormat="1" ht="19.5">
      <c r="A156" s="31"/>
      <c r="B156" s="32"/>
      <c r="C156" s="33"/>
      <c r="D156" s="186" t="s">
        <v>207</v>
      </c>
      <c r="E156" s="33"/>
      <c r="F156" s="187" t="s">
        <v>2593</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85</v>
      </c>
    </row>
    <row r="157" spans="1:65" s="11" customFormat="1" ht="25.9" customHeight="1">
      <c r="B157" s="192"/>
      <c r="C157" s="193"/>
      <c r="D157" s="194" t="s">
        <v>75</v>
      </c>
      <c r="E157" s="195" t="s">
        <v>201</v>
      </c>
      <c r="F157" s="195" t="s">
        <v>688</v>
      </c>
      <c r="G157" s="193"/>
      <c r="H157" s="193"/>
      <c r="I157" s="196"/>
      <c r="J157" s="196"/>
      <c r="K157" s="197">
        <f>BK157</f>
        <v>0</v>
      </c>
      <c r="L157" s="193"/>
      <c r="M157" s="198"/>
      <c r="N157" s="199"/>
      <c r="O157" s="200"/>
      <c r="P157" s="200"/>
      <c r="Q157" s="201">
        <f>Q158+Q161</f>
        <v>0</v>
      </c>
      <c r="R157" s="201">
        <f>R158+R161</f>
        <v>0</v>
      </c>
      <c r="S157" s="200"/>
      <c r="T157" s="202">
        <f>T158+T161</f>
        <v>0</v>
      </c>
      <c r="U157" s="200"/>
      <c r="V157" s="202">
        <f>V158+V161</f>
        <v>6.3530787750000002</v>
      </c>
      <c r="W157" s="200"/>
      <c r="X157" s="202">
        <f>X158+X161</f>
        <v>3.7136</v>
      </c>
      <c r="Y157" s="203"/>
      <c r="AR157" s="204" t="s">
        <v>409</v>
      </c>
      <c r="AT157" s="205" t="s">
        <v>75</v>
      </c>
      <c r="AU157" s="205" t="s">
        <v>76</v>
      </c>
      <c r="AY157" s="204" t="s">
        <v>205</v>
      </c>
      <c r="BK157" s="206">
        <f>BK158+BK161</f>
        <v>0</v>
      </c>
    </row>
    <row r="158" spans="1:65" s="11" customFormat="1" ht="22.9" customHeight="1">
      <c r="B158" s="192"/>
      <c r="C158" s="193"/>
      <c r="D158" s="194" t="s">
        <v>75</v>
      </c>
      <c r="E158" s="224" t="s">
        <v>1381</v>
      </c>
      <c r="F158" s="224" t="s">
        <v>1382</v>
      </c>
      <c r="G158" s="193"/>
      <c r="H158" s="193"/>
      <c r="I158" s="196"/>
      <c r="J158" s="196"/>
      <c r="K158" s="225">
        <f>BK158</f>
        <v>0</v>
      </c>
      <c r="L158" s="193"/>
      <c r="M158" s="198"/>
      <c r="N158" s="199"/>
      <c r="O158" s="200"/>
      <c r="P158" s="200"/>
      <c r="Q158" s="201">
        <f>SUM(Q159:Q160)</f>
        <v>0</v>
      </c>
      <c r="R158" s="201">
        <f>SUM(R159:R160)</f>
        <v>0</v>
      </c>
      <c r="S158" s="200"/>
      <c r="T158" s="202">
        <f>SUM(T159:T160)</f>
        <v>0</v>
      </c>
      <c r="U158" s="200"/>
      <c r="V158" s="202">
        <f>SUM(V159:V160)</f>
        <v>0</v>
      </c>
      <c r="W158" s="200"/>
      <c r="X158" s="202">
        <f>SUM(X159:X160)</f>
        <v>0</v>
      </c>
      <c r="Y158" s="203"/>
      <c r="AR158" s="204" t="s">
        <v>409</v>
      </c>
      <c r="AT158" s="205" t="s">
        <v>75</v>
      </c>
      <c r="AU158" s="205" t="s">
        <v>83</v>
      </c>
      <c r="AY158" s="204" t="s">
        <v>205</v>
      </c>
      <c r="BK158" s="206">
        <f>SUM(BK159:BK160)</f>
        <v>0</v>
      </c>
    </row>
    <row r="159" spans="1:65" s="2" customFormat="1" ht="14.45" customHeight="1">
      <c r="A159" s="31"/>
      <c r="B159" s="32"/>
      <c r="C159" s="207" t="s">
        <v>457</v>
      </c>
      <c r="D159" s="207" t="s">
        <v>423</v>
      </c>
      <c r="E159" s="208" t="s">
        <v>2594</v>
      </c>
      <c r="F159" s="209" t="s">
        <v>2595</v>
      </c>
      <c r="G159" s="210" t="s">
        <v>300</v>
      </c>
      <c r="H159" s="211">
        <v>56</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666</v>
      </c>
      <c r="AT159" s="184" t="s">
        <v>423</v>
      </c>
      <c r="AU159" s="184" t="s">
        <v>85</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666</v>
      </c>
      <c r="BM159" s="184" t="s">
        <v>2596</v>
      </c>
    </row>
    <row r="160" spans="1:65" s="2" customFormat="1" ht="11.25">
      <c r="A160" s="31"/>
      <c r="B160" s="32"/>
      <c r="C160" s="33"/>
      <c r="D160" s="186" t="s">
        <v>207</v>
      </c>
      <c r="E160" s="33"/>
      <c r="F160" s="187" t="s">
        <v>2595</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85</v>
      </c>
    </row>
    <row r="161" spans="1:65" s="11" customFormat="1" ht="22.9" customHeight="1">
      <c r="B161" s="192"/>
      <c r="C161" s="193"/>
      <c r="D161" s="194" t="s">
        <v>75</v>
      </c>
      <c r="E161" s="224" t="s">
        <v>689</v>
      </c>
      <c r="F161" s="224" t="s">
        <v>690</v>
      </c>
      <c r="G161" s="193"/>
      <c r="H161" s="193"/>
      <c r="I161" s="196"/>
      <c r="J161" s="196"/>
      <c r="K161" s="225">
        <f>BK161</f>
        <v>0</v>
      </c>
      <c r="L161" s="193"/>
      <c r="M161" s="198"/>
      <c r="N161" s="199"/>
      <c r="O161" s="200"/>
      <c r="P161" s="200"/>
      <c r="Q161" s="201">
        <f>SUM(Q162:Q207)</f>
        <v>0</v>
      </c>
      <c r="R161" s="201">
        <f>SUM(R162:R207)</f>
        <v>0</v>
      </c>
      <c r="S161" s="200"/>
      <c r="T161" s="202">
        <f>SUM(T162:T207)</f>
        <v>0</v>
      </c>
      <c r="U161" s="200"/>
      <c r="V161" s="202">
        <f>SUM(V162:V207)</f>
        <v>6.3530787750000002</v>
      </c>
      <c r="W161" s="200"/>
      <c r="X161" s="202">
        <f>SUM(X162:X207)</f>
        <v>3.7136</v>
      </c>
      <c r="Y161" s="203"/>
      <c r="AR161" s="204" t="s">
        <v>409</v>
      </c>
      <c r="AT161" s="205" t="s">
        <v>75</v>
      </c>
      <c r="AU161" s="205" t="s">
        <v>83</v>
      </c>
      <c r="AY161" s="204" t="s">
        <v>205</v>
      </c>
      <c r="BK161" s="206">
        <f>SUM(BK162:BK207)</f>
        <v>0</v>
      </c>
    </row>
    <row r="162" spans="1:65" s="2" customFormat="1" ht="14.45" customHeight="1">
      <c r="A162" s="31"/>
      <c r="B162" s="32"/>
      <c r="C162" s="207" t="s">
        <v>462</v>
      </c>
      <c r="D162" s="207" t="s">
        <v>423</v>
      </c>
      <c r="E162" s="208" t="s">
        <v>2597</v>
      </c>
      <c r="F162" s="209" t="s">
        <v>2598</v>
      </c>
      <c r="G162" s="210" t="s">
        <v>204</v>
      </c>
      <c r="H162" s="211">
        <v>97</v>
      </c>
      <c r="I162" s="212"/>
      <c r="J162" s="212"/>
      <c r="K162" s="213">
        <f>ROUND(P162*H162,2)</f>
        <v>0</v>
      </c>
      <c r="L162" s="209" t="s">
        <v>1</v>
      </c>
      <c r="M162" s="36"/>
      <c r="N162" s="214" t="s">
        <v>1</v>
      </c>
      <c r="O162" s="180" t="s">
        <v>39</v>
      </c>
      <c r="P162" s="181">
        <f>I162+J162</f>
        <v>0</v>
      </c>
      <c r="Q162" s="181">
        <f>ROUND(I162*H162,2)</f>
        <v>0</v>
      </c>
      <c r="R162" s="181">
        <f>ROUND(J162*H162,2)</f>
        <v>0</v>
      </c>
      <c r="S162" s="68"/>
      <c r="T162" s="182">
        <f>S162*H162</f>
        <v>0</v>
      </c>
      <c r="U162" s="182">
        <v>0</v>
      </c>
      <c r="V162" s="182">
        <f>U162*H162</f>
        <v>0</v>
      </c>
      <c r="W162" s="182">
        <v>0</v>
      </c>
      <c r="X162" s="182">
        <f>W162*H162</f>
        <v>0</v>
      </c>
      <c r="Y162" s="183" t="s">
        <v>1</v>
      </c>
      <c r="Z162" s="31"/>
      <c r="AA162" s="31"/>
      <c r="AB162" s="31"/>
      <c r="AC162" s="31"/>
      <c r="AD162" s="31"/>
      <c r="AE162" s="31"/>
      <c r="AR162" s="184" t="s">
        <v>666</v>
      </c>
      <c r="AT162" s="184" t="s">
        <v>423</v>
      </c>
      <c r="AU162" s="184" t="s">
        <v>85</v>
      </c>
      <c r="AY162" s="14" t="s">
        <v>205</v>
      </c>
      <c r="BE162" s="185">
        <f>IF(O162="základní",K162,0)</f>
        <v>0</v>
      </c>
      <c r="BF162" s="185">
        <f>IF(O162="snížená",K162,0)</f>
        <v>0</v>
      </c>
      <c r="BG162" s="185">
        <f>IF(O162="zákl. přenesená",K162,0)</f>
        <v>0</v>
      </c>
      <c r="BH162" s="185">
        <f>IF(O162="sníž. přenesená",K162,0)</f>
        <v>0</v>
      </c>
      <c r="BI162" s="185">
        <f>IF(O162="nulová",K162,0)</f>
        <v>0</v>
      </c>
      <c r="BJ162" s="14" t="s">
        <v>83</v>
      </c>
      <c r="BK162" s="185">
        <f>ROUND(P162*H162,2)</f>
        <v>0</v>
      </c>
      <c r="BL162" s="14" t="s">
        <v>666</v>
      </c>
      <c r="BM162" s="184" t="s">
        <v>2599</v>
      </c>
    </row>
    <row r="163" spans="1:65" s="2" customFormat="1" ht="11.25">
      <c r="A163" s="31"/>
      <c r="B163" s="32"/>
      <c r="C163" s="33"/>
      <c r="D163" s="186" t="s">
        <v>207</v>
      </c>
      <c r="E163" s="33"/>
      <c r="F163" s="187" t="s">
        <v>2600</v>
      </c>
      <c r="G163" s="33"/>
      <c r="H163" s="33"/>
      <c r="I163" s="188"/>
      <c r="J163" s="188"/>
      <c r="K163" s="33"/>
      <c r="L163" s="33"/>
      <c r="M163" s="36"/>
      <c r="N163" s="189"/>
      <c r="O163" s="190"/>
      <c r="P163" s="68"/>
      <c r="Q163" s="68"/>
      <c r="R163" s="68"/>
      <c r="S163" s="68"/>
      <c r="T163" s="68"/>
      <c r="U163" s="68"/>
      <c r="V163" s="68"/>
      <c r="W163" s="68"/>
      <c r="X163" s="68"/>
      <c r="Y163" s="69"/>
      <c r="Z163" s="31"/>
      <c r="AA163" s="31"/>
      <c r="AB163" s="31"/>
      <c r="AC163" s="31"/>
      <c r="AD163" s="31"/>
      <c r="AE163" s="31"/>
      <c r="AT163" s="14" t="s">
        <v>207</v>
      </c>
      <c r="AU163" s="14" t="s">
        <v>85</v>
      </c>
    </row>
    <row r="164" spans="1:65" s="2" customFormat="1" ht="14.45" customHeight="1">
      <c r="A164" s="31"/>
      <c r="B164" s="32"/>
      <c r="C164" s="207" t="s">
        <v>510</v>
      </c>
      <c r="D164" s="207" t="s">
        <v>423</v>
      </c>
      <c r="E164" s="208" t="s">
        <v>2601</v>
      </c>
      <c r="F164" s="209" t="s">
        <v>2602</v>
      </c>
      <c r="G164" s="210" t="s">
        <v>300</v>
      </c>
      <c r="H164" s="211">
        <v>14</v>
      </c>
      <c r="I164" s="212"/>
      <c r="J164" s="212"/>
      <c r="K164" s="213">
        <f>ROUND(P164*H164,2)</f>
        <v>0</v>
      </c>
      <c r="L164" s="209" t="s">
        <v>1</v>
      </c>
      <c r="M164" s="36"/>
      <c r="N164" s="214" t="s">
        <v>1</v>
      </c>
      <c r="O164" s="180" t="s">
        <v>39</v>
      </c>
      <c r="P164" s="181">
        <f>I164+J164</f>
        <v>0</v>
      </c>
      <c r="Q164" s="181">
        <f>ROUND(I164*H164,2)</f>
        <v>0</v>
      </c>
      <c r="R164" s="181">
        <f>ROUND(J164*H164,2)</f>
        <v>0</v>
      </c>
      <c r="S164" s="68"/>
      <c r="T164" s="182">
        <f>S164*H164</f>
        <v>0</v>
      </c>
      <c r="U164" s="182">
        <v>0</v>
      </c>
      <c r="V164" s="182">
        <f>U164*H164</f>
        <v>0</v>
      </c>
      <c r="W164" s="182">
        <v>0</v>
      </c>
      <c r="X164" s="182">
        <f>W164*H164</f>
        <v>0</v>
      </c>
      <c r="Y164" s="183" t="s">
        <v>1</v>
      </c>
      <c r="Z164" s="31"/>
      <c r="AA164" s="31"/>
      <c r="AB164" s="31"/>
      <c r="AC164" s="31"/>
      <c r="AD164" s="31"/>
      <c r="AE164" s="31"/>
      <c r="AR164" s="184" t="s">
        <v>666</v>
      </c>
      <c r="AT164" s="184" t="s">
        <v>423</v>
      </c>
      <c r="AU164" s="184" t="s">
        <v>85</v>
      </c>
      <c r="AY164" s="14" t="s">
        <v>205</v>
      </c>
      <c r="BE164" s="185">
        <f>IF(O164="základní",K164,0)</f>
        <v>0</v>
      </c>
      <c r="BF164" s="185">
        <f>IF(O164="snížená",K164,0)</f>
        <v>0</v>
      </c>
      <c r="BG164" s="185">
        <f>IF(O164="zákl. přenesená",K164,0)</f>
        <v>0</v>
      </c>
      <c r="BH164" s="185">
        <f>IF(O164="sníž. přenesená",K164,0)</f>
        <v>0</v>
      </c>
      <c r="BI164" s="185">
        <f>IF(O164="nulová",K164,0)</f>
        <v>0</v>
      </c>
      <c r="BJ164" s="14" t="s">
        <v>83</v>
      </c>
      <c r="BK164" s="185">
        <f>ROUND(P164*H164,2)</f>
        <v>0</v>
      </c>
      <c r="BL164" s="14" t="s">
        <v>666</v>
      </c>
      <c r="BM164" s="184" t="s">
        <v>2603</v>
      </c>
    </row>
    <row r="165" spans="1:65" s="2" customFormat="1" ht="19.5">
      <c r="A165" s="31"/>
      <c r="B165" s="32"/>
      <c r="C165" s="33"/>
      <c r="D165" s="186" t="s">
        <v>207</v>
      </c>
      <c r="E165" s="33"/>
      <c r="F165" s="187" t="s">
        <v>2604</v>
      </c>
      <c r="G165" s="33"/>
      <c r="H165" s="33"/>
      <c r="I165" s="188"/>
      <c r="J165" s="188"/>
      <c r="K165" s="33"/>
      <c r="L165" s="33"/>
      <c r="M165" s="36"/>
      <c r="N165" s="189"/>
      <c r="O165" s="190"/>
      <c r="P165" s="68"/>
      <c r="Q165" s="68"/>
      <c r="R165" s="68"/>
      <c r="S165" s="68"/>
      <c r="T165" s="68"/>
      <c r="U165" s="68"/>
      <c r="V165" s="68"/>
      <c r="W165" s="68"/>
      <c r="X165" s="68"/>
      <c r="Y165" s="69"/>
      <c r="Z165" s="31"/>
      <c r="AA165" s="31"/>
      <c r="AB165" s="31"/>
      <c r="AC165" s="31"/>
      <c r="AD165" s="31"/>
      <c r="AE165" s="31"/>
      <c r="AT165" s="14" t="s">
        <v>207</v>
      </c>
      <c r="AU165" s="14" t="s">
        <v>85</v>
      </c>
    </row>
    <row r="166" spans="1:65" s="2" customFormat="1" ht="14.45" customHeight="1">
      <c r="A166" s="31"/>
      <c r="B166" s="32"/>
      <c r="C166" s="207" t="s">
        <v>9</v>
      </c>
      <c r="D166" s="207" t="s">
        <v>423</v>
      </c>
      <c r="E166" s="208" t="s">
        <v>2605</v>
      </c>
      <c r="F166" s="209" t="s">
        <v>2606</v>
      </c>
      <c r="G166" s="210" t="s">
        <v>300</v>
      </c>
      <c r="H166" s="211">
        <v>1</v>
      </c>
      <c r="I166" s="212"/>
      <c r="J166" s="212"/>
      <c r="K166" s="213">
        <f>ROUND(P166*H166,2)</f>
        <v>0</v>
      </c>
      <c r="L166" s="209" t="s">
        <v>1</v>
      </c>
      <c r="M166" s="36"/>
      <c r="N166" s="214" t="s">
        <v>1</v>
      </c>
      <c r="O166" s="180" t="s">
        <v>39</v>
      </c>
      <c r="P166" s="181">
        <f>I166+J166</f>
        <v>0</v>
      </c>
      <c r="Q166" s="181">
        <f>ROUND(I166*H166,2)</f>
        <v>0</v>
      </c>
      <c r="R166" s="181">
        <f>ROUND(J166*H166,2)</f>
        <v>0</v>
      </c>
      <c r="S166" s="68"/>
      <c r="T166" s="182">
        <f>S166*H166</f>
        <v>0</v>
      </c>
      <c r="U166" s="182">
        <v>0</v>
      </c>
      <c r="V166" s="182">
        <f>U166*H166</f>
        <v>0</v>
      </c>
      <c r="W166" s="182">
        <v>0</v>
      </c>
      <c r="X166" s="182">
        <f>W166*H166</f>
        <v>0</v>
      </c>
      <c r="Y166" s="183" t="s">
        <v>1</v>
      </c>
      <c r="Z166" s="31"/>
      <c r="AA166" s="31"/>
      <c r="AB166" s="31"/>
      <c r="AC166" s="31"/>
      <c r="AD166" s="31"/>
      <c r="AE166" s="31"/>
      <c r="AR166" s="184" t="s">
        <v>666</v>
      </c>
      <c r="AT166" s="184" t="s">
        <v>423</v>
      </c>
      <c r="AU166" s="184" t="s">
        <v>85</v>
      </c>
      <c r="AY166" s="14" t="s">
        <v>205</v>
      </c>
      <c r="BE166" s="185">
        <f>IF(O166="základní",K166,0)</f>
        <v>0</v>
      </c>
      <c r="BF166" s="185">
        <f>IF(O166="snížená",K166,0)</f>
        <v>0</v>
      </c>
      <c r="BG166" s="185">
        <f>IF(O166="zákl. přenesená",K166,0)</f>
        <v>0</v>
      </c>
      <c r="BH166" s="185">
        <f>IF(O166="sníž. přenesená",K166,0)</f>
        <v>0</v>
      </c>
      <c r="BI166" s="185">
        <f>IF(O166="nulová",K166,0)</f>
        <v>0</v>
      </c>
      <c r="BJ166" s="14" t="s">
        <v>83</v>
      </c>
      <c r="BK166" s="185">
        <f>ROUND(P166*H166,2)</f>
        <v>0</v>
      </c>
      <c r="BL166" s="14" t="s">
        <v>666</v>
      </c>
      <c r="BM166" s="184" t="s">
        <v>2607</v>
      </c>
    </row>
    <row r="167" spans="1:65" s="2" customFormat="1" ht="19.5">
      <c r="A167" s="31"/>
      <c r="B167" s="32"/>
      <c r="C167" s="33"/>
      <c r="D167" s="186" t="s">
        <v>207</v>
      </c>
      <c r="E167" s="33"/>
      <c r="F167" s="187" t="s">
        <v>2608</v>
      </c>
      <c r="G167" s="33"/>
      <c r="H167" s="33"/>
      <c r="I167" s="188"/>
      <c r="J167" s="188"/>
      <c r="K167" s="33"/>
      <c r="L167" s="33"/>
      <c r="M167" s="36"/>
      <c r="N167" s="189"/>
      <c r="O167" s="190"/>
      <c r="P167" s="68"/>
      <c r="Q167" s="68"/>
      <c r="R167" s="68"/>
      <c r="S167" s="68"/>
      <c r="T167" s="68"/>
      <c r="U167" s="68"/>
      <c r="V167" s="68"/>
      <c r="W167" s="68"/>
      <c r="X167" s="68"/>
      <c r="Y167" s="69"/>
      <c r="Z167" s="31"/>
      <c r="AA167" s="31"/>
      <c r="AB167" s="31"/>
      <c r="AC167" s="31"/>
      <c r="AD167" s="31"/>
      <c r="AE167" s="31"/>
      <c r="AT167" s="14" t="s">
        <v>207</v>
      </c>
      <c r="AU167" s="14" t="s">
        <v>85</v>
      </c>
    </row>
    <row r="168" spans="1:65" s="2" customFormat="1" ht="14.45" customHeight="1">
      <c r="A168" s="31"/>
      <c r="B168" s="32"/>
      <c r="C168" s="207" t="s">
        <v>607</v>
      </c>
      <c r="D168" s="207" t="s">
        <v>423</v>
      </c>
      <c r="E168" s="208" t="s">
        <v>1356</v>
      </c>
      <c r="F168" s="209" t="s">
        <v>1357</v>
      </c>
      <c r="G168" s="210" t="s">
        <v>698</v>
      </c>
      <c r="H168" s="211">
        <v>130</v>
      </c>
      <c r="I168" s="212"/>
      <c r="J168" s="212"/>
      <c r="K168" s="213">
        <f>ROUND(P168*H168,2)</f>
        <v>0</v>
      </c>
      <c r="L168" s="209" t="s">
        <v>1</v>
      </c>
      <c r="M168" s="36"/>
      <c r="N168" s="214" t="s">
        <v>1</v>
      </c>
      <c r="O168" s="180" t="s">
        <v>39</v>
      </c>
      <c r="P168" s="181">
        <f>I168+J168</f>
        <v>0</v>
      </c>
      <c r="Q168" s="181">
        <f>ROUND(I168*H168,2)</f>
        <v>0</v>
      </c>
      <c r="R168" s="181">
        <f>ROUND(J168*H168,2)</f>
        <v>0</v>
      </c>
      <c r="S168" s="68"/>
      <c r="T168" s="182">
        <f>S168*H168</f>
        <v>0</v>
      </c>
      <c r="U168" s="182">
        <v>0</v>
      </c>
      <c r="V168" s="182">
        <f>U168*H168</f>
        <v>0</v>
      </c>
      <c r="W168" s="182">
        <v>0</v>
      </c>
      <c r="X168" s="182">
        <f>W168*H168</f>
        <v>0</v>
      </c>
      <c r="Y168" s="183" t="s">
        <v>1</v>
      </c>
      <c r="Z168" s="31"/>
      <c r="AA168" s="31"/>
      <c r="AB168" s="31"/>
      <c r="AC168" s="31"/>
      <c r="AD168" s="31"/>
      <c r="AE168" s="31"/>
      <c r="AR168" s="184" t="s">
        <v>666</v>
      </c>
      <c r="AT168" s="184" t="s">
        <v>423</v>
      </c>
      <c r="AU168" s="184" t="s">
        <v>85</v>
      </c>
      <c r="AY168" s="14" t="s">
        <v>205</v>
      </c>
      <c r="BE168" s="185">
        <f>IF(O168="základní",K168,0)</f>
        <v>0</v>
      </c>
      <c r="BF168" s="185">
        <f>IF(O168="snížená",K168,0)</f>
        <v>0</v>
      </c>
      <c r="BG168" s="185">
        <f>IF(O168="zákl. přenesená",K168,0)</f>
        <v>0</v>
      </c>
      <c r="BH168" s="185">
        <f>IF(O168="sníž. přenesená",K168,0)</f>
        <v>0</v>
      </c>
      <c r="BI168" s="185">
        <f>IF(O168="nulová",K168,0)</f>
        <v>0</v>
      </c>
      <c r="BJ168" s="14" t="s">
        <v>83</v>
      </c>
      <c r="BK168" s="185">
        <f>ROUND(P168*H168,2)</f>
        <v>0</v>
      </c>
      <c r="BL168" s="14" t="s">
        <v>666</v>
      </c>
      <c r="BM168" s="184" t="s">
        <v>2609</v>
      </c>
    </row>
    <row r="169" spans="1:65" s="2" customFormat="1" ht="19.5">
      <c r="A169" s="31"/>
      <c r="B169" s="32"/>
      <c r="C169" s="33"/>
      <c r="D169" s="186" t="s">
        <v>207</v>
      </c>
      <c r="E169" s="33"/>
      <c r="F169" s="187" t="s">
        <v>1359</v>
      </c>
      <c r="G169" s="33"/>
      <c r="H169" s="33"/>
      <c r="I169" s="188"/>
      <c r="J169" s="188"/>
      <c r="K169" s="33"/>
      <c r="L169" s="33"/>
      <c r="M169" s="36"/>
      <c r="N169" s="189"/>
      <c r="O169" s="190"/>
      <c r="P169" s="68"/>
      <c r="Q169" s="68"/>
      <c r="R169" s="68"/>
      <c r="S169" s="68"/>
      <c r="T169" s="68"/>
      <c r="U169" s="68"/>
      <c r="V169" s="68"/>
      <c r="W169" s="68"/>
      <c r="X169" s="68"/>
      <c r="Y169" s="69"/>
      <c r="Z169" s="31"/>
      <c r="AA169" s="31"/>
      <c r="AB169" s="31"/>
      <c r="AC169" s="31"/>
      <c r="AD169" s="31"/>
      <c r="AE169" s="31"/>
      <c r="AT169" s="14" t="s">
        <v>207</v>
      </c>
      <c r="AU169" s="14" t="s">
        <v>85</v>
      </c>
    </row>
    <row r="170" spans="1:65" s="2" customFormat="1" ht="14.45" customHeight="1">
      <c r="A170" s="31"/>
      <c r="B170" s="32"/>
      <c r="C170" s="207" t="s">
        <v>616</v>
      </c>
      <c r="D170" s="207" t="s">
        <v>423</v>
      </c>
      <c r="E170" s="208" t="s">
        <v>2610</v>
      </c>
      <c r="F170" s="209" t="s">
        <v>2611</v>
      </c>
      <c r="G170" s="210" t="s">
        <v>698</v>
      </c>
      <c r="H170" s="211">
        <v>130</v>
      </c>
      <c r="I170" s="212"/>
      <c r="J170" s="212"/>
      <c r="K170" s="213">
        <f>ROUND(P170*H170,2)</f>
        <v>0</v>
      </c>
      <c r="L170" s="209" t="s">
        <v>1</v>
      </c>
      <c r="M170" s="36"/>
      <c r="N170" s="214" t="s">
        <v>1</v>
      </c>
      <c r="O170" s="180" t="s">
        <v>39</v>
      </c>
      <c r="P170" s="181">
        <f>I170+J170</f>
        <v>0</v>
      </c>
      <c r="Q170" s="181">
        <f>ROUND(I170*H170,2)</f>
        <v>0</v>
      </c>
      <c r="R170" s="181">
        <f>ROUND(J170*H170,2)</f>
        <v>0</v>
      </c>
      <c r="S170" s="68"/>
      <c r="T170" s="182">
        <f>S170*H170</f>
        <v>0</v>
      </c>
      <c r="U170" s="182">
        <v>0</v>
      </c>
      <c r="V170" s="182">
        <f>U170*H170</f>
        <v>0</v>
      </c>
      <c r="W170" s="182">
        <v>0</v>
      </c>
      <c r="X170" s="182">
        <f>W170*H170</f>
        <v>0</v>
      </c>
      <c r="Y170" s="183" t="s">
        <v>1</v>
      </c>
      <c r="Z170" s="31"/>
      <c r="AA170" s="31"/>
      <c r="AB170" s="31"/>
      <c r="AC170" s="31"/>
      <c r="AD170" s="31"/>
      <c r="AE170" s="31"/>
      <c r="AR170" s="184" t="s">
        <v>666</v>
      </c>
      <c r="AT170" s="184" t="s">
        <v>423</v>
      </c>
      <c r="AU170" s="184" t="s">
        <v>85</v>
      </c>
      <c r="AY170" s="14" t="s">
        <v>205</v>
      </c>
      <c r="BE170" s="185">
        <f>IF(O170="základní",K170,0)</f>
        <v>0</v>
      </c>
      <c r="BF170" s="185">
        <f>IF(O170="snížená",K170,0)</f>
        <v>0</v>
      </c>
      <c r="BG170" s="185">
        <f>IF(O170="zákl. přenesená",K170,0)</f>
        <v>0</v>
      </c>
      <c r="BH170" s="185">
        <f>IF(O170="sníž. přenesená",K170,0)</f>
        <v>0</v>
      </c>
      <c r="BI170" s="185">
        <f>IF(O170="nulová",K170,0)</f>
        <v>0</v>
      </c>
      <c r="BJ170" s="14" t="s">
        <v>83</v>
      </c>
      <c r="BK170" s="185">
        <f>ROUND(P170*H170,2)</f>
        <v>0</v>
      </c>
      <c r="BL170" s="14" t="s">
        <v>666</v>
      </c>
      <c r="BM170" s="184" t="s">
        <v>2612</v>
      </c>
    </row>
    <row r="171" spans="1:65" s="2" customFormat="1" ht="11.25">
      <c r="A171" s="31"/>
      <c r="B171" s="32"/>
      <c r="C171" s="33"/>
      <c r="D171" s="186" t="s">
        <v>207</v>
      </c>
      <c r="E171" s="33"/>
      <c r="F171" s="187" t="s">
        <v>2613</v>
      </c>
      <c r="G171" s="33"/>
      <c r="H171" s="33"/>
      <c r="I171" s="188"/>
      <c r="J171" s="188"/>
      <c r="K171" s="33"/>
      <c r="L171" s="33"/>
      <c r="M171" s="36"/>
      <c r="N171" s="189"/>
      <c r="O171" s="190"/>
      <c r="P171" s="68"/>
      <c r="Q171" s="68"/>
      <c r="R171" s="68"/>
      <c r="S171" s="68"/>
      <c r="T171" s="68"/>
      <c r="U171" s="68"/>
      <c r="V171" s="68"/>
      <c r="W171" s="68"/>
      <c r="X171" s="68"/>
      <c r="Y171" s="69"/>
      <c r="Z171" s="31"/>
      <c r="AA171" s="31"/>
      <c r="AB171" s="31"/>
      <c r="AC171" s="31"/>
      <c r="AD171" s="31"/>
      <c r="AE171" s="31"/>
      <c r="AT171" s="14" t="s">
        <v>207</v>
      </c>
      <c r="AU171" s="14" t="s">
        <v>85</v>
      </c>
    </row>
    <row r="172" spans="1:65" s="2" customFormat="1" ht="14.45" customHeight="1">
      <c r="A172" s="31"/>
      <c r="B172" s="32"/>
      <c r="C172" s="207" t="s">
        <v>620</v>
      </c>
      <c r="D172" s="207" t="s">
        <v>423</v>
      </c>
      <c r="E172" s="208" t="s">
        <v>2614</v>
      </c>
      <c r="F172" s="209" t="s">
        <v>2615</v>
      </c>
      <c r="G172" s="210" t="s">
        <v>204</v>
      </c>
      <c r="H172" s="211">
        <v>4</v>
      </c>
      <c r="I172" s="212"/>
      <c r="J172" s="212"/>
      <c r="K172" s="213">
        <f>ROUND(P172*H172,2)</f>
        <v>0</v>
      </c>
      <c r="L172" s="209" t="s">
        <v>1</v>
      </c>
      <c r="M172" s="36"/>
      <c r="N172" s="214" t="s">
        <v>1</v>
      </c>
      <c r="O172" s="180" t="s">
        <v>39</v>
      </c>
      <c r="P172" s="181">
        <f>I172+J172</f>
        <v>0</v>
      </c>
      <c r="Q172" s="181">
        <f>ROUND(I172*H172,2)</f>
        <v>0</v>
      </c>
      <c r="R172" s="181">
        <f>ROUND(J172*H172,2)</f>
        <v>0</v>
      </c>
      <c r="S172" s="68"/>
      <c r="T172" s="182">
        <f>S172*H172</f>
        <v>0</v>
      </c>
      <c r="U172" s="182">
        <v>2.6250000000000001E-5</v>
      </c>
      <c r="V172" s="182">
        <f>U172*H172</f>
        <v>1.05E-4</v>
      </c>
      <c r="W172" s="182">
        <v>0</v>
      </c>
      <c r="X172" s="182">
        <f>W172*H172</f>
        <v>0</v>
      </c>
      <c r="Y172" s="183" t="s">
        <v>1</v>
      </c>
      <c r="Z172" s="31"/>
      <c r="AA172" s="31"/>
      <c r="AB172" s="31"/>
      <c r="AC172" s="31"/>
      <c r="AD172" s="31"/>
      <c r="AE172" s="31"/>
      <c r="AR172" s="184" t="s">
        <v>666</v>
      </c>
      <c r="AT172" s="184" t="s">
        <v>423</v>
      </c>
      <c r="AU172" s="184" t="s">
        <v>85</v>
      </c>
      <c r="AY172" s="14" t="s">
        <v>205</v>
      </c>
      <c r="BE172" s="185">
        <f>IF(O172="základní",K172,0)</f>
        <v>0</v>
      </c>
      <c r="BF172" s="185">
        <f>IF(O172="snížená",K172,0)</f>
        <v>0</v>
      </c>
      <c r="BG172" s="185">
        <f>IF(O172="zákl. přenesená",K172,0)</f>
        <v>0</v>
      </c>
      <c r="BH172" s="185">
        <f>IF(O172="sníž. přenesená",K172,0)</f>
        <v>0</v>
      </c>
      <c r="BI172" s="185">
        <f>IF(O172="nulová",K172,0)</f>
        <v>0</v>
      </c>
      <c r="BJ172" s="14" t="s">
        <v>83</v>
      </c>
      <c r="BK172" s="185">
        <f>ROUND(P172*H172,2)</f>
        <v>0</v>
      </c>
      <c r="BL172" s="14" t="s">
        <v>666</v>
      </c>
      <c r="BM172" s="184" t="s">
        <v>2616</v>
      </c>
    </row>
    <row r="173" spans="1:65" s="2" customFormat="1" ht="11.25">
      <c r="A173" s="31"/>
      <c r="B173" s="32"/>
      <c r="C173" s="33"/>
      <c r="D173" s="186" t="s">
        <v>207</v>
      </c>
      <c r="E173" s="33"/>
      <c r="F173" s="187" t="s">
        <v>2617</v>
      </c>
      <c r="G173" s="33"/>
      <c r="H173" s="33"/>
      <c r="I173" s="188"/>
      <c r="J173" s="188"/>
      <c r="K173" s="33"/>
      <c r="L173" s="33"/>
      <c r="M173" s="36"/>
      <c r="N173" s="189"/>
      <c r="O173" s="190"/>
      <c r="P173" s="68"/>
      <c r="Q173" s="68"/>
      <c r="R173" s="68"/>
      <c r="S173" s="68"/>
      <c r="T173" s="68"/>
      <c r="U173" s="68"/>
      <c r="V173" s="68"/>
      <c r="W173" s="68"/>
      <c r="X173" s="68"/>
      <c r="Y173" s="69"/>
      <c r="Z173" s="31"/>
      <c r="AA173" s="31"/>
      <c r="AB173" s="31"/>
      <c r="AC173" s="31"/>
      <c r="AD173" s="31"/>
      <c r="AE173" s="31"/>
      <c r="AT173" s="14" t="s">
        <v>207</v>
      </c>
      <c r="AU173" s="14" t="s">
        <v>85</v>
      </c>
    </row>
    <row r="174" spans="1:65" s="2" customFormat="1" ht="14.45" customHeight="1">
      <c r="A174" s="31"/>
      <c r="B174" s="32"/>
      <c r="C174" s="207" t="s">
        <v>624</v>
      </c>
      <c r="D174" s="207" t="s">
        <v>423</v>
      </c>
      <c r="E174" s="208" t="s">
        <v>2618</v>
      </c>
      <c r="F174" s="209" t="s">
        <v>2619</v>
      </c>
      <c r="G174" s="210" t="s">
        <v>204</v>
      </c>
      <c r="H174" s="211">
        <v>45</v>
      </c>
      <c r="I174" s="212"/>
      <c r="J174" s="212"/>
      <c r="K174" s="213">
        <f>ROUND(P174*H174,2)</f>
        <v>0</v>
      </c>
      <c r="L174" s="209" t="s">
        <v>1</v>
      </c>
      <c r="M174" s="36"/>
      <c r="N174" s="214" t="s">
        <v>1</v>
      </c>
      <c r="O174" s="180" t="s">
        <v>39</v>
      </c>
      <c r="P174" s="181">
        <f>I174+J174</f>
        <v>0</v>
      </c>
      <c r="Q174" s="181">
        <f>ROUND(I174*H174,2)</f>
        <v>0</v>
      </c>
      <c r="R174" s="181">
        <f>ROUND(J174*H174,2)</f>
        <v>0</v>
      </c>
      <c r="S174" s="68"/>
      <c r="T174" s="182">
        <f>S174*H174</f>
        <v>0</v>
      </c>
      <c r="U174" s="182">
        <v>1.995E-6</v>
      </c>
      <c r="V174" s="182">
        <f>U174*H174</f>
        <v>8.9775E-5</v>
      </c>
      <c r="W174" s="182">
        <v>0</v>
      </c>
      <c r="X174" s="182">
        <f>W174*H174</f>
        <v>0</v>
      </c>
      <c r="Y174" s="183" t="s">
        <v>1</v>
      </c>
      <c r="Z174" s="31"/>
      <c r="AA174" s="31"/>
      <c r="AB174" s="31"/>
      <c r="AC174" s="31"/>
      <c r="AD174" s="31"/>
      <c r="AE174" s="31"/>
      <c r="AR174" s="184" t="s">
        <v>214</v>
      </c>
      <c r="AT174" s="184" t="s">
        <v>423</v>
      </c>
      <c r="AU174" s="184" t="s">
        <v>85</v>
      </c>
      <c r="AY174" s="14" t="s">
        <v>205</v>
      </c>
      <c r="BE174" s="185">
        <f>IF(O174="základní",K174,0)</f>
        <v>0</v>
      </c>
      <c r="BF174" s="185">
        <f>IF(O174="snížená",K174,0)</f>
        <v>0</v>
      </c>
      <c r="BG174" s="185">
        <f>IF(O174="zákl. přenesená",K174,0)</f>
        <v>0</v>
      </c>
      <c r="BH174" s="185">
        <f>IF(O174="sníž. přenesená",K174,0)</f>
        <v>0</v>
      </c>
      <c r="BI174" s="185">
        <f>IF(O174="nulová",K174,0)</f>
        <v>0</v>
      </c>
      <c r="BJ174" s="14" t="s">
        <v>83</v>
      </c>
      <c r="BK174" s="185">
        <f>ROUND(P174*H174,2)</f>
        <v>0</v>
      </c>
      <c r="BL174" s="14" t="s">
        <v>214</v>
      </c>
      <c r="BM174" s="184" t="s">
        <v>2620</v>
      </c>
    </row>
    <row r="175" spans="1:65" s="2" customFormat="1" ht="11.25">
      <c r="A175" s="31"/>
      <c r="B175" s="32"/>
      <c r="C175" s="33"/>
      <c r="D175" s="186" t="s">
        <v>207</v>
      </c>
      <c r="E175" s="33"/>
      <c r="F175" s="187" t="s">
        <v>2621</v>
      </c>
      <c r="G175" s="33"/>
      <c r="H175" s="33"/>
      <c r="I175" s="188"/>
      <c r="J175" s="188"/>
      <c r="K175" s="33"/>
      <c r="L175" s="33"/>
      <c r="M175" s="36"/>
      <c r="N175" s="189"/>
      <c r="O175" s="190"/>
      <c r="P175" s="68"/>
      <c r="Q175" s="68"/>
      <c r="R175" s="68"/>
      <c r="S175" s="68"/>
      <c r="T175" s="68"/>
      <c r="U175" s="68"/>
      <c r="V175" s="68"/>
      <c r="W175" s="68"/>
      <c r="X175" s="68"/>
      <c r="Y175" s="69"/>
      <c r="Z175" s="31"/>
      <c r="AA175" s="31"/>
      <c r="AB175" s="31"/>
      <c r="AC175" s="31"/>
      <c r="AD175" s="31"/>
      <c r="AE175" s="31"/>
      <c r="AT175" s="14" t="s">
        <v>207</v>
      </c>
      <c r="AU175" s="14" t="s">
        <v>85</v>
      </c>
    </row>
    <row r="176" spans="1:65" s="2" customFormat="1" ht="14.45" customHeight="1">
      <c r="A176" s="31"/>
      <c r="B176" s="32"/>
      <c r="C176" s="207" t="s">
        <v>628</v>
      </c>
      <c r="D176" s="207" t="s">
        <v>423</v>
      </c>
      <c r="E176" s="208" t="s">
        <v>2622</v>
      </c>
      <c r="F176" s="209" t="s">
        <v>2623</v>
      </c>
      <c r="G176" s="210" t="s">
        <v>698</v>
      </c>
      <c r="H176" s="211">
        <v>1.6879999999999999</v>
      </c>
      <c r="I176" s="212"/>
      <c r="J176" s="212"/>
      <c r="K176" s="213">
        <f>ROUND(P176*H176,2)</f>
        <v>0</v>
      </c>
      <c r="L176" s="209" t="s">
        <v>1</v>
      </c>
      <c r="M176" s="36"/>
      <c r="N176" s="214" t="s">
        <v>1</v>
      </c>
      <c r="O176" s="180" t="s">
        <v>39</v>
      </c>
      <c r="P176" s="181">
        <f>I176+J176</f>
        <v>0</v>
      </c>
      <c r="Q176" s="181">
        <f>ROUND(I176*H176,2)</f>
        <v>0</v>
      </c>
      <c r="R176" s="181">
        <f>ROUND(J176*H176,2)</f>
        <v>0</v>
      </c>
      <c r="S176" s="68"/>
      <c r="T176" s="182">
        <f>S176*H176</f>
        <v>0</v>
      </c>
      <c r="U176" s="182">
        <v>0</v>
      </c>
      <c r="V176" s="182">
        <f>U176*H176</f>
        <v>0</v>
      </c>
      <c r="W176" s="182">
        <v>2.2000000000000002</v>
      </c>
      <c r="X176" s="182">
        <f>W176*H176</f>
        <v>3.7136</v>
      </c>
      <c r="Y176" s="183" t="s">
        <v>1</v>
      </c>
      <c r="Z176" s="31"/>
      <c r="AA176" s="31"/>
      <c r="AB176" s="31"/>
      <c r="AC176" s="31"/>
      <c r="AD176" s="31"/>
      <c r="AE176" s="31"/>
      <c r="AR176" s="184" t="s">
        <v>214</v>
      </c>
      <c r="AT176" s="184" t="s">
        <v>423</v>
      </c>
      <c r="AU176" s="184" t="s">
        <v>85</v>
      </c>
      <c r="AY176" s="14" t="s">
        <v>205</v>
      </c>
      <c r="BE176" s="185">
        <f>IF(O176="základní",K176,0)</f>
        <v>0</v>
      </c>
      <c r="BF176" s="185">
        <f>IF(O176="snížená",K176,0)</f>
        <v>0</v>
      </c>
      <c r="BG176" s="185">
        <f>IF(O176="zákl. přenesená",K176,0)</f>
        <v>0</v>
      </c>
      <c r="BH176" s="185">
        <f>IF(O176="sníž. přenesená",K176,0)</f>
        <v>0</v>
      </c>
      <c r="BI176" s="185">
        <f>IF(O176="nulová",K176,0)</f>
        <v>0</v>
      </c>
      <c r="BJ176" s="14" t="s">
        <v>83</v>
      </c>
      <c r="BK176" s="185">
        <f>ROUND(P176*H176,2)</f>
        <v>0</v>
      </c>
      <c r="BL176" s="14" t="s">
        <v>214</v>
      </c>
      <c r="BM176" s="184" t="s">
        <v>2624</v>
      </c>
    </row>
    <row r="177" spans="1:65" s="2" customFormat="1" ht="11.25">
      <c r="A177" s="31"/>
      <c r="B177" s="32"/>
      <c r="C177" s="33"/>
      <c r="D177" s="186" t="s">
        <v>207</v>
      </c>
      <c r="E177" s="33"/>
      <c r="F177" s="187" t="s">
        <v>2625</v>
      </c>
      <c r="G177" s="33"/>
      <c r="H177" s="33"/>
      <c r="I177" s="188"/>
      <c r="J177" s="188"/>
      <c r="K177" s="33"/>
      <c r="L177" s="33"/>
      <c r="M177" s="36"/>
      <c r="N177" s="189"/>
      <c r="O177" s="190"/>
      <c r="P177" s="68"/>
      <c r="Q177" s="68"/>
      <c r="R177" s="68"/>
      <c r="S177" s="68"/>
      <c r="T177" s="68"/>
      <c r="U177" s="68"/>
      <c r="V177" s="68"/>
      <c r="W177" s="68"/>
      <c r="X177" s="68"/>
      <c r="Y177" s="69"/>
      <c r="Z177" s="31"/>
      <c r="AA177" s="31"/>
      <c r="AB177" s="31"/>
      <c r="AC177" s="31"/>
      <c r="AD177" s="31"/>
      <c r="AE177" s="31"/>
      <c r="AT177" s="14" t="s">
        <v>207</v>
      </c>
      <c r="AU177" s="14" t="s">
        <v>85</v>
      </c>
    </row>
    <row r="178" spans="1:65" s="2" customFormat="1" ht="14.45" customHeight="1">
      <c r="A178" s="31"/>
      <c r="B178" s="32"/>
      <c r="C178" s="207" t="s">
        <v>8</v>
      </c>
      <c r="D178" s="207" t="s">
        <v>423</v>
      </c>
      <c r="E178" s="208" t="s">
        <v>2626</v>
      </c>
      <c r="F178" s="209" t="s">
        <v>2627</v>
      </c>
      <c r="G178" s="210" t="s">
        <v>761</v>
      </c>
      <c r="H178" s="211">
        <v>10.25</v>
      </c>
      <c r="I178" s="212"/>
      <c r="J178" s="212"/>
      <c r="K178" s="213">
        <f>ROUND(P178*H178,2)</f>
        <v>0</v>
      </c>
      <c r="L178" s="209" t="s">
        <v>1</v>
      </c>
      <c r="M178" s="36"/>
      <c r="N178" s="214" t="s">
        <v>1</v>
      </c>
      <c r="O178" s="180" t="s">
        <v>39</v>
      </c>
      <c r="P178" s="181">
        <f>I178+J178</f>
        <v>0</v>
      </c>
      <c r="Q178" s="181">
        <f>ROUND(I178*H178,2)</f>
        <v>0</v>
      </c>
      <c r="R178" s="181">
        <f>ROUND(J178*H178,2)</f>
        <v>0</v>
      </c>
      <c r="S178" s="68"/>
      <c r="T178" s="182">
        <f>S178*H178</f>
        <v>0</v>
      </c>
      <c r="U178" s="182">
        <v>0.37980000000000003</v>
      </c>
      <c r="V178" s="182">
        <f>U178*H178</f>
        <v>3.8929500000000004</v>
      </c>
      <c r="W178" s="182">
        <v>0</v>
      </c>
      <c r="X178" s="182">
        <f>W178*H178</f>
        <v>0</v>
      </c>
      <c r="Y178" s="183" t="s">
        <v>1</v>
      </c>
      <c r="Z178" s="31"/>
      <c r="AA178" s="31"/>
      <c r="AB178" s="31"/>
      <c r="AC178" s="31"/>
      <c r="AD178" s="31"/>
      <c r="AE178" s="31"/>
      <c r="AR178" s="184" t="s">
        <v>214</v>
      </c>
      <c r="AT178" s="184" t="s">
        <v>423</v>
      </c>
      <c r="AU178" s="184" t="s">
        <v>85</v>
      </c>
      <c r="AY178" s="14" t="s">
        <v>205</v>
      </c>
      <c r="BE178" s="185">
        <f>IF(O178="základní",K178,0)</f>
        <v>0</v>
      </c>
      <c r="BF178" s="185">
        <f>IF(O178="snížená",K178,0)</f>
        <v>0</v>
      </c>
      <c r="BG178" s="185">
        <f>IF(O178="zákl. přenesená",K178,0)</f>
        <v>0</v>
      </c>
      <c r="BH178" s="185">
        <f>IF(O178="sníž. přenesená",K178,0)</f>
        <v>0</v>
      </c>
      <c r="BI178" s="185">
        <f>IF(O178="nulová",K178,0)</f>
        <v>0</v>
      </c>
      <c r="BJ178" s="14" t="s">
        <v>83</v>
      </c>
      <c r="BK178" s="185">
        <f>ROUND(P178*H178,2)</f>
        <v>0</v>
      </c>
      <c r="BL178" s="14" t="s">
        <v>214</v>
      </c>
      <c r="BM178" s="184" t="s">
        <v>2628</v>
      </c>
    </row>
    <row r="179" spans="1:65" s="2" customFormat="1" ht="19.5">
      <c r="A179" s="31"/>
      <c r="B179" s="32"/>
      <c r="C179" s="33"/>
      <c r="D179" s="186" t="s">
        <v>207</v>
      </c>
      <c r="E179" s="33"/>
      <c r="F179" s="187" t="s">
        <v>2629</v>
      </c>
      <c r="G179" s="33"/>
      <c r="H179" s="33"/>
      <c r="I179" s="188"/>
      <c r="J179" s="188"/>
      <c r="K179" s="33"/>
      <c r="L179" s="33"/>
      <c r="M179" s="36"/>
      <c r="N179" s="189"/>
      <c r="O179" s="190"/>
      <c r="P179" s="68"/>
      <c r="Q179" s="68"/>
      <c r="R179" s="68"/>
      <c r="S179" s="68"/>
      <c r="T179" s="68"/>
      <c r="U179" s="68"/>
      <c r="V179" s="68"/>
      <c r="W179" s="68"/>
      <c r="X179" s="68"/>
      <c r="Y179" s="69"/>
      <c r="Z179" s="31"/>
      <c r="AA179" s="31"/>
      <c r="AB179" s="31"/>
      <c r="AC179" s="31"/>
      <c r="AD179" s="31"/>
      <c r="AE179" s="31"/>
      <c r="AT179" s="14" t="s">
        <v>207</v>
      </c>
      <c r="AU179" s="14" t="s">
        <v>85</v>
      </c>
    </row>
    <row r="180" spans="1:65" s="2" customFormat="1" ht="14.45" customHeight="1">
      <c r="A180" s="31"/>
      <c r="B180" s="32"/>
      <c r="C180" s="207" t="s">
        <v>422</v>
      </c>
      <c r="D180" s="207" t="s">
        <v>423</v>
      </c>
      <c r="E180" s="208" t="s">
        <v>2630</v>
      </c>
      <c r="F180" s="209" t="s">
        <v>2631</v>
      </c>
      <c r="G180" s="210" t="s">
        <v>761</v>
      </c>
      <c r="H180" s="211">
        <v>10.25</v>
      </c>
      <c r="I180" s="212"/>
      <c r="J180" s="212"/>
      <c r="K180" s="213">
        <f>ROUND(P180*H180,2)</f>
        <v>0</v>
      </c>
      <c r="L180" s="209" t="s">
        <v>1</v>
      </c>
      <c r="M180" s="36"/>
      <c r="N180" s="214" t="s">
        <v>1</v>
      </c>
      <c r="O180" s="180" t="s">
        <v>39</v>
      </c>
      <c r="P180" s="181">
        <f>I180+J180</f>
        <v>0</v>
      </c>
      <c r="Q180" s="181">
        <f>ROUND(I180*H180,2)</f>
        <v>0</v>
      </c>
      <c r="R180" s="181">
        <f>ROUND(J180*H180,2)</f>
        <v>0</v>
      </c>
      <c r="S180" s="68"/>
      <c r="T180" s="182">
        <f>S180*H180</f>
        <v>0</v>
      </c>
      <c r="U180" s="182">
        <v>0.15622</v>
      </c>
      <c r="V180" s="182">
        <f>U180*H180</f>
        <v>1.6012549999999999</v>
      </c>
      <c r="W180" s="182">
        <v>0</v>
      </c>
      <c r="X180" s="182">
        <f>W180*H180</f>
        <v>0</v>
      </c>
      <c r="Y180" s="183" t="s">
        <v>1</v>
      </c>
      <c r="Z180" s="31"/>
      <c r="AA180" s="31"/>
      <c r="AB180" s="31"/>
      <c r="AC180" s="31"/>
      <c r="AD180" s="31"/>
      <c r="AE180" s="31"/>
      <c r="AR180" s="184" t="s">
        <v>214</v>
      </c>
      <c r="AT180" s="184" t="s">
        <v>423</v>
      </c>
      <c r="AU180" s="184" t="s">
        <v>85</v>
      </c>
      <c r="AY180" s="14" t="s">
        <v>205</v>
      </c>
      <c r="BE180" s="185">
        <f>IF(O180="základní",K180,0)</f>
        <v>0</v>
      </c>
      <c r="BF180" s="185">
        <f>IF(O180="snížená",K180,0)</f>
        <v>0</v>
      </c>
      <c r="BG180" s="185">
        <f>IF(O180="zákl. přenesená",K180,0)</f>
        <v>0</v>
      </c>
      <c r="BH180" s="185">
        <f>IF(O180="sníž. přenesená",K180,0)</f>
        <v>0</v>
      </c>
      <c r="BI180" s="185">
        <f>IF(O180="nulová",K180,0)</f>
        <v>0</v>
      </c>
      <c r="BJ180" s="14" t="s">
        <v>83</v>
      </c>
      <c r="BK180" s="185">
        <f>ROUND(P180*H180,2)</f>
        <v>0</v>
      </c>
      <c r="BL180" s="14" t="s">
        <v>214</v>
      </c>
      <c r="BM180" s="184" t="s">
        <v>2632</v>
      </c>
    </row>
    <row r="181" spans="1:65" s="2" customFormat="1" ht="11.25">
      <c r="A181" s="31"/>
      <c r="B181" s="32"/>
      <c r="C181" s="33"/>
      <c r="D181" s="186" t="s">
        <v>207</v>
      </c>
      <c r="E181" s="33"/>
      <c r="F181" s="187" t="s">
        <v>2633</v>
      </c>
      <c r="G181" s="33"/>
      <c r="H181" s="33"/>
      <c r="I181" s="188"/>
      <c r="J181" s="188"/>
      <c r="K181" s="33"/>
      <c r="L181" s="33"/>
      <c r="M181" s="36"/>
      <c r="N181" s="189"/>
      <c r="O181" s="190"/>
      <c r="P181" s="68"/>
      <c r="Q181" s="68"/>
      <c r="R181" s="68"/>
      <c r="S181" s="68"/>
      <c r="T181" s="68"/>
      <c r="U181" s="68"/>
      <c r="V181" s="68"/>
      <c r="W181" s="68"/>
      <c r="X181" s="68"/>
      <c r="Y181" s="69"/>
      <c r="Z181" s="31"/>
      <c r="AA181" s="31"/>
      <c r="AB181" s="31"/>
      <c r="AC181" s="31"/>
      <c r="AD181" s="31"/>
      <c r="AE181" s="31"/>
      <c r="AT181" s="14" t="s">
        <v>207</v>
      </c>
      <c r="AU181" s="14" t="s">
        <v>85</v>
      </c>
    </row>
    <row r="182" spans="1:65" s="2" customFormat="1" ht="14.45" customHeight="1">
      <c r="A182" s="31"/>
      <c r="B182" s="32"/>
      <c r="C182" s="207" t="s">
        <v>588</v>
      </c>
      <c r="D182" s="207" t="s">
        <v>423</v>
      </c>
      <c r="E182" s="208" t="s">
        <v>2634</v>
      </c>
      <c r="F182" s="209" t="s">
        <v>2635</v>
      </c>
      <c r="G182" s="210" t="s">
        <v>300</v>
      </c>
      <c r="H182" s="211">
        <v>8</v>
      </c>
      <c r="I182" s="212"/>
      <c r="J182" s="212"/>
      <c r="K182" s="213">
        <f>ROUND(P182*H182,2)</f>
        <v>0</v>
      </c>
      <c r="L182" s="209" t="s">
        <v>1</v>
      </c>
      <c r="M182" s="36"/>
      <c r="N182" s="214" t="s">
        <v>1</v>
      </c>
      <c r="O182" s="180" t="s">
        <v>39</v>
      </c>
      <c r="P182" s="181">
        <f>I182+J182</f>
        <v>0</v>
      </c>
      <c r="Q182" s="181">
        <f>ROUND(I182*H182,2)</f>
        <v>0</v>
      </c>
      <c r="R182" s="181">
        <f>ROUND(J182*H182,2)</f>
        <v>0</v>
      </c>
      <c r="S182" s="68"/>
      <c r="T182" s="182">
        <f>S182*H182</f>
        <v>0</v>
      </c>
      <c r="U182" s="182">
        <v>3.8E-3</v>
      </c>
      <c r="V182" s="182">
        <f>U182*H182</f>
        <v>3.04E-2</v>
      </c>
      <c r="W182" s="182">
        <v>0</v>
      </c>
      <c r="X182" s="182">
        <f>W182*H182</f>
        <v>0</v>
      </c>
      <c r="Y182" s="183" t="s">
        <v>1</v>
      </c>
      <c r="Z182" s="31"/>
      <c r="AA182" s="31"/>
      <c r="AB182" s="31"/>
      <c r="AC182" s="31"/>
      <c r="AD182" s="31"/>
      <c r="AE182" s="31"/>
      <c r="AR182" s="184" t="s">
        <v>666</v>
      </c>
      <c r="AT182" s="184" t="s">
        <v>423</v>
      </c>
      <c r="AU182" s="184" t="s">
        <v>85</v>
      </c>
      <c r="AY182" s="14" t="s">
        <v>205</v>
      </c>
      <c r="BE182" s="185">
        <f>IF(O182="základní",K182,0)</f>
        <v>0</v>
      </c>
      <c r="BF182" s="185">
        <f>IF(O182="snížená",K182,0)</f>
        <v>0</v>
      </c>
      <c r="BG182" s="185">
        <f>IF(O182="zákl. přenesená",K182,0)</f>
        <v>0</v>
      </c>
      <c r="BH182" s="185">
        <f>IF(O182="sníž. přenesená",K182,0)</f>
        <v>0</v>
      </c>
      <c r="BI182" s="185">
        <f>IF(O182="nulová",K182,0)</f>
        <v>0</v>
      </c>
      <c r="BJ182" s="14" t="s">
        <v>83</v>
      </c>
      <c r="BK182" s="185">
        <f>ROUND(P182*H182,2)</f>
        <v>0</v>
      </c>
      <c r="BL182" s="14" t="s">
        <v>666</v>
      </c>
      <c r="BM182" s="184" t="s">
        <v>2636</v>
      </c>
    </row>
    <row r="183" spans="1:65" s="2" customFormat="1" ht="11.25">
      <c r="A183" s="31"/>
      <c r="B183" s="32"/>
      <c r="C183" s="33"/>
      <c r="D183" s="186" t="s">
        <v>207</v>
      </c>
      <c r="E183" s="33"/>
      <c r="F183" s="187" t="s">
        <v>2637</v>
      </c>
      <c r="G183" s="33"/>
      <c r="H183" s="33"/>
      <c r="I183" s="188"/>
      <c r="J183" s="188"/>
      <c r="K183" s="33"/>
      <c r="L183" s="33"/>
      <c r="M183" s="36"/>
      <c r="N183" s="189"/>
      <c r="O183" s="190"/>
      <c r="P183" s="68"/>
      <c r="Q183" s="68"/>
      <c r="R183" s="68"/>
      <c r="S183" s="68"/>
      <c r="T183" s="68"/>
      <c r="U183" s="68"/>
      <c r="V183" s="68"/>
      <c r="W183" s="68"/>
      <c r="X183" s="68"/>
      <c r="Y183" s="69"/>
      <c r="Z183" s="31"/>
      <c r="AA183" s="31"/>
      <c r="AB183" s="31"/>
      <c r="AC183" s="31"/>
      <c r="AD183" s="31"/>
      <c r="AE183" s="31"/>
      <c r="AT183" s="14" t="s">
        <v>207</v>
      </c>
      <c r="AU183" s="14" t="s">
        <v>85</v>
      </c>
    </row>
    <row r="184" spans="1:65" s="2" customFormat="1" ht="14.45" customHeight="1">
      <c r="A184" s="31"/>
      <c r="B184" s="32"/>
      <c r="C184" s="207" t="s">
        <v>636</v>
      </c>
      <c r="D184" s="207" t="s">
        <v>423</v>
      </c>
      <c r="E184" s="208" t="s">
        <v>2428</v>
      </c>
      <c r="F184" s="209" t="s">
        <v>2429</v>
      </c>
      <c r="G184" s="210" t="s">
        <v>300</v>
      </c>
      <c r="H184" s="211">
        <v>12</v>
      </c>
      <c r="I184" s="212"/>
      <c r="J184" s="212"/>
      <c r="K184" s="213">
        <f>ROUND(P184*H184,2)</f>
        <v>0</v>
      </c>
      <c r="L184" s="209" t="s">
        <v>1</v>
      </c>
      <c r="M184" s="36"/>
      <c r="N184" s="214" t="s">
        <v>1</v>
      </c>
      <c r="O184" s="180" t="s">
        <v>39</v>
      </c>
      <c r="P184" s="181">
        <f>I184+J184</f>
        <v>0</v>
      </c>
      <c r="Q184" s="181">
        <f>ROUND(I184*H184,2)</f>
        <v>0</v>
      </c>
      <c r="R184" s="181">
        <f>ROUND(J184*H184,2)</f>
        <v>0</v>
      </c>
      <c r="S184" s="68"/>
      <c r="T184" s="182">
        <f>S184*H184</f>
        <v>0</v>
      </c>
      <c r="U184" s="182">
        <v>7.6E-3</v>
      </c>
      <c r="V184" s="182">
        <f>U184*H184</f>
        <v>9.1200000000000003E-2</v>
      </c>
      <c r="W184" s="182">
        <v>0</v>
      </c>
      <c r="X184" s="182">
        <f>W184*H184</f>
        <v>0</v>
      </c>
      <c r="Y184" s="183" t="s">
        <v>1</v>
      </c>
      <c r="Z184" s="31"/>
      <c r="AA184" s="31"/>
      <c r="AB184" s="31"/>
      <c r="AC184" s="31"/>
      <c r="AD184" s="31"/>
      <c r="AE184" s="31"/>
      <c r="AR184" s="184" t="s">
        <v>666</v>
      </c>
      <c r="AT184" s="184" t="s">
        <v>423</v>
      </c>
      <c r="AU184" s="184" t="s">
        <v>85</v>
      </c>
      <c r="AY184" s="14" t="s">
        <v>205</v>
      </c>
      <c r="BE184" s="185">
        <f>IF(O184="základní",K184,0)</f>
        <v>0</v>
      </c>
      <c r="BF184" s="185">
        <f>IF(O184="snížená",K184,0)</f>
        <v>0</v>
      </c>
      <c r="BG184" s="185">
        <f>IF(O184="zákl. přenesená",K184,0)</f>
        <v>0</v>
      </c>
      <c r="BH184" s="185">
        <f>IF(O184="sníž. přenesená",K184,0)</f>
        <v>0</v>
      </c>
      <c r="BI184" s="185">
        <f>IF(O184="nulová",K184,0)</f>
        <v>0</v>
      </c>
      <c r="BJ184" s="14" t="s">
        <v>83</v>
      </c>
      <c r="BK184" s="185">
        <f>ROUND(P184*H184,2)</f>
        <v>0</v>
      </c>
      <c r="BL184" s="14" t="s">
        <v>666</v>
      </c>
      <c r="BM184" s="184" t="s">
        <v>2638</v>
      </c>
    </row>
    <row r="185" spans="1:65" s="2" customFormat="1" ht="11.25">
      <c r="A185" s="31"/>
      <c r="B185" s="32"/>
      <c r="C185" s="33"/>
      <c r="D185" s="186" t="s">
        <v>207</v>
      </c>
      <c r="E185" s="33"/>
      <c r="F185" s="187" t="s">
        <v>2431</v>
      </c>
      <c r="G185" s="33"/>
      <c r="H185" s="33"/>
      <c r="I185" s="188"/>
      <c r="J185" s="188"/>
      <c r="K185" s="33"/>
      <c r="L185" s="33"/>
      <c r="M185" s="36"/>
      <c r="N185" s="189"/>
      <c r="O185" s="190"/>
      <c r="P185" s="68"/>
      <c r="Q185" s="68"/>
      <c r="R185" s="68"/>
      <c r="S185" s="68"/>
      <c r="T185" s="68"/>
      <c r="U185" s="68"/>
      <c r="V185" s="68"/>
      <c r="W185" s="68"/>
      <c r="X185" s="68"/>
      <c r="Y185" s="69"/>
      <c r="Z185" s="31"/>
      <c r="AA185" s="31"/>
      <c r="AB185" s="31"/>
      <c r="AC185" s="31"/>
      <c r="AD185" s="31"/>
      <c r="AE185" s="31"/>
      <c r="AT185" s="14" t="s">
        <v>207</v>
      </c>
      <c r="AU185" s="14" t="s">
        <v>85</v>
      </c>
    </row>
    <row r="186" spans="1:65" s="2" customFormat="1" ht="14.45" customHeight="1">
      <c r="A186" s="31"/>
      <c r="B186" s="32"/>
      <c r="C186" s="207" t="s">
        <v>1070</v>
      </c>
      <c r="D186" s="207" t="s">
        <v>423</v>
      </c>
      <c r="E186" s="208" t="s">
        <v>2639</v>
      </c>
      <c r="F186" s="209" t="s">
        <v>2640</v>
      </c>
      <c r="G186" s="210" t="s">
        <v>204</v>
      </c>
      <c r="H186" s="211">
        <v>96</v>
      </c>
      <c r="I186" s="212"/>
      <c r="J186" s="212"/>
      <c r="K186" s="213">
        <f>ROUND(P186*H186,2)</f>
        <v>0</v>
      </c>
      <c r="L186" s="209" t="s">
        <v>1</v>
      </c>
      <c r="M186" s="36"/>
      <c r="N186" s="214" t="s">
        <v>1</v>
      </c>
      <c r="O186" s="180" t="s">
        <v>39</v>
      </c>
      <c r="P186" s="181">
        <f>I186+J186</f>
        <v>0</v>
      </c>
      <c r="Q186" s="181">
        <f>ROUND(I186*H186,2)</f>
        <v>0</v>
      </c>
      <c r="R186" s="181">
        <f>ROUND(J186*H186,2)</f>
        <v>0</v>
      </c>
      <c r="S186" s="68"/>
      <c r="T186" s="182">
        <f>S186*H186</f>
        <v>0</v>
      </c>
      <c r="U186" s="182">
        <v>1.9E-3</v>
      </c>
      <c r="V186" s="182">
        <f>U186*H186</f>
        <v>0.18240000000000001</v>
      </c>
      <c r="W186" s="182">
        <v>0</v>
      </c>
      <c r="X186" s="182">
        <f>W186*H186</f>
        <v>0</v>
      </c>
      <c r="Y186" s="183" t="s">
        <v>1</v>
      </c>
      <c r="Z186" s="31"/>
      <c r="AA186" s="31"/>
      <c r="AB186" s="31"/>
      <c r="AC186" s="31"/>
      <c r="AD186" s="31"/>
      <c r="AE186" s="31"/>
      <c r="AR186" s="184" t="s">
        <v>666</v>
      </c>
      <c r="AT186" s="184" t="s">
        <v>423</v>
      </c>
      <c r="AU186" s="184" t="s">
        <v>85</v>
      </c>
      <c r="AY186" s="14" t="s">
        <v>205</v>
      </c>
      <c r="BE186" s="185">
        <f>IF(O186="základní",K186,0)</f>
        <v>0</v>
      </c>
      <c r="BF186" s="185">
        <f>IF(O186="snížená",K186,0)</f>
        <v>0</v>
      </c>
      <c r="BG186" s="185">
        <f>IF(O186="zákl. přenesená",K186,0)</f>
        <v>0</v>
      </c>
      <c r="BH186" s="185">
        <f>IF(O186="sníž. přenesená",K186,0)</f>
        <v>0</v>
      </c>
      <c r="BI186" s="185">
        <f>IF(O186="nulová",K186,0)</f>
        <v>0</v>
      </c>
      <c r="BJ186" s="14" t="s">
        <v>83</v>
      </c>
      <c r="BK186" s="185">
        <f>ROUND(P186*H186,2)</f>
        <v>0</v>
      </c>
      <c r="BL186" s="14" t="s">
        <v>666</v>
      </c>
      <c r="BM186" s="184" t="s">
        <v>2641</v>
      </c>
    </row>
    <row r="187" spans="1:65" s="2" customFormat="1" ht="11.25">
      <c r="A187" s="31"/>
      <c r="B187" s="32"/>
      <c r="C187" s="33"/>
      <c r="D187" s="186" t="s">
        <v>207</v>
      </c>
      <c r="E187" s="33"/>
      <c r="F187" s="187" t="s">
        <v>2642</v>
      </c>
      <c r="G187" s="33"/>
      <c r="H187" s="33"/>
      <c r="I187" s="188"/>
      <c r="J187" s="188"/>
      <c r="K187" s="33"/>
      <c r="L187" s="33"/>
      <c r="M187" s="36"/>
      <c r="N187" s="189"/>
      <c r="O187" s="190"/>
      <c r="P187" s="68"/>
      <c r="Q187" s="68"/>
      <c r="R187" s="68"/>
      <c r="S187" s="68"/>
      <c r="T187" s="68"/>
      <c r="U187" s="68"/>
      <c r="V187" s="68"/>
      <c r="W187" s="68"/>
      <c r="X187" s="68"/>
      <c r="Y187" s="69"/>
      <c r="Z187" s="31"/>
      <c r="AA187" s="31"/>
      <c r="AB187" s="31"/>
      <c r="AC187" s="31"/>
      <c r="AD187" s="31"/>
      <c r="AE187" s="31"/>
      <c r="AT187" s="14" t="s">
        <v>207</v>
      </c>
      <c r="AU187" s="14" t="s">
        <v>85</v>
      </c>
    </row>
    <row r="188" spans="1:65" s="2" customFormat="1" ht="14.45" customHeight="1">
      <c r="A188" s="31"/>
      <c r="B188" s="32"/>
      <c r="C188" s="207" t="s">
        <v>640</v>
      </c>
      <c r="D188" s="207" t="s">
        <v>423</v>
      </c>
      <c r="E188" s="208" t="s">
        <v>1387</v>
      </c>
      <c r="F188" s="209" t="s">
        <v>1388</v>
      </c>
      <c r="G188" s="210" t="s">
        <v>761</v>
      </c>
      <c r="H188" s="211">
        <v>64</v>
      </c>
      <c r="I188" s="212"/>
      <c r="J188" s="212"/>
      <c r="K188" s="213">
        <f>ROUND(P188*H188,2)</f>
        <v>0</v>
      </c>
      <c r="L188" s="209" t="s">
        <v>1</v>
      </c>
      <c r="M188" s="36"/>
      <c r="N188" s="214" t="s">
        <v>1</v>
      </c>
      <c r="O188" s="180" t="s">
        <v>39</v>
      </c>
      <c r="P188" s="181">
        <f>I188+J188</f>
        <v>0</v>
      </c>
      <c r="Q188" s="181">
        <f>ROUND(I188*H188,2)</f>
        <v>0</v>
      </c>
      <c r="R188" s="181">
        <f>ROUND(J188*H188,2)</f>
        <v>0</v>
      </c>
      <c r="S188" s="68"/>
      <c r="T188" s="182">
        <f>S188*H188</f>
        <v>0</v>
      </c>
      <c r="U188" s="182">
        <v>2.5000000000000001E-5</v>
      </c>
      <c r="V188" s="182">
        <f>U188*H188</f>
        <v>1.6000000000000001E-3</v>
      </c>
      <c r="W188" s="182">
        <v>0</v>
      </c>
      <c r="X188" s="182">
        <f>W188*H188</f>
        <v>0</v>
      </c>
      <c r="Y188" s="183" t="s">
        <v>1</v>
      </c>
      <c r="Z188" s="31"/>
      <c r="AA188" s="31"/>
      <c r="AB188" s="31"/>
      <c r="AC188" s="31"/>
      <c r="AD188" s="31"/>
      <c r="AE188" s="31"/>
      <c r="AR188" s="184" t="s">
        <v>666</v>
      </c>
      <c r="AT188" s="184" t="s">
        <v>423</v>
      </c>
      <c r="AU188" s="184" t="s">
        <v>85</v>
      </c>
      <c r="AY188" s="14" t="s">
        <v>205</v>
      </c>
      <c r="BE188" s="185">
        <f>IF(O188="základní",K188,0)</f>
        <v>0</v>
      </c>
      <c r="BF188" s="185">
        <f>IF(O188="snížená",K188,0)</f>
        <v>0</v>
      </c>
      <c r="BG188" s="185">
        <f>IF(O188="zákl. přenesená",K188,0)</f>
        <v>0</v>
      </c>
      <c r="BH188" s="185">
        <f>IF(O188="sníž. přenesená",K188,0)</f>
        <v>0</v>
      </c>
      <c r="BI188" s="185">
        <f>IF(O188="nulová",K188,0)</f>
        <v>0</v>
      </c>
      <c r="BJ188" s="14" t="s">
        <v>83</v>
      </c>
      <c r="BK188" s="185">
        <f>ROUND(P188*H188,2)</f>
        <v>0</v>
      </c>
      <c r="BL188" s="14" t="s">
        <v>666</v>
      </c>
      <c r="BM188" s="184" t="s">
        <v>2643</v>
      </c>
    </row>
    <row r="189" spans="1:65" s="2" customFormat="1" ht="11.25">
      <c r="A189" s="31"/>
      <c r="B189" s="32"/>
      <c r="C189" s="33"/>
      <c r="D189" s="186" t="s">
        <v>207</v>
      </c>
      <c r="E189" s="33"/>
      <c r="F189" s="187" t="s">
        <v>1390</v>
      </c>
      <c r="G189" s="33"/>
      <c r="H189" s="33"/>
      <c r="I189" s="188"/>
      <c r="J189" s="188"/>
      <c r="K189" s="33"/>
      <c r="L189" s="33"/>
      <c r="M189" s="36"/>
      <c r="N189" s="189"/>
      <c r="O189" s="190"/>
      <c r="P189" s="68"/>
      <c r="Q189" s="68"/>
      <c r="R189" s="68"/>
      <c r="S189" s="68"/>
      <c r="T189" s="68"/>
      <c r="U189" s="68"/>
      <c r="V189" s="68"/>
      <c r="W189" s="68"/>
      <c r="X189" s="68"/>
      <c r="Y189" s="69"/>
      <c r="Z189" s="31"/>
      <c r="AA189" s="31"/>
      <c r="AB189" s="31"/>
      <c r="AC189" s="31"/>
      <c r="AD189" s="31"/>
      <c r="AE189" s="31"/>
      <c r="AT189" s="14" t="s">
        <v>207</v>
      </c>
      <c r="AU189" s="14" t="s">
        <v>85</v>
      </c>
    </row>
    <row r="190" spans="1:65" s="2" customFormat="1" ht="14.45" customHeight="1">
      <c r="A190" s="31"/>
      <c r="B190" s="32"/>
      <c r="C190" s="207" t="s">
        <v>648</v>
      </c>
      <c r="D190" s="207" t="s">
        <v>423</v>
      </c>
      <c r="E190" s="208" t="s">
        <v>2644</v>
      </c>
      <c r="F190" s="209" t="s">
        <v>2645</v>
      </c>
      <c r="G190" s="210" t="s">
        <v>761</v>
      </c>
      <c r="H190" s="211">
        <v>2</v>
      </c>
      <c r="I190" s="212"/>
      <c r="J190" s="212"/>
      <c r="K190" s="213">
        <f>ROUND(P190*H190,2)</f>
        <v>0</v>
      </c>
      <c r="L190" s="209" t="s">
        <v>1</v>
      </c>
      <c r="M190" s="36"/>
      <c r="N190" s="214" t="s">
        <v>1</v>
      </c>
      <c r="O190" s="180" t="s">
        <v>39</v>
      </c>
      <c r="P190" s="181">
        <f>I190+J190</f>
        <v>0</v>
      </c>
      <c r="Q190" s="181">
        <f>ROUND(I190*H190,2)</f>
        <v>0</v>
      </c>
      <c r="R190" s="181">
        <f>ROUND(J190*H190,2)</f>
        <v>0</v>
      </c>
      <c r="S190" s="68"/>
      <c r="T190" s="182">
        <f>S190*H190</f>
        <v>0</v>
      </c>
      <c r="U190" s="182">
        <v>0</v>
      </c>
      <c r="V190" s="182">
        <f>U190*H190</f>
        <v>0</v>
      </c>
      <c r="W190" s="182">
        <v>0</v>
      </c>
      <c r="X190" s="182">
        <f>W190*H190</f>
        <v>0</v>
      </c>
      <c r="Y190" s="183" t="s">
        <v>1</v>
      </c>
      <c r="Z190" s="31"/>
      <c r="AA190" s="31"/>
      <c r="AB190" s="31"/>
      <c r="AC190" s="31"/>
      <c r="AD190" s="31"/>
      <c r="AE190" s="31"/>
      <c r="AR190" s="184" t="s">
        <v>666</v>
      </c>
      <c r="AT190" s="184" t="s">
        <v>423</v>
      </c>
      <c r="AU190" s="184" t="s">
        <v>85</v>
      </c>
      <c r="AY190" s="14" t="s">
        <v>205</v>
      </c>
      <c r="BE190" s="185">
        <f>IF(O190="základní",K190,0)</f>
        <v>0</v>
      </c>
      <c r="BF190" s="185">
        <f>IF(O190="snížená",K190,0)</f>
        <v>0</v>
      </c>
      <c r="BG190" s="185">
        <f>IF(O190="zákl. přenesená",K190,0)</f>
        <v>0</v>
      </c>
      <c r="BH190" s="185">
        <f>IF(O190="sníž. přenesená",K190,0)</f>
        <v>0</v>
      </c>
      <c r="BI190" s="185">
        <f>IF(O190="nulová",K190,0)</f>
        <v>0</v>
      </c>
      <c r="BJ190" s="14" t="s">
        <v>83</v>
      </c>
      <c r="BK190" s="185">
        <f>ROUND(P190*H190,2)</f>
        <v>0</v>
      </c>
      <c r="BL190" s="14" t="s">
        <v>666</v>
      </c>
      <c r="BM190" s="184" t="s">
        <v>2646</v>
      </c>
    </row>
    <row r="191" spans="1:65" s="2" customFormat="1" ht="19.5">
      <c r="A191" s="31"/>
      <c r="B191" s="32"/>
      <c r="C191" s="33"/>
      <c r="D191" s="186" t="s">
        <v>207</v>
      </c>
      <c r="E191" s="33"/>
      <c r="F191" s="187" t="s">
        <v>2647</v>
      </c>
      <c r="G191" s="33"/>
      <c r="H191" s="33"/>
      <c r="I191" s="188"/>
      <c r="J191" s="188"/>
      <c r="K191" s="33"/>
      <c r="L191" s="33"/>
      <c r="M191" s="36"/>
      <c r="N191" s="189"/>
      <c r="O191" s="190"/>
      <c r="P191" s="68"/>
      <c r="Q191" s="68"/>
      <c r="R191" s="68"/>
      <c r="S191" s="68"/>
      <c r="T191" s="68"/>
      <c r="U191" s="68"/>
      <c r="V191" s="68"/>
      <c r="W191" s="68"/>
      <c r="X191" s="68"/>
      <c r="Y191" s="69"/>
      <c r="Z191" s="31"/>
      <c r="AA191" s="31"/>
      <c r="AB191" s="31"/>
      <c r="AC191" s="31"/>
      <c r="AD191" s="31"/>
      <c r="AE191" s="31"/>
      <c r="AT191" s="14" t="s">
        <v>207</v>
      </c>
      <c r="AU191" s="14" t="s">
        <v>85</v>
      </c>
    </row>
    <row r="192" spans="1:65" s="2" customFormat="1" ht="14.45" customHeight="1">
      <c r="A192" s="31"/>
      <c r="B192" s="32"/>
      <c r="C192" s="207" t="s">
        <v>652</v>
      </c>
      <c r="D192" s="207" t="s">
        <v>423</v>
      </c>
      <c r="E192" s="208" t="s">
        <v>2648</v>
      </c>
      <c r="F192" s="209" t="s">
        <v>2649</v>
      </c>
      <c r="G192" s="210" t="s">
        <v>761</v>
      </c>
      <c r="H192" s="211">
        <v>2</v>
      </c>
      <c r="I192" s="212"/>
      <c r="J192" s="212"/>
      <c r="K192" s="213">
        <f>ROUND(P192*H192,2)</f>
        <v>0</v>
      </c>
      <c r="L192" s="209" t="s">
        <v>1</v>
      </c>
      <c r="M192" s="36"/>
      <c r="N192" s="214" t="s">
        <v>1</v>
      </c>
      <c r="O192" s="180" t="s">
        <v>39</v>
      </c>
      <c r="P192" s="181">
        <f>I192+J192</f>
        <v>0</v>
      </c>
      <c r="Q192" s="181">
        <f>ROUND(I192*H192,2)</f>
        <v>0</v>
      </c>
      <c r="R192" s="181">
        <f>ROUND(J192*H192,2)</f>
        <v>0</v>
      </c>
      <c r="S192" s="68"/>
      <c r="T192" s="182">
        <f>S192*H192</f>
        <v>0</v>
      </c>
      <c r="U192" s="182">
        <v>0</v>
      </c>
      <c r="V192" s="182">
        <f>U192*H192</f>
        <v>0</v>
      </c>
      <c r="W192" s="182">
        <v>0</v>
      </c>
      <c r="X192" s="182">
        <f>W192*H192</f>
        <v>0</v>
      </c>
      <c r="Y192" s="183" t="s">
        <v>1</v>
      </c>
      <c r="Z192" s="31"/>
      <c r="AA192" s="31"/>
      <c r="AB192" s="31"/>
      <c r="AC192" s="31"/>
      <c r="AD192" s="31"/>
      <c r="AE192" s="31"/>
      <c r="AR192" s="184" t="s">
        <v>666</v>
      </c>
      <c r="AT192" s="184" t="s">
        <v>423</v>
      </c>
      <c r="AU192" s="184" t="s">
        <v>85</v>
      </c>
      <c r="AY192" s="14" t="s">
        <v>205</v>
      </c>
      <c r="BE192" s="185">
        <f>IF(O192="základní",K192,0)</f>
        <v>0</v>
      </c>
      <c r="BF192" s="185">
        <f>IF(O192="snížená",K192,0)</f>
        <v>0</v>
      </c>
      <c r="BG192" s="185">
        <f>IF(O192="zákl. přenesená",K192,0)</f>
        <v>0</v>
      </c>
      <c r="BH192" s="185">
        <f>IF(O192="sníž. přenesená",K192,0)</f>
        <v>0</v>
      </c>
      <c r="BI192" s="185">
        <f>IF(O192="nulová",K192,0)</f>
        <v>0</v>
      </c>
      <c r="BJ192" s="14" t="s">
        <v>83</v>
      </c>
      <c r="BK192" s="185">
        <f>ROUND(P192*H192,2)</f>
        <v>0</v>
      </c>
      <c r="BL192" s="14" t="s">
        <v>666</v>
      </c>
      <c r="BM192" s="184" t="s">
        <v>2650</v>
      </c>
    </row>
    <row r="193" spans="1:65" s="2" customFormat="1" ht="19.5">
      <c r="A193" s="31"/>
      <c r="B193" s="32"/>
      <c r="C193" s="33"/>
      <c r="D193" s="186" t="s">
        <v>207</v>
      </c>
      <c r="E193" s="33"/>
      <c r="F193" s="187" t="s">
        <v>2651</v>
      </c>
      <c r="G193" s="33"/>
      <c r="H193" s="33"/>
      <c r="I193" s="188"/>
      <c r="J193" s="188"/>
      <c r="K193" s="33"/>
      <c r="L193" s="33"/>
      <c r="M193" s="36"/>
      <c r="N193" s="189"/>
      <c r="O193" s="190"/>
      <c r="P193" s="68"/>
      <c r="Q193" s="68"/>
      <c r="R193" s="68"/>
      <c r="S193" s="68"/>
      <c r="T193" s="68"/>
      <c r="U193" s="68"/>
      <c r="V193" s="68"/>
      <c r="W193" s="68"/>
      <c r="X193" s="68"/>
      <c r="Y193" s="69"/>
      <c r="Z193" s="31"/>
      <c r="AA193" s="31"/>
      <c r="AB193" s="31"/>
      <c r="AC193" s="31"/>
      <c r="AD193" s="31"/>
      <c r="AE193" s="31"/>
      <c r="AT193" s="14" t="s">
        <v>207</v>
      </c>
      <c r="AU193" s="14" t="s">
        <v>85</v>
      </c>
    </row>
    <row r="194" spans="1:65" s="2" customFormat="1" ht="14.45" customHeight="1">
      <c r="A194" s="31"/>
      <c r="B194" s="32"/>
      <c r="C194" s="207" t="s">
        <v>657</v>
      </c>
      <c r="D194" s="207" t="s">
        <v>423</v>
      </c>
      <c r="E194" s="208" t="s">
        <v>2652</v>
      </c>
      <c r="F194" s="209" t="s">
        <v>2653</v>
      </c>
      <c r="G194" s="210" t="s">
        <v>761</v>
      </c>
      <c r="H194" s="211">
        <v>2</v>
      </c>
      <c r="I194" s="212"/>
      <c r="J194" s="212"/>
      <c r="K194" s="213">
        <f>ROUND(P194*H194,2)</f>
        <v>0</v>
      </c>
      <c r="L194" s="209" t="s">
        <v>1</v>
      </c>
      <c r="M194" s="36"/>
      <c r="N194" s="214" t="s">
        <v>1</v>
      </c>
      <c r="O194" s="180" t="s">
        <v>39</v>
      </c>
      <c r="P194" s="181">
        <f>I194+J194</f>
        <v>0</v>
      </c>
      <c r="Q194" s="181">
        <f>ROUND(I194*H194,2)</f>
        <v>0</v>
      </c>
      <c r="R194" s="181">
        <f>ROUND(J194*H194,2)</f>
        <v>0</v>
      </c>
      <c r="S194" s="68"/>
      <c r="T194" s="182">
        <f>S194*H194</f>
        <v>0</v>
      </c>
      <c r="U194" s="182">
        <v>0</v>
      </c>
      <c r="V194" s="182">
        <f>U194*H194</f>
        <v>0</v>
      </c>
      <c r="W194" s="182">
        <v>0</v>
      </c>
      <c r="X194" s="182">
        <f>W194*H194</f>
        <v>0</v>
      </c>
      <c r="Y194" s="183" t="s">
        <v>1</v>
      </c>
      <c r="Z194" s="31"/>
      <c r="AA194" s="31"/>
      <c r="AB194" s="31"/>
      <c r="AC194" s="31"/>
      <c r="AD194" s="31"/>
      <c r="AE194" s="31"/>
      <c r="AR194" s="184" t="s">
        <v>666</v>
      </c>
      <c r="AT194" s="184" t="s">
        <v>423</v>
      </c>
      <c r="AU194" s="184" t="s">
        <v>85</v>
      </c>
      <c r="AY194" s="14" t="s">
        <v>205</v>
      </c>
      <c r="BE194" s="185">
        <f>IF(O194="základní",K194,0)</f>
        <v>0</v>
      </c>
      <c r="BF194" s="185">
        <f>IF(O194="snížená",K194,0)</f>
        <v>0</v>
      </c>
      <c r="BG194" s="185">
        <f>IF(O194="zákl. přenesená",K194,0)</f>
        <v>0</v>
      </c>
      <c r="BH194" s="185">
        <f>IF(O194="sníž. přenesená",K194,0)</f>
        <v>0</v>
      </c>
      <c r="BI194" s="185">
        <f>IF(O194="nulová",K194,0)</f>
        <v>0</v>
      </c>
      <c r="BJ194" s="14" t="s">
        <v>83</v>
      </c>
      <c r="BK194" s="185">
        <f>ROUND(P194*H194,2)</f>
        <v>0</v>
      </c>
      <c r="BL194" s="14" t="s">
        <v>666</v>
      </c>
      <c r="BM194" s="184" t="s">
        <v>2654</v>
      </c>
    </row>
    <row r="195" spans="1:65" s="2" customFormat="1" ht="11.25">
      <c r="A195" s="31"/>
      <c r="B195" s="32"/>
      <c r="C195" s="33"/>
      <c r="D195" s="186" t="s">
        <v>207</v>
      </c>
      <c r="E195" s="33"/>
      <c r="F195" s="187" t="s">
        <v>2655</v>
      </c>
      <c r="G195" s="33"/>
      <c r="H195" s="33"/>
      <c r="I195" s="188"/>
      <c r="J195" s="188"/>
      <c r="K195" s="33"/>
      <c r="L195" s="33"/>
      <c r="M195" s="36"/>
      <c r="N195" s="189"/>
      <c r="O195" s="190"/>
      <c r="P195" s="68"/>
      <c r="Q195" s="68"/>
      <c r="R195" s="68"/>
      <c r="S195" s="68"/>
      <c r="T195" s="68"/>
      <c r="U195" s="68"/>
      <c r="V195" s="68"/>
      <c r="W195" s="68"/>
      <c r="X195" s="68"/>
      <c r="Y195" s="69"/>
      <c r="Z195" s="31"/>
      <c r="AA195" s="31"/>
      <c r="AB195" s="31"/>
      <c r="AC195" s="31"/>
      <c r="AD195" s="31"/>
      <c r="AE195" s="31"/>
      <c r="AT195" s="14" t="s">
        <v>207</v>
      </c>
      <c r="AU195" s="14" t="s">
        <v>85</v>
      </c>
    </row>
    <row r="196" spans="1:65" s="2" customFormat="1" ht="14.45" customHeight="1">
      <c r="A196" s="31"/>
      <c r="B196" s="32"/>
      <c r="C196" s="170" t="s">
        <v>663</v>
      </c>
      <c r="D196" s="170" t="s">
        <v>201</v>
      </c>
      <c r="E196" s="171" t="s">
        <v>1399</v>
      </c>
      <c r="F196" s="172" t="s">
        <v>1400</v>
      </c>
      <c r="G196" s="173" t="s">
        <v>1378</v>
      </c>
      <c r="H196" s="174">
        <v>4.2000000000000003E-2</v>
      </c>
      <c r="I196" s="175"/>
      <c r="J196" s="176"/>
      <c r="K196" s="177">
        <f>ROUND(P196*H196,2)</f>
        <v>0</v>
      </c>
      <c r="L196" s="172" t="s">
        <v>1</v>
      </c>
      <c r="M196" s="178"/>
      <c r="N196" s="179" t="s">
        <v>1</v>
      </c>
      <c r="O196" s="180" t="s">
        <v>39</v>
      </c>
      <c r="P196" s="181">
        <f>I196+J196</f>
        <v>0</v>
      </c>
      <c r="Q196" s="181">
        <f>ROUND(I196*H196,2)</f>
        <v>0</v>
      </c>
      <c r="R196" s="181">
        <f>ROUND(J196*H196,2)</f>
        <v>0</v>
      </c>
      <c r="S196" s="68"/>
      <c r="T196" s="182">
        <f>S196*H196</f>
        <v>0</v>
      </c>
      <c r="U196" s="182">
        <v>1</v>
      </c>
      <c r="V196" s="182">
        <f>U196*H196</f>
        <v>4.2000000000000003E-2</v>
      </c>
      <c r="W196" s="182">
        <v>0</v>
      </c>
      <c r="X196" s="182">
        <f>W196*H196</f>
        <v>0</v>
      </c>
      <c r="Y196" s="183" t="s">
        <v>1</v>
      </c>
      <c r="Z196" s="31"/>
      <c r="AA196" s="31"/>
      <c r="AB196" s="31"/>
      <c r="AC196" s="31"/>
      <c r="AD196" s="31"/>
      <c r="AE196" s="31"/>
      <c r="AR196" s="184" t="s">
        <v>671</v>
      </c>
      <c r="AT196" s="184" t="s">
        <v>201</v>
      </c>
      <c r="AU196" s="184" t="s">
        <v>85</v>
      </c>
      <c r="AY196" s="14" t="s">
        <v>205</v>
      </c>
      <c r="BE196" s="185">
        <f>IF(O196="základní",K196,0)</f>
        <v>0</v>
      </c>
      <c r="BF196" s="185">
        <f>IF(O196="snížená",K196,0)</f>
        <v>0</v>
      </c>
      <c r="BG196" s="185">
        <f>IF(O196="zákl. přenesená",K196,0)</f>
        <v>0</v>
      </c>
      <c r="BH196" s="185">
        <f>IF(O196="sníž. přenesená",K196,0)</f>
        <v>0</v>
      </c>
      <c r="BI196" s="185">
        <f>IF(O196="nulová",K196,0)</f>
        <v>0</v>
      </c>
      <c r="BJ196" s="14" t="s">
        <v>83</v>
      </c>
      <c r="BK196" s="185">
        <f>ROUND(P196*H196,2)</f>
        <v>0</v>
      </c>
      <c r="BL196" s="14" t="s">
        <v>666</v>
      </c>
      <c r="BM196" s="184" t="s">
        <v>2656</v>
      </c>
    </row>
    <row r="197" spans="1:65" s="2" customFormat="1" ht="11.25">
      <c r="A197" s="31"/>
      <c r="B197" s="32"/>
      <c r="C197" s="33"/>
      <c r="D197" s="186" t="s">
        <v>207</v>
      </c>
      <c r="E197" s="33"/>
      <c r="F197" s="187" t="s">
        <v>1400</v>
      </c>
      <c r="G197" s="33"/>
      <c r="H197" s="33"/>
      <c r="I197" s="188"/>
      <c r="J197" s="188"/>
      <c r="K197" s="33"/>
      <c r="L197" s="33"/>
      <c r="M197" s="36"/>
      <c r="N197" s="189"/>
      <c r="O197" s="190"/>
      <c r="P197" s="68"/>
      <c r="Q197" s="68"/>
      <c r="R197" s="68"/>
      <c r="S197" s="68"/>
      <c r="T197" s="68"/>
      <c r="U197" s="68"/>
      <c r="V197" s="68"/>
      <c r="W197" s="68"/>
      <c r="X197" s="68"/>
      <c r="Y197" s="69"/>
      <c r="Z197" s="31"/>
      <c r="AA197" s="31"/>
      <c r="AB197" s="31"/>
      <c r="AC197" s="31"/>
      <c r="AD197" s="31"/>
      <c r="AE197" s="31"/>
      <c r="AT197" s="14" t="s">
        <v>207</v>
      </c>
      <c r="AU197" s="14" t="s">
        <v>85</v>
      </c>
    </row>
    <row r="198" spans="1:65" s="2" customFormat="1" ht="14.45" customHeight="1">
      <c r="A198" s="31"/>
      <c r="B198" s="32"/>
      <c r="C198" s="207" t="s">
        <v>668</v>
      </c>
      <c r="D198" s="207" t="s">
        <v>423</v>
      </c>
      <c r="E198" s="208" t="s">
        <v>2657</v>
      </c>
      <c r="F198" s="209" t="s">
        <v>2658</v>
      </c>
      <c r="G198" s="210" t="s">
        <v>761</v>
      </c>
      <c r="H198" s="211">
        <v>2</v>
      </c>
      <c r="I198" s="212"/>
      <c r="J198" s="212"/>
      <c r="K198" s="213">
        <f>ROUND(P198*H198,2)</f>
        <v>0</v>
      </c>
      <c r="L198" s="209" t="s">
        <v>1</v>
      </c>
      <c r="M198" s="36"/>
      <c r="N198" s="214" t="s">
        <v>1</v>
      </c>
      <c r="O198" s="180" t="s">
        <v>39</v>
      </c>
      <c r="P198" s="181">
        <f>I198+J198</f>
        <v>0</v>
      </c>
      <c r="Q198" s="181">
        <f>ROUND(I198*H198,2)</f>
        <v>0</v>
      </c>
      <c r="R198" s="181">
        <f>ROUND(J198*H198,2)</f>
        <v>0</v>
      </c>
      <c r="S198" s="68"/>
      <c r="T198" s="182">
        <f>S198*H198</f>
        <v>0</v>
      </c>
      <c r="U198" s="182">
        <v>8.4250000000000005E-2</v>
      </c>
      <c r="V198" s="182">
        <f>U198*H198</f>
        <v>0.16850000000000001</v>
      </c>
      <c r="W198" s="182">
        <v>0</v>
      </c>
      <c r="X198" s="182">
        <f>W198*H198</f>
        <v>0</v>
      </c>
      <c r="Y198" s="183" t="s">
        <v>1</v>
      </c>
      <c r="Z198" s="31"/>
      <c r="AA198" s="31"/>
      <c r="AB198" s="31"/>
      <c r="AC198" s="31"/>
      <c r="AD198" s="31"/>
      <c r="AE198" s="31"/>
      <c r="AR198" s="184" t="s">
        <v>666</v>
      </c>
      <c r="AT198" s="184" t="s">
        <v>423</v>
      </c>
      <c r="AU198" s="184" t="s">
        <v>85</v>
      </c>
      <c r="AY198" s="14" t="s">
        <v>205</v>
      </c>
      <c r="BE198" s="185">
        <f>IF(O198="základní",K198,0)</f>
        <v>0</v>
      </c>
      <c r="BF198" s="185">
        <f>IF(O198="snížená",K198,0)</f>
        <v>0</v>
      </c>
      <c r="BG198" s="185">
        <f>IF(O198="zákl. přenesená",K198,0)</f>
        <v>0</v>
      </c>
      <c r="BH198" s="185">
        <f>IF(O198="sníž. přenesená",K198,0)</f>
        <v>0</v>
      </c>
      <c r="BI198" s="185">
        <f>IF(O198="nulová",K198,0)</f>
        <v>0</v>
      </c>
      <c r="BJ198" s="14" t="s">
        <v>83</v>
      </c>
      <c r="BK198" s="185">
        <f>ROUND(P198*H198,2)</f>
        <v>0</v>
      </c>
      <c r="BL198" s="14" t="s">
        <v>666</v>
      </c>
      <c r="BM198" s="184" t="s">
        <v>2659</v>
      </c>
    </row>
    <row r="199" spans="1:65" s="2" customFormat="1" ht="11.25">
      <c r="A199" s="31"/>
      <c r="B199" s="32"/>
      <c r="C199" s="33"/>
      <c r="D199" s="186" t="s">
        <v>207</v>
      </c>
      <c r="E199" s="33"/>
      <c r="F199" s="187" t="s">
        <v>2660</v>
      </c>
      <c r="G199" s="33"/>
      <c r="H199" s="33"/>
      <c r="I199" s="188"/>
      <c r="J199" s="188"/>
      <c r="K199" s="33"/>
      <c r="L199" s="33"/>
      <c r="M199" s="36"/>
      <c r="N199" s="189"/>
      <c r="O199" s="190"/>
      <c r="P199" s="68"/>
      <c r="Q199" s="68"/>
      <c r="R199" s="68"/>
      <c r="S199" s="68"/>
      <c r="T199" s="68"/>
      <c r="U199" s="68"/>
      <c r="V199" s="68"/>
      <c r="W199" s="68"/>
      <c r="X199" s="68"/>
      <c r="Y199" s="69"/>
      <c r="Z199" s="31"/>
      <c r="AA199" s="31"/>
      <c r="AB199" s="31"/>
      <c r="AC199" s="31"/>
      <c r="AD199" s="31"/>
      <c r="AE199" s="31"/>
      <c r="AT199" s="14" t="s">
        <v>207</v>
      </c>
      <c r="AU199" s="14" t="s">
        <v>85</v>
      </c>
    </row>
    <row r="200" spans="1:65" s="2" customFormat="1" ht="14.45" customHeight="1">
      <c r="A200" s="31"/>
      <c r="B200" s="32"/>
      <c r="C200" s="207" t="s">
        <v>673</v>
      </c>
      <c r="D200" s="207" t="s">
        <v>423</v>
      </c>
      <c r="E200" s="208" t="s">
        <v>2661</v>
      </c>
      <c r="F200" s="209" t="s">
        <v>2662</v>
      </c>
      <c r="G200" s="210" t="s">
        <v>204</v>
      </c>
      <c r="H200" s="211">
        <v>2</v>
      </c>
      <c r="I200" s="212"/>
      <c r="J200" s="212"/>
      <c r="K200" s="213">
        <f>ROUND(P200*H200,2)</f>
        <v>0</v>
      </c>
      <c r="L200" s="209" t="s">
        <v>1</v>
      </c>
      <c r="M200" s="36"/>
      <c r="N200" s="214" t="s">
        <v>1</v>
      </c>
      <c r="O200" s="180" t="s">
        <v>39</v>
      </c>
      <c r="P200" s="181">
        <f>I200+J200</f>
        <v>0</v>
      </c>
      <c r="Q200" s="181">
        <f>ROUND(I200*H200,2)</f>
        <v>0</v>
      </c>
      <c r="R200" s="181">
        <f>ROUND(J200*H200,2)</f>
        <v>0</v>
      </c>
      <c r="S200" s="68"/>
      <c r="T200" s="182">
        <f>S200*H200</f>
        <v>0</v>
      </c>
      <c r="U200" s="182">
        <v>0</v>
      </c>
      <c r="V200" s="182">
        <f>U200*H200</f>
        <v>0</v>
      </c>
      <c r="W200" s="182">
        <v>0</v>
      </c>
      <c r="X200" s="182">
        <f>W200*H200</f>
        <v>0</v>
      </c>
      <c r="Y200" s="183" t="s">
        <v>1</v>
      </c>
      <c r="Z200" s="31"/>
      <c r="AA200" s="31"/>
      <c r="AB200" s="31"/>
      <c r="AC200" s="31"/>
      <c r="AD200" s="31"/>
      <c r="AE200" s="31"/>
      <c r="AR200" s="184" t="s">
        <v>666</v>
      </c>
      <c r="AT200" s="184" t="s">
        <v>423</v>
      </c>
      <c r="AU200" s="184" t="s">
        <v>85</v>
      </c>
      <c r="AY200" s="14" t="s">
        <v>205</v>
      </c>
      <c r="BE200" s="185">
        <f>IF(O200="základní",K200,0)</f>
        <v>0</v>
      </c>
      <c r="BF200" s="185">
        <f>IF(O200="snížená",K200,0)</f>
        <v>0</v>
      </c>
      <c r="BG200" s="185">
        <f>IF(O200="zákl. přenesená",K200,0)</f>
        <v>0</v>
      </c>
      <c r="BH200" s="185">
        <f>IF(O200="sníž. přenesená",K200,0)</f>
        <v>0</v>
      </c>
      <c r="BI200" s="185">
        <f>IF(O200="nulová",K200,0)</f>
        <v>0</v>
      </c>
      <c r="BJ200" s="14" t="s">
        <v>83</v>
      </c>
      <c r="BK200" s="185">
        <f>ROUND(P200*H200,2)</f>
        <v>0</v>
      </c>
      <c r="BL200" s="14" t="s">
        <v>666</v>
      </c>
      <c r="BM200" s="184" t="s">
        <v>2663</v>
      </c>
    </row>
    <row r="201" spans="1:65" s="2" customFormat="1" ht="19.5">
      <c r="A201" s="31"/>
      <c r="B201" s="32"/>
      <c r="C201" s="33"/>
      <c r="D201" s="186" t="s">
        <v>207</v>
      </c>
      <c r="E201" s="33"/>
      <c r="F201" s="187" t="s">
        <v>2664</v>
      </c>
      <c r="G201" s="33"/>
      <c r="H201" s="33"/>
      <c r="I201" s="188"/>
      <c r="J201" s="188"/>
      <c r="K201" s="33"/>
      <c r="L201" s="33"/>
      <c r="M201" s="36"/>
      <c r="N201" s="189"/>
      <c r="O201" s="190"/>
      <c r="P201" s="68"/>
      <c r="Q201" s="68"/>
      <c r="R201" s="68"/>
      <c r="S201" s="68"/>
      <c r="T201" s="68"/>
      <c r="U201" s="68"/>
      <c r="V201" s="68"/>
      <c r="W201" s="68"/>
      <c r="X201" s="68"/>
      <c r="Y201" s="69"/>
      <c r="Z201" s="31"/>
      <c r="AA201" s="31"/>
      <c r="AB201" s="31"/>
      <c r="AC201" s="31"/>
      <c r="AD201" s="31"/>
      <c r="AE201" s="31"/>
      <c r="AT201" s="14" t="s">
        <v>207</v>
      </c>
      <c r="AU201" s="14" t="s">
        <v>85</v>
      </c>
    </row>
    <row r="202" spans="1:65" s="2" customFormat="1" ht="14.45" customHeight="1">
      <c r="A202" s="31"/>
      <c r="B202" s="32"/>
      <c r="C202" s="207" t="s">
        <v>677</v>
      </c>
      <c r="D202" s="207" t="s">
        <v>423</v>
      </c>
      <c r="E202" s="208" t="s">
        <v>2665</v>
      </c>
      <c r="F202" s="209" t="s">
        <v>2666</v>
      </c>
      <c r="G202" s="210" t="s">
        <v>761</v>
      </c>
      <c r="H202" s="211">
        <v>2.5</v>
      </c>
      <c r="I202" s="212"/>
      <c r="J202" s="212"/>
      <c r="K202" s="213">
        <f>ROUND(P202*H202,2)</f>
        <v>0</v>
      </c>
      <c r="L202" s="209" t="s">
        <v>1</v>
      </c>
      <c r="M202" s="36"/>
      <c r="N202" s="214" t="s">
        <v>1</v>
      </c>
      <c r="O202" s="180" t="s">
        <v>39</v>
      </c>
      <c r="P202" s="181">
        <f>I202+J202</f>
        <v>0</v>
      </c>
      <c r="Q202" s="181">
        <f>ROUND(I202*H202,2)</f>
        <v>0</v>
      </c>
      <c r="R202" s="181">
        <f>ROUND(J202*H202,2)</f>
        <v>0</v>
      </c>
      <c r="S202" s="68"/>
      <c r="T202" s="182">
        <f>S202*H202</f>
        <v>0</v>
      </c>
      <c r="U202" s="182">
        <v>3.8899999999999997E-2</v>
      </c>
      <c r="V202" s="182">
        <f>U202*H202</f>
        <v>9.7249999999999989E-2</v>
      </c>
      <c r="W202" s="182">
        <v>0</v>
      </c>
      <c r="X202" s="182">
        <f>W202*H202</f>
        <v>0</v>
      </c>
      <c r="Y202" s="183" t="s">
        <v>1</v>
      </c>
      <c r="Z202" s="31"/>
      <c r="AA202" s="31"/>
      <c r="AB202" s="31"/>
      <c r="AC202" s="31"/>
      <c r="AD202" s="31"/>
      <c r="AE202" s="31"/>
      <c r="AR202" s="184" t="s">
        <v>666</v>
      </c>
      <c r="AT202" s="184" t="s">
        <v>423</v>
      </c>
      <c r="AU202" s="184" t="s">
        <v>85</v>
      </c>
      <c r="AY202" s="14" t="s">
        <v>205</v>
      </c>
      <c r="BE202" s="185">
        <f>IF(O202="základní",K202,0)</f>
        <v>0</v>
      </c>
      <c r="BF202" s="185">
        <f>IF(O202="snížená",K202,0)</f>
        <v>0</v>
      </c>
      <c r="BG202" s="185">
        <f>IF(O202="zákl. přenesená",K202,0)</f>
        <v>0</v>
      </c>
      <c r="BH202" s="185">
        <f>IF(O202="sníž. přenesená",K202,0)</f>
        <v>0</v>
      </c>
      <c r="BI202" s="185">
        <f>IF(O202="nulová",K202,0)</f>
        <v>0</v>
      </c>
      <c r="BJ202" s="14" t="s">
        <v>83</v>
      </c>
      <c r="BK202" s="185">
        <f>ROUND(P202*H202,2)</f>
        <v>0</v>
      </c>
      <c r="BL202" s="14" t="s">
        <v>666</v>
      </c>
      <c r="BM202" s="184" t="s">
        <v>2667</v>
      </c>
    </row>
    <row r="203" spans="1:65" s="2" customFormat="1" ht="11.25">
      <c r="A203" s="31"/>
      <c r="B203" s="32"/>
      <c r="C203" s="33"/>
      <c r="D203" s="186" t="s">
        <v>207</v>
      </c>
      <c r="E203" s="33"/>
      <c r="F203" s="187" t="s">
        <v>2668</v>
      </c>
      <c r="G203" s="33"/>
      <c r="H203" s="33"/>
      <c r="I203" s="188"/>
      <c r="J203" s="188"/>
      <c r="K203" s="33"/>
      <c r="L203" s="33"/>
      <c r="M203" s="36"/>
      <c r="N203" s="189"/>
      <c r="O203" s="190"/>
      <c r="P203" s="68"/>
      <c r="Q203" s="68"/>
      <c r="R203" s="68"/>
      <c r="S203" s="68"/>
      <c r="T203" s="68"/>
      <c r="U203" s="68"/>
      <c r="V203" s="68"/>
      <c r="W203" s="68"/>
      <c r="X203" s="68"/>
      <c r="Y203" s="69"/>
      <c r="Z203" s="31"/>
      <c r="AA203" s="31"/>
      <c r="AB203" s="31"/>
      <c r="AC203" s="31"/>
      <c r="AD203" s="31"/>
      <c r="AE203" s="31"/>
      <c r="AT203" s="14" t="s">
        <v>207</v>
      </c>
      <c r="AU203" s="14" t="s">
        <v>85</v>
      </c>
    </row>
    <row r="204" spans="1:65" s="2" customFormat="1" ht="14.45" customHeight="1">
      <c r="A204" s="31"/>
      <c r="B204" s="32"/>
      <c r="C204" s="207" t="s">
        <v>681</v>
      </c>
      <c r="D204" s="207" t="s">
        <v>423</v>
      </c>
      <c r="E204" s="208" t="s">
        <v>2669</v>
      </c>
      <c r="F204" s="209" t="s">
        <v>2670</v>
      </c>
      <c r="G204" s="210" t="s">
        <v>698</v>
      </c>
      <c r="H204" s="211">
        <v>10.25</v>
      </c>
      <c r="I204" s="212"/>
      <c r="J204" s="212"/>
      <c r="K204" s="213">
        <f>ROUND(P204*H204,2)</f>
        <v>0</v>
      </c>
      <c r="L204" s="209" t="s">
        <v>1</v>
      </c>
      <c r="M204" s="36"/>
      <c r="N204" s="214" t="s">
        <v>1</v>
      </c>
      <c r="O204" s="180" t="s">
        <v>39</v>
      </c>
      <c r="P204" s="181">
        <f>I204+J204</f>
        <v>0</v>
      </c>
      <c r="Q204" s="181">
        <f>ROUND(I204*H204,2)</f>
        <v>0</v>
      </c>
      <c r="R204" s="181">
        <f>ROUND(J204*H204,2)</f>
        <v>0</v>
      </c>
      <c r="S204" s="68"/>
      <c r="T204" s="182">
        <f>S204*H204</f>
        <v>0</v>
      </c>
      <c r="U204" s="182">
        <v>0</v>
      </c>
      <c r="V204" s="182">
        <f>U204*H204</f>
        <v>0</v>
      </c>
      <c r="W204" s="182">
        <v>0</v>
      </c>
      <c r="X204" s="182">
        <f>W204*H204</f>
        <v>0</v>
      </c>
      <c r="Y204" s="183" t="s">
        <v>1</v>
      </c>
      <c r="Z204" s="31"/>
      <c r="AA204" s="31"/>
      <c r="AB204" s="31"/>
      <c r="AC204" s="31"/>
      <c r="AD204" s="31"/>
      <c r="AE204" s="31"/>
      <c r="AR204" s="184" t="s">
        <v>666</v>
      </c>
      <c r="AT204" s="184" t="s">
        <v>423</v>
      </c>
      <c r="AU204" s="184" t="s">
        <v>85</v>
      </c>
      <c r="AY204" s="14" t="s">
        <v>205</v>
      </c>
      <c r="BE204" s="185">
        <f>IF(O204="základní",K204,0)</f>
        <v>0</v>
      </c>
      <c r="BF204" s="185">
        <f>IF(O204="snížená",K204,0)</f>
        <v>0</v>
      </c>
      <c r="BG204" s="185">
        <f>IF(O204="zákl. přenesená",K204,0)</f>
        <v>0</v>
      </c>
      <c r="BH204" s="185">
        <f>IF(O204="sníž. přenesená",K204,0)</f>
        <v>0</v>
      </c>
      <c r="BI204" s="185">
        <f>IF(O204="nulová",K204,0)</f>
        <v>0</v>
      </c>
      <c r="BJ204" s="14" t="s">
        <v>83</v>
      </c>
      <c r="BK204" s="185">
        <f>ROUND(P204*H204,2)</f>
        <v>0</v>
      </c>
      <c r="BL204" s="14" t="s">
        <v>666</v>
      </c>
      <c r="BM204" s="184" t="s">
        <v>2671</v>
      </c>
    </row>
    <row r="205" spans="1:65" s="2" customFormat="1" ht="19.5">
      <c r="A205" s="31"/>
      <c r="B205" s="32"/>
      <c r="C205" s="33"/>
      <c r="D205" s="186" t="s">
        <v>207</v>
      </c>
      <c r="E205" s="33"/>
      <c r="F205" s="187" t="s">
        <v>2672</v>
      </c>
      <c r="G205" s="33"/>
      <c r="H205" s="33"/>
      <c r="I205" s="188"/>
      <c r="J205" s="188"/>
      <c r="K205" s="33"/>
      <c r="L205" s="33"/>
      <c r="M205" s="36"/>
      <c r="N205" s="189"/>
      <c r="O205" s="190"/>
      <c r="P205" s="68"/>
      <c r="Q205" s="68"/>
      <c r="R205" s="68"/>
      <c r="S205" s="68"/>
      <c r="T205" s="68"/>
      <c r="U205" s="68"/>
      <c r="V205" s="68"/>
      <c r="W205" s="68"/>
      <c r="X205" s="68"/>
      <c r="Y205" s="69"/>
      <c r="Z205" s="31"/>
      <c r="AA205" s="31"/>
      <c r="AB205" s="31"/>
      <c r="AC205" s="31"/>
      <c r="AD205" s="31"/>
      <c r="AE205" s="31"/>
      <c r="AT205" s="14" t="s">
        <v>207</v>
      </c>
      <c r="AU205" s="14" t="s">
        <v>85</v>
      </c>
    </row>
    <row r="206" spans="1:65" s="2" customFormat="1" ht="14.45" customHeight="1">
      <c r="A206" s="31"/>
      <c r="B206" s="32"/>
      <c r="C206" s="207" t="s">
        <v>644</v>
      </c>
      <c r="D206" s="207" t="s">
        <v>423</v>
      </c>
      <c r="E206" s="208" t="s">
        <v>2673</v>
      </c>
      <c r="F206" s="209" t="s">
        <v>2674</v>
      </c>
      <c r="G206" s="210" t="s">
        <v>698</v>
      </c>
      <c r="H206" s="211">
        <v>0.1</v>
      </c>
      <c r="I206" s="212"/>
      <c r="J206" s="212"/>
      <c r="K206" s="213">
        <f>ROUND(P206*H206,2)</f>
        <v>0</v>
      </c>
      <c r="L206" s="209" t="s">
        <v>1</v>
      </c>
      <c r="M206" s="36"/>
      <c r="N206" s="214" t="s">
        <v>1</v>
      </c>
      <c r="O206" s="180" t="s">
        <v>39</v>
      </c>
      <c r="P206" s="181">
        <f>I206+J206</f>
        <v>0</v>
      </c>
      <c r="Q206" s="181">
        <f>ROUND(I206*H206,2)</f>
        <v>0</v>
      </c>
      <c r="R206" s="181">
        <f>ROUND(J206*H206,2)</f>
        <v>0</v>
      </c>
      <c r="S206" s="68"/>
      <c r="T206" s="182">
        <f>S206*H206</f>
        <v>0</v>
      </c>
      <c r="U206" s="182">
        <v>2.45329</v>
      </c>
      <c r="V206" s="182">
        <f>U206*H206</f>
        <v>0.24532900000000002</v>
      </c>
      <c r="W206" s="182">
        <v>0</v>
      </c>
      <c r="X206" s="182">
        <f>W206*H206</f>
        <v>0</v>
      </c>
      <c r="Y206" s="183" t="s">
        <v>1</v>
      </c>
      <c r="Z206" s="31"/>
      <c r="AA206" s="31"/>
      <c r="AB206" s="31"/>
      <c r="AC206" s="31"/>
      <c r="AD206" s="31"/>
      <c r="AE206" s="31"/>
      <c r="AR206" s="184" t="s">
        <v>666</v>
      </c>
      <c r="AT206" s="184" t="s">
        <v>423</v>
      </c>
      <c r="AU206" s="184" t="s">
        <v>85</v>
      </c>
      <c r="AY206" s="14" t="s">
        <v>205</v>
      </c>
      <c r="BE206" s="185">
        <f>IF(O206="základní",K206,0)</f>
        <v>0</v>
      </c>
      <c r="BF206" s="185">
        <f>IF(O206="snížená",K206,0)</f>
        <v>0</v>
      </c>
      <c r="BG206" s="185">
        <f>IF(O206="zákl. přenesená",K206,0)</f>
        <v>0</v>
      </c>
      <c r="BH206" s="185">
        <f>IF(O206="sníž. přenesená",K206,0)</f>
        <v>0</v>
      </c>
      <c r="BI206" s="185">
        <f>IF(O206="nulová",K206,0)</f>
        <v>0</v>
      </c>
      <c r="BJ206" s="14" t="s">
        <v>83</v>
      </c>
      <c r="BK206" s="185">
        <f>ROUND(P206*H206,2)</f>
        <v>0</v>
      </c>
      <c r="BL206" s="14" t="s">
        <v>666</v>
      </c>
      <c r="BM206" s="184" t="s">
        <v>2675</v>
      </c>
    </row>
    <row r="207" spans="1:65" s="2" customFormat="1" ht="11.25">
      <c r="A207" s="31"/>
      <c r="B207" s="32"/>
      <c r="C207" s="33"/>
      <c r="D207" s="186" t="s">
        <v>207</v>
      </c>
      <c r="E207" s="33"/>
      <c r="F207" s="187" t="s">
        <v>2676</v>
      </c>
      <c r="G207" s="33"/>
      <c r="H207" s="33"/>
      <c r="I207" s="188"/>
      <c r="J207" s="188"/>
      <c r="K207" s="33"/>
      <c r="L207" s="33"/>
      <c r="M207" s="36"/>
      <c r="N207" s="189"/>
      <c r="O207" s="190"/>
      <c r="P207" s="68"/>
      <c r="Q207" s="68"/>
      <c r="R207" s="68"/>
      <c r="S207" s="68"/>
      <c r="T207" s="68"/>
      <c r="U207" s="68"/>
      <c r="V207" s="68"/>
      <c r="W207" s="68"/>
      <c r="X207" s="68"/>
      <c r="Y207" s="69"/>
      <c r="Z207" s="31"/>
      <c r="AA207" s="31"/>
      <c r="AB207" s="31"/>
      <c r="AC207" s="31"/>
      <c r="AD207" s="31"/>
      <c r="AE207" s="31"/>
      <c r="AT207" s="14" t="s">
        <v>207</v>
      </c>
      <c r="AU207" s="14" t="s">
        <v>85</v>
      </c>
    </row>
    <row r="208" spans="1:65" s="11" customFormat="1" ht="25.9" customHeight="1">
      <c r="B208" s="192"/>
      <c r="C208" s="193"/>
      <c r="D208" s="194" t="s">
        <v>75</v>
      </c>
      <c r="E208" s="195" t="s">
        <v>1415</v>
      </c>
      <c r="F208" s="195" t="s">
        <v>1416</v>
      </c>
      <c r="G208" s="193"/>
      <c r="H208" s="193"/>
      <c r="I208" s="196"/>
      <c r="J208" s="196"/>
      <c r="K208" s="197">
        <f>BK208</f>
        <v>0</v>
      </c>
      <c r="L208" s="193"/>
      <c r="M208" s="198"/>
      <c r="N208" s="199"/>
      <c r="O208" s="200"/>
      <c r="P208" s="200"/>
      <c r="Q208" s="201">
        <f>SUM(Q209:Q218)</f>
        <v>0</v>
      </c>
      <c r="R208" s="201">
        <f>SUM(R209:R218)</f>
        <v>0</v>
      </c>
      <c r="S208" s="200"/>
      <c r="T208" s="202">
        <f>SUM(T209:T218)</f>
        <v>0</v>
      </c>
      <c r="U208" s="200"/>
      <c r="V208" s="202">
        <f>SUM(V209:V218)</f>
        <v>0</v>
      </c>
      <c r="W208" s="200"/>
      <c r="X208" s="202">
        <f>SUM(X209:X218)</f>
        <v>0</v>
      </c>
      <c r="Y208" s="203"/>
      <c r="AR208" s="204" t="s">
        <v>83</v>
      </c>
      <c r="AT208" s="205" t="s">
        <v>75</v>
      </c>
      <c r="AU208" s="205" t="s">
        <v>76</v>
      </c>
      <c r="AY208" s="204" t="s">
        <v>205</v>
      </c>
      <c r="BK208" s="206">
        <f>SUM(BK209:BK218)</f>
        <v>0</v>
      </c>
    </row>
    <row r="209" spans="1:65" s="2" customFormat="1" ht="14.45" customHeight="1">
      <c r="A209" s="31"/>
      <c r="B209" s="32"/>
      <c r="C209" s="207" t="s">
        <v>611</v>
      </c>
      <c r="D209" s="207" t="s">
        <v>423</v>
      </c>
      <c r="E209" s="208" t="s">
        <v>1417</v>
      </c>
      <c r="F209" s="209" t="s">
        <v>1418</v>
      </c>
      <c r="G209" s="210" t="s">
        <v>1378</v>
      </c>
      <c r="H209" s="211">
        <v>26.263999999999999</v>
      </c>
      <c r="I209" s="212"/>
      <c r="J209" s="212"/>
      <c r="K209" s="213">
        <f>ROUND(P209*H209,2)</f>
        <v>0</v>
      </c>
      <c r="L209" s="209" t="s">
        <v>1</v>
      </c>
      <c r="M209" s="36"/>
      <c r="N209" s="214"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214</v>
      </c>
      <c r="AT209" s="184" t="s">
        <v>423</v>
      </c>
      <c r="AU209" s="184" t="s">
        <v>83</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214</v>
      </c>
      <c r="BM209" s="184" t="s">
        <v>2677</v>
      </c>
    </row>
    <row r="210" spans="1:65" s="2" customFormat="1" ht="11.25">
      <c r="A210" s="31"/>
      <c r="B210" s="32"/>
      <c r="C210" s="33"/>
      <c r="D210" s="186" t="s">
        <v>207</v>
      </c>
      <c r="E210" s="33"/>
      <c r="F210" s="187" t="s">
        <v>1420</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83</v>
      </c>
    </row>
    <row r="211" spans="1:65" s="2" customFormat="1" ht="14.45" customHeight="1">
      <c r="A211" s="31"/>
      <c r="B211" s="32"/>
      <c r="C211" s="207" t="s">
        <v>209</v>
      </c>
      <c r="D211" s="207" t="s">
        <v>423</v>
      </c>
      <c r="E211" s="208" t="s">
        <v>1421</v>
      </c>
      <c r="F211" s="209" t="s">
        <v>1422</v>
      </c>
      <c r="G211" s="210" t="s">
        <v>1378</v>
      </c>
      <c r="H211" s="211">
        <v>26.263999999999999</v>
      </c>
      <c r="I211" s="212"/>
      <c r="J211" s="212"/>
      <c r="K211" s="213">
        <f>ROUND(P211*H211,2)</f>
        <v>0</v>
      </c>
      <c r="L211" s="209" t="s">
        <v>1</v>
      </c>
      <c r="M211" s="36"/>
      <c r="N211" s="214"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214</v>
      </c>
      <c r="AT211" s="184" t="s">
        <v>423</v>
      </c>
      <c r="AU211" s="184" t="s">
        <v>83</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214</v>
      </c>
      <c r="BM211" s="184" t="s">
        <v>2678</v>
      </c>
    </row>
    <row r="212" spans="1:65" s="2" customFormat="1" ht="11.25">
      <c r="A212" s="31"/>
      <c r="B212" s="32"/>
      <c r="C212" s="33"/>
      <c r="D212" s="186" t="s">
        <v>207</v>
      </c>
      <c r="E212" s="33"/>
      <c r="F212" s="187" t="s">
        <v>1424</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83</v>
      </c>
    </row>
    <row r="213" spans="1:65" s="2" customFormat="1" ht="14.45" customHeight="1">
      <c r="A213" s="31"/>
      <c r="B213" s="32"/>
      <c r="C213" s="207" t="s">
        <v>216</v>
      </c>
      <c r="D213" s="207" t="s">
        <v>423</v>
      </c>
      <c r="E213" s="208" t="s">
        <v>1425</v>
      </c>
      <c r="F213" s="209" t="s">
        <v>1426</v>
      </c>
      <c r="G213" s="210" t="s">
        <v>1378</v>
      </c>
      <c r="H213" s="211">
        <v>577.80799999999999</v>
      </c>
      <c r="I213" s="212"/>
      <c r="J213" s="212"/>
      <c r="K213" s="213">
        <f>ROUND(P213*H213,2)</f>
        <v>0</v>
      </c>
      <c r="L213" s="209" t="s">
        <v>1</v>
      </c>
      <c r="M213" s="36"/>
      <c r="N213" s="214" t="s">
        <v>1</v>
      </c>
      <c r="O213" s="180" t="s">
        <v>39</v>
      </c>
      <c r="P213" s="181">
        <f>I213+J213</f>
        <v>0</v>
      </c>
      <c r="Q213" s="181">
        <f>ROUND(I213*H213,2)</f>
        <v>0</v>
      </c>
      <c r="R213" s="181">
        <f>ROUND(J213*H213,2)</f>
        <v>0</v>
      </c>
      <c r="S213" s="68"/>
      <c r="T213" s="182">
        <f>S213*H213</f>
        <v>0</v>
      </c>
      <c r="U213" s="182">
        <v>0</v>
      </c>
      <c r="V213" s="182">
        <f>U213*H213</f>
        <v>0</v>
      </c>
      <c r="W213" s="182">
        <v>0</v>
      </c>
      <c r="X213" s="182">
        <f>W213*H213</f>
        <v>0</v>
      </c>
      <c r="Y213" s="183" t="s">
        <v>1</v>
      </c>
      <c r="Z213" s="31"/>
      <c r="AA213" s="31"/>
      <c r="AB213" s="31"/>
      <c r="AC213" s="31"/>
      <c r="AD213" s="31"/>
      <c r="AE213" s="31"/>
      <c r="AR213" s="184" t="s">
        <v>214</v>
      </c>
      <c r="AT213" s="184" t="s">
        <v>423</v>
      </c>
      <c r="AU213" s="184" t="s">
        <v>83</v>
      </c>
      <c r="AY213" s="14" t="s">
        <v>205</v>
      </c>
      <c r="BE213" s="185">
        <f>IF(O213="základní",K213,0)</f>
        <v>0</v>
      </c>
      <c r="BF213" s="185">
        <f>IF(O213="snížená",K213,0)</f>
        <v>0</v>
      </c>
      <c r="BG213" s="185">
        <f>IF(O213="zákl. přenesená",K213,0)</f>
        <v>0</v>
      </c>
      <c r="BH213" s="185">
        <f>IF(O213="sníž. přenesená",K213,0)</f>
        <v>0</v>
      </c>
      <c r="BI213" s="185">
        <f>IF(O213="nulová",K213,0)</f>
        <v>0</v>
      </c>
      <c r="BJ213" s="14" t="s">
        <v>83</v>
      </c>
      <c r="BK213" s="185">
        <f>ROUND(P213*H213,2)</f>
        <v>0</v>
      </c>
      <c r="BL213" s="14" t="s">
        <v>214</v>
      </c>
      <c r="BM213" s="184" t="s">
        <v>2679</v>
      </c>
    </row>
    <row r="214" spans="1:65" s="2" customFormat="1" ht="19.5">
      <c r="A214" s="31"/>
      <c r="B214" s="32"/>
      <c r="C214" s="33"/>
      <c r="D214" s="186" t="s">
        <v>207</v>
      </c>
      <c r="E214" s="33"/>
      <c r="F214" s="187" t="s">
        <v>1428</v>
      </c>
      <c r="G214" s="33"/>
      <c r="H214" s="33"/>
      <c r="I214" s="188"/>
      <c r="J214" s="188"/>
      <c r="K214" s="33"/>
      <c r="L214" s="33"/>
      <c r="M214" s="36"/>
      <c r="N214" s="189"/>
      <c r="O214" s="190"/>
      <c r="P214" s="68"/>
      <c r="Q214" s="68"/>
      <c r="R214" s="68"/>
      <c r="S214" s="68"/>
      <c r="T214" s="68"/>
      <c r="U214" s="68"/>
      <c r="V214" s="68"/>
      <c r="W214" s="68"/>
      <c r="X214" s="68"/>
      <c r="Y214" s="69"/>
      <c r="Z214" s="31"/>
      <c r="AA214" s="31"/>
      <c r="AB214" s="31"/>
      <c r="AC214" s="31"/>
      <c r="AD214" s="31"/>
      <c r="AE214" s="31"/>
      <c r="AT214" s="14" t="s">
        <v>207</v>
      </c>
      <c r="AU214" s="14" t="s">
        <v>83</v>
      </c>
    </row>
    <row r="215" spans="1:65" s="2" customFormat="1" ht="14.45" customHeight="1">
      <c r="A215" s="31"/>
      <c r="B215" s="32"/>
      <c r="C215" s="207" t="s">
        <v>220</v>
      </c>
      <c r="D215" s="207" t="s">
        <v>423</v>
      </c>
      <c r="E215" s="208" t="s">
        <v>2680</v>
      </c>
      <c r="F215" s="209" t="s">
        <v>2681</v>
      </c>
      <c r="G215" s="210" t="s">
        <v>1378</v>
      </c>
      <c r="H215" s="211">
        <v>22.55</v>
      </c>
      <c r="I215" s="212"/>
      <c r="J215" s="212"/>
      <c r="K215" s="213">
        <f>ROUND(P215*H215,2)</f>
        <v>0</v>
      </c>
      <c r="L215" s="209" t="s">
        <v>1</v>
      </c>
      <c r="M215" s="36"/>
      <c r="N215" s="214" t="s">
        <v>1</v>
      </c>
      <c r="O215" s="180" t="s">
        <v>39</v>
      </c>
      <c r="P215" s="181">
        <f>I215+J215</f>
        <v>0</v>
      </c>
      <c r="Q215" s="181">
        <f>ROUND(I215*H215,2)</f>
        <v>0</v>
      </c>
      <c r="R215" s="181">
        <f>ROUND(J215*H215,2)</f>
        <v>0</v>
      </c>
      <c r="S215" s="68"/>
      <c r="T215" s="182">
        <f>S215*H215</f>
        <v>0</v>
      </c>
      <c r="U215" s="182">
        <v>0</v>
      </c>
      <c r="V215" s="182">
        <f>U215*H215</f>
        <v>0</v>
      </c>
      <c r="W215" s="182">
        <v>0</v>
      </c>
      <c r="X215" s="182">
        <f>W215*H215</f>
        <v>0</v>
      </c>
      <c r="Y215" s="183" t="s">
        <v>1</v>
      </c>
      <c r="Z215" s="31"/>
      <c r="AA215" s="31"/>
      <c r="AB215" s="31"/>
      <c r="AC215" s="31"/>
      <c r="AD215" s="31"/>
      <c r="AE215" s="31"/>
      <c r="AR215" s="184" t="s">
        <v>214</v>
      </c>
      <c r="AT215" s="184" t="s">
        <v>423</v>
      </c>
      <c r="AU215" s="184" t="s">
        <v>83</v>
      </c>
      <c r="AY215" s="14" t="s">
        <v>205</v>
      </c>
      <c r="BE215" s="185">
        <f>IF(O215="základní",K215,0)</f>
        <v>0</v>
      </c>
      <c r="BF215" s="185">
        <f>IF(O215="snížená",K215,0)</f>
        <v>0</v>
      </c>
      <c r="BG215" s="185">
        <f>IF(O215="zákl. přenesená",K215,0)</f>
        <v>0</v>
      </c>
      <c r="BH215" s="185">
        <f>IF(O215="sníž. přenesená",K215,0)</f>
        <v>0</v>
      </c>
      <c r="BI215" s="185">
        <f>IF(O215="nulová",K215,0)</f>
        <v>0</v>
      </c>
      <c r="BJ215" s="14" t="s">
        <v>83</v>
      </c>
      <c r="BK215" s="185">
        <f>ROUND(P215*H215,2)</f>
        <v>0</v>
      </c>
      <c r="BL215" s="14" t="s">
        <v>214</v>
      </c>
      <c r="BM215" s="184" t="s">
        <v>2682</v>
      </c>
    </row>
    <row r="216" spans="1:65" s="2" customFormat="1" ht="11.25">
      <c r="A216" s="31"/>
      <c r="B216" s="32"/>
      <c r="C216" s="33"/>
      <c r="D216" s="186" t="s">
        <v>207</v>
      </c>
      <c r="E216" s="33"/>
      <c r="F216" s="187" t="s">
        <v>2683</v>
      </c>
      <c r="G216" s="33"/>
      <c r="H216" s="33"/>
      <c r="I216" s="188"/>
      <c r="J216" s="188"/>
      <c r="K216" s="33"/>
      <c r="L216" s="33"/>
      <c r="M216" s="36"/>
      <c r="N216" s="189"/>
      <c r="O216" s="190"/>
      <c r="P216" s="68"/>
      <c r="Q216" s="68"/>
      <c r="R216" s="68"/>
      <c r="S216" s="68"/>
      <c r="T216" s="68"/>
      <c r="U216" s="68"/>
      <c r="V216" s="68"/>
      <c r="W216" s="68"/>
      <c r="X216" s="68"/>
      <c r="Y216" s="69"/>
      <c r="Z216" s="31"/>
      <c r="AA216" s="31"/>
      <c r="AB216" s="31"/>
      <c r="AC216" s="31"/>
      <c r="AD216" s="31"/>
      <c r="AE216" s="31"/>
      <c r="AT216" s="14" t="s">
        <v>207</v>
      </c>
      <c r="AU216" s="14" t="s">
        <v>83</v>
      </c>
    </row>
    <row r="217" spans="1:65" s="2" customFormat="1" ht="14.45" customHeight="1">
      <c r="A217" s="31"/>
      <c r="B217" s="32"/>
      <c r="C217" s="207" t="s">
        <v>224</v>
      </c>
      <c r="D217" s="207" t="s">
        <v>423</v>
      </c>
      <c r="E217" s="208" t="s">
        <v>2684</v>
      </c>
      <c r="F217" s="209" t="s">
        <v>2685</v>
      </c>
      <c r="G217" s="210" t="s">
        <v>1378</v>
      </c>
      <c r="H217" s="211">
        <v>3.714</v>
      </c>
      <c r="I217" s="212"/>
      <c r="J217" s="212"/>
      <c r="K217" s="213">
        <f>ROUND(P217*H217,2)</f>
        <v>0</v>
      </c>
      <c r="L217" s="209" t="s">
        <v>1</v>
      </c>
      <c r="M217" s="36"/>
      <c r="N217" s="214" t="s">
        <v>1</v>
      </c>
      <c r="O217" s="180" t="s">
        <v>39</v>
      </c>
      <c r="P217" s="181">
        <f>I217+J217</f>
        <v>0</v>
      </c>
      <c r="Q217" s="181">
        <f>ROUND(I217*H217,2)</f>
        <v>0</v>
      </c>
      <c r="R217" s="181">
        <f>ROUND(J217*H217,2)</f>
        <v>0</v>
      </c>
      <c r="S217" s="68"/>
      <c r="T217" s="182">
        <f>S217*H217</f>
        <v>0</v>
      </c>
      <c r="U217" s="182">
        <v>0</v>
      </c>
      <c r="V217" s="182">
        <f>U217*H217</f>
        <v>0</v>
      </c>
      <c r="W217" s="182">
        <v>0</v>
      </c>
      <c r="X217" s="182">
        <f>W217*H217</f>
        <v>0</v>
      </c>
      <c r="Y217" s="183" t="s">
        <v>1</v>
      </c>
      <c r="Z217" s="31"/>
      <c r="AA217" s="31"/>
      <c r="AB217" s="31"/>
      <c r="AC217" s="31"/>
      <c r="AD217" s="31"/>
      <c r="AE217" s="31"/>
      <c r="AR217" s="184" t="s">
        <v>214</v>
      </c>
      <c r="AT217" s="184" t="s">
        <v>423</v>
      </c>
      <c r="AU217" s="184" t="s">
        <v>83</v>
      </c>
      <c r="AY217" s="14" t="s">
        <v>205</v>
      </c>
      <c r="BE217" s="185">
        <f>IF(O217="základní",K217,0)</f>
        <v>0</v>
      </c>
      <c r="BF217" s="185">
        <f>IF(O217="snížená",K217,0)</f>
        <v>0</v>
      </c>
      <c r="BG217" s="185">
        <f>IF(O217="zákl. přenesená",K217,0)</f>
        <v>0</v>
      </c>
      <c r="BH217" s="185">
        <f>IF(O217="sníž. přenesená",K217,0)</f>
        <v>0</v>
      </c>
      <c r="BI217" s="185">
        <f>IF(O217="nulová",K217,0)</f>
        <v>0</v>
      </c>
      <c r="BJ217" s="14" t="s">
        <v>83</v>
      </c>
      <c r="BK217" s="185">
        <f>ROUND(P217*H217,2)</f>
        <v>0</v>
      </c>
      <c r="BL217" s="14" t="s">
        <v>214</v>
      </c>
      <c r="BM217" s="184" t="s">
        <v>2686</v>
      </c>
    </row>
    <row r="218" spans="1:65" s="2" customFormat="1" ht="19.5">
      <c r="A218" s="31"/>
      <c r="B218" s="32"/>
      <c r="C218" s="33"/>
      <c r="D218" s="186" t="s">
        <v>207</v>
      </c>
      <c r="E218" s="33"/>
      <c r="F218" s="187" t="s">
        <v>2687</v>
      </c>
      <c r="G218" s="33"/>
      <c r="H218" s="33"/>
      <c r="I218" s="188"/>
      <c r="J218" s="188"/>
      <c r="K218" s="33"/>
      <c r="L218" s="33"/>
      <c r="M218" s="36"/>
      <c r="N218" s="215"/>
      <c r="O218" s="216"/>
      <c r="P218" s="217"/>
      <c r="Q218" s="217"/>
      <c r="R218" s="217"/>
      <c r="S218" s="217"/>
      <c r="T218" s="217"/>
      <c r="U218" s="217"/>
      <c r="V218" s="217"/>
      <c r="W218" s="217"/>
      <c r="X218" s="217"/>
      <c r="Y218" s="218"/>
      <c r="Z218" s="31"/>
      <c r="AA218" s="31"/>
      <c r="AB218" s="31"/>
      <c r="AC218" s="31"/>
      <c r="AD218" s="31"/>
      <c r="AE218" s="31"/>
      <c r="AT218" s="14" t="s">
        <v>207</v>
      </c>
      <c r="AU218" s="14" t="s">
        <v>83</v>
      </c>
    </row>
    <row r="219" spans="1:65" s="2" customFormat="1" ht="6.95" customHeight="1">
      <c r="A219" s="31"/>
      <c r="B219" s="51"/>
      <c r="C219" s="52"/>
      <c r="D219" s="52"/>
      <c r="E219" s="52"/>
      <c r="F219" s="52"/>
      <c r="G219" s="52"/>
      <c r="H219" s="52"/>
      <c r="I219" s="52"/>
      <c r="J219" s="52"/>
      <c r="K219" s="52"/>
      <c r="L219" s="52"/>
      <c r="M219" s="36"/>
      <c r="N219" s="31"/>
      <c r="P219" s="31"/>
      <c r="Q219" s="31"/>
      <c r="R219" s="31"/>
      <c r="S219" s="31"/>
      <c r="T219" s="31"/>
      <c r="U219" s="31"/>
      <c r="V219" s="31"/>
      <c r="W219" s="31"/>
      <c r="X219" s="31"/>
      <c r="Y219" s="31"/>
      <c r="Z219" s="31"/>
      <c r="AA219" s="31"/>
      <c r="AB219" s="31"/>
      <c r="AC219" s="31"/>
      <c r="AD219" s="31"/>
      <c r="AE219" s="31"/>
    </row>
  </sheetData>
  <sheetProtection algorithmName="SHA-512" hashValue="Is0hMtRD45QvIqYgatZxvi6V4qDt05tM6EDk/7/OuPTtRhNwjFYwxNog2jx5fic7VtulsY7KzcxEARgTCtqLdQ==" saltValue="s+QTX2DrPHL62E2I69nCcAvRZzyjy8GVajT6NzhCWdQMIjrzBxVfY4yjDk+LrMrKZ74Ibi+B4bVM75wHCsznjA==" spinCount="100000" sheet="1" objects="1" scenarios="1" formatColumns="0" formatRows="0" autoFilter="0"/>
  <autoFilter ref="C128:L218" xr:uid="{00000000-0009-0000-0000-00000F000000}"/>
  <mergeCells count="12">
    <mergeCell ref="E121:H121"/>
    <mergeCell ref="M2:Z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1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144</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2551</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2688</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2553</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2554</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ROUND(K121,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ROUND((SUM(BE121:BE318)),  2)</f>
        <v>0</v>
      </c>
      <c r="G37" s="31"/>
      <c r="H37" s="31"/>
      <c r="I37" s="130">
        <v>0.21</v>
      </c>
      <c r="J37" s="31"/>
      <c r="K37" s="125">
        <f>ROUND(((SUM(BE121:BE318))*I37),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ROUND((SUM(BF121:BF318)),  2)</f>
        <v>0</v>
      </c>
      <c r="G38" s="31"/>
      <c r="H38" s="31"/>
      <c r="I38" s="130">
        <v>0.15</v>
      </c>
      <c r="J38" s="31"/>
      <c r="K38" s="125">
        <f>ROUND(((SUM(BF121:BF318))*I38),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ROUND((SUM(BG121:BG318)),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ROUND((SUM(BH121:BH318)),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ROUND((SUM(BI121:BI318)),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2551</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02-PS512268 - ÚOŽI - PS 512268 ŽST Dolní Lipka - oprava osvětlení a kabelových rozvodů</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Správa železnic</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Tomáš Voldán</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Q121</f>
        <v>0</v>
      </c>
      <c r="J98" s="81">
        <f>R121</f>
        <v>0</v>
      </c>
      <c r="K98" s="81">
        <f>K121</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2689</v>
      </c>
      <c r="E99" s="156"/>
      <c r="F99" s="156"/>
      <c r="G99" s="156"/>
      <c r="H99" s="156"/>
      <c r="I99" s="157">
        <f>Q122</f>
        <v>0</v>
      </c>
      <c r="J99" s="157">
        <f>R122</f>
        <v>0</v>
      </c>
      <c r="K99" s="157">
        <f>K122</f>
        <v>0</v>
      </c>
      <c r="L99" s="154"/>
      <c r="M99" s="158"/>
    </row>
    <row r="100" spans="1:47" s="2" customFormat="1" ht="21.75" customHeight="1">
      <c r="A100" s="31"/>
      <c r="B100" s="32"/>
      <c r="C100" s="33"/>
      <c r="D100" s="33"/>
      <c r="E100" s="33"/>
      <c r="F100" s="33"/>
      <c r="G100" s="33"/>
      <c r="H100" s="33"/>
      <c r="I100" s="33"/>
      <c r="J100" s="33"/>
      <c r="K100" s="33"/>
      <c r="L100" s="33"/>
      <c r="M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52"/>
      <c r="M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54"/>
      <c r="M105" s="48"/>
      <c r="S105" s="31"/>
      <c r="T105" s="31"/>
      <c r="U105" s="31"/>
      <c r="V105" s="31"/>
      <c r="W105" s="31"/>
      <c r="X105" s="31"/>
      <c r="Y105" s="31"/>
      <c r="Z105" s="31"/>
      <c r="AA105" s="31"/>
      <c r="AB105" s="31"/>
      <c r="AC105" s="31"/>
      <c r="AD105" s="31"/>
      <c r="AE105" s="31"/>
    </row>
    <row r="106" spans="1:47" s="2" customFormat="1" ht="24.95" customHeight="1">
      <c r="A106" s="31"/>
      <c r="B106" s="32"/>
      <c r="C106" s="20" t="s">
        <v>183</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47" s="2" customFormat="1" ht="12" customHeight="1">
      <c r="A108" s="31"/>
      <c r="B108" s="32"/>
      <c r="C108" s="26" t="s">
        <v>17</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9" t="str">
        <f>E7</f>
        <v>Oprava zabezpečovacího zařízení v žst. Dolní Lipka</v>
      </c>
      <c r="F109" s="280"/>
      <c r="G109" s="280"/>
      <c r="H109" s="280"/>
      <c r="I109" s="33"/>
      <c r="J109" s="33"/>
      <c r="K109" s="33"/>
      <c r="L109" s="33"/>
      <c r="M109" s="48"/>
      <c r="S109" s="31"/>
      <c r="T109" s="31"/>
      <c r="U109" s="31"/>
      <c r="V109" s="31"/>
      <c r="W109" s="31"/>
      <c r="X109" s="31"/>
      <c r="Y109" s="31"/>
      <c r="Z109" s="31"/>
      <c r="AA109" s="31"/>
      <c r="AB109" s="31"/>
      <c r="AC109" s="31"/>
      <c r="AD109" s="31"/>
      <c r="AE109" s="31"/>
    </row>
    <row r="110" spans="1:47" s="1" customFormat="1" ht="12" customHeight="1">
      <c r="B110" s="18"/>
      <c r="C110" s="26" t="s">
        <v>169</v>
      </c>
      <c r="D110" s="19"/>
      <c r="E110" s="19"/>
      <c r="F110" s="19"/>
      <c r="G110" s="19"/>
      <c r="H110" s="19"/>
      <c r="I110" s="19"/>
      <c r="J110" s="19"/>
      <c r="K110" s="19"/>
      <c r="L110" s="19"/>
      <c r="M110" s="17"/>
    </row>
    <row r="111" spans="1:47" s="2" customFormat="1" ht="16.5" customHeight="1">
      <c r="A111" s="31"/>
      <c r="B111" s="32"/>
      <c r="C111" s="33"/>
      <c r="D111" s="33"/>
      <c r="E111" s="279" t="s">
        <v>2551</v>
      </c>
      <c r="F111" s="281"/>
      <c r="G111" s="281"/>
      <c r="H111" s="281"/>
      <c r="I111" s="33"/>
      <c r="J111" s="33"/>
      <c r="K111" s="33"/>
      <c r="L111" s="33"/>
      <c r="M111" s="48"/>
      <c r="S111" s="31"/>
      <c r="T111" s="31"/>
      <c r="U111" s="31"/>
      <c r="V111" s="31"/>
      <c r="W111" s="31"/>
      <c r="X111" s="31"/>
      <c r="Y111" s="31"/>
      <c r="Z111" s="31"/>
      <c r="AA111" s="31"/>
      <c r="AB111" s="31"/>
      <c r="AC111" s="31"/>
      <c r="AD111" s="31"/>
      <c r="AE111" s="31"/>
    </row>
    <row r="112" spans="1:47" s="2" customFormat="1" ht="12" customHeight="1">
      <c r="A112" s="31"/>
      <c r="B112" s="32"/>
      <c r="C112" s="26" t="s">
        <v>171</v>
      </c>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34" t="str">
        <f>E11</f>
        <v>02-PS512268 - ÚOŽI - PS 512268 ŽST Dolní Lipka - oprava osvětlení a kabelových rozvodů</v>
      </c>
      <c r="F113" s="281"/>
      <c r="G113" s="281"/>
      <c r="H113" s="281"/>
      <c r="I113" s="33"/>
      <c r="J113" s="33"/>
      <c r="K113" s="33"/>
      <c r="L113" s="33"/>
      <c r="M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12" customHeight="1">
      <c r="A115" s="31"/>
      <c r="B115" s="32"/>
      <c r="C115" s="26" t="s">
        <v>21</v>
      </c>
      <c r="D115" s="33"/>
      <c r="E115" s="33"/>
      <c r="F115" s="24" t="str">
        <f>F14</f>
        <v>Dolní Lipka</v>
      </c>
      <c r="G115" s="33"/>
      <c r="H115" s="33"/>
      <c r="I115" s="26" t="s">
        <v>23</v>
      </c>
      <c r="J115" s="63" t="str">
        <f>IF(J14="","",J14)</f>
        <v>14. 1. 2020</v>
      </c>
      <c r="K115" s="33"/>
      <c r="L115" s="33"/>
      <c r="M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5.2" customHeight="1">
      <c r="A117" s="31"/>
      <c r="B117" s="32"/>
      <c r="C117" s="26" t="s">
        <v>25</v>
      </c>
      <c r="D117" s="33"/>
      <c r="E117" s="33"/>
      <c r="F117" s="24" t="str">
        <f>E17</f>
        <v>Správa železnic</v>
      </c>
      <c r="G117" s="33"/>
      <c r="H117" s="33"/>
      <c r="I117" s="26" t="s">
        <v>30</v>
      </c>
      <c r="J117" s="29" t="str">
        <f>E23</f>
        <v xml:space="preserve"> </v>
      </c>
      <c r="K117" s="33"/>
      <c r="L117" s="33"/>
      <c r="M117" s="48"/>
      <c r="S117" s="31"/>
      <c r="T117" s="31"/>
      <c r="U117" s="31"/>
      <c r="V117" s="31"/>
      <c r="W117" s="31"/>
      <c r="X117" s="31"/>
      <c r="Y117" s="31"/>
      <c r="Z117" s="31"/>
      <c r="AA117" s="31"/>
      <c r="AB117" s="31"/>
      <c r="AC117" s="31"/>
      <c r="AD117" s="31"/>
      <c r="AE117" s="31"/>
    </row>
    <row r="118" spans="1:65" s="2" customFormat="1" ht="15.2" customHeight="1">
      <c r="A118" s="31"/>
      <c r="B118" s="32"/>
      <c r="C118" s="26" t="s">
        <v>28</v>
      </c>
      <c r="D118" s="33"/>
      <c r="E118" s="33"/>
      <c r="F118" s="24" t="str">
        <f>IF(E20="","",E20)</f>
        <v>Vyplň údaj</v>
      </c>
      <c r="G118" s="33"/>
      <c r="H118" s="33"/>
      <c r="I118" s="26" t="s">
        <v>31</v>
      </c>
      <c r="J118" s="29" t="str">
        <f>E26</f>
        <v>Tomáš Voldán</v>
      </c>
      <c r="K118" s="33"/>
      <c r="L118" s="33"/>
      <c r="M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33"/>
      <c r="M119" s="48"/>
      <c r="S119" s="31"/>
      <c r="T119" s="31"/>
      <c r="U119" s="31"/>
      <c r="V119" s="31"/>
      <c r="W119" s="31"/>
      <c r="X119" s="31"/>
      <c r="Y119" s="31"/>
      <c r="Z119" s="31"/>
      <c r="AA119" s="31"/>
      <c r="AB119" s="31"/>
      <c r="AC119" s="31"/>
      <c r="AD119" s="31"/>
      <c r="AE119" s="31"/>
    </row>
    <row r="120" spans="1:65" s="10" customFormat="1" ht="29.25" customHeight="1">
      <c r="A120" s="159"/>
      <c r="B120" s="160"/>
      <c r="C120" s="161" t="s">
        <v>184</v>
      </c>
      <c r="D120" s="162" t="s">
        <v>59</v>
      </c>
      <c r="E120" s="162" t="s">
        <v>55</v>
      </c>
      <c r="F120" s="162" t="s">
        <v>56</v>
      </c>
      <c r="G120" s="162" t="s">
        <v>185</v>
      </c>
      <c r="H120" s="162" t="s">
        <v>186</v>
      </c>
      <c r="I120" s="162" t="s">
        <v>187</v>
      </c>
      <c r="J120" s="162" t="s">
        <v>188</v>
      </c>
      <c r="K120" s="162" t="s">
        <v>179</v>
      </c>
      <c r="L120" s="163" t="s">
        <v>189</v>
      </c>
      <c r="M120" s="164"/>
      <c r="N120" s="72" t="s">
        <v>1</v>
      </c>
      <c r="O120" s="73" t="s">
        <v>38</v>
      </c>
      <c r="P120" s="73" t="s">
        <v>190</v>
      </c>
      <c r="Q120" s="73" t="s">
        <v>191</v>
      </c>
      <c r="R120" s="73" t="s">
        <v>192</v>
      </c>
      <c r="S120" s="73" t="s">
        <v>193</v>
      </c>
      <c r="T120" s="73" t="s">
        <v>194</v>
      </c>
      <c r="U120" s="73" t="s">
        <v>195</v>
      </c>
      <c r="V120" s="73" t="s">
        <v>196</v>
      </c>
      <c r="W120" s="73" t="s">
        <v>197</v>
      </c>
      <c r="X120" s="73" t="s">
        <v>198</v>
      </c>
      <c r="Y120" s="74" t="s">
        <v>199</v>
      </c>
      <c r="Z120" s="159"/>
      <c r="AA120" s="159"/>
      <c r="AB120" s="159"/>
      <c r="AC120" s="159"/>
      <c r="AD120" s="159"/>
      <c r="AE120" s="159"/>
    </row>
    <row r="121" spans="1:65" s="2" customFormat="1" ht="22.9" customHeight="1">
      <c r="A121" s="31"/>
      <c r="B121" s="32"/>
      <c r="C121" s="79" t="s">
        <v>200</v>
      </c>
      <c r="D121" s="33"/>
      <c r="E121" s="33"/>
      <c r="F121" s="33"/>
      <c r="G121" s="33"/>
      <c r="H121" s="33"/>
      <c r="I121" s="33"/>
      <c r="J121" s="33"/>
      <c r="K121" s="165">
        <f>BK121</f>
        <v>0</v>
      </c>
      <c r="L121" s="33"/>
      <c r="M121" s="36"/>
      <c r="N121" s="75"/>
      <c r="O121" s="166"/>
      <c r="P121" s="76"/>
      <c r="Q121" s="167">
        <f>Q122</f>
        <v>0</v>
      </c>
      <c r="R121" s="167">
        <f>R122</f>
        <v>0</v>
      </c>
      <c r="S121" s="76"/>
      <c r="T121" s="168">
        <f>T122</f>
        <v>0</v>
      </c>
      <c r="U121" s="76"/>
      <c r="V121" s="168">
        <f>V122</f>
        <v>12.914999999999999</v>
      </c>
      <c r="W121" s="76"/>
      <c r="X121" s="168">
        <f>X122</f>
        <v>0</v>
      </c>
      <c r="Y121" s="77"/>
      <c r="Z121" s="31"/>
      <c r="AA121" s="31"/>
      <c r="AB121" s="31"/>
      <c r="AC121" s="31"/>
      <c r="AD121" s="31"/>
      <c r="AE121" s="31"/>
      <c r="AT121" s="14" t="s">
        <v>75</v>
      </c>
      <c r="AU121" s="14" t="s">
        <v>181</v>
      </c>
      <c r="BK121" s="169">
        <f>BK122</f>
        <v>0</v>
      </c>
    </row>
    <row r="122" spans="1:65" s="11" customFormat="1" ht="25.9" customHeight="1">
      <c r="B122" s="192"/>
      <c r="C122" s="193"/>
      <c r="D122" s="194" t="s">
        <v>75</v>
      </c>
      <c r="E122" s="195" t="s">
        <v>420</v>
      </c>
      <c r="F122" s="195" t="s">
        <v>2690</v>
      </c>
      <c r="G122" s="193"/>
      <c r="H122" s="193"/>
      <c r="I122" s="196"/>
      <c r="J122" s="196"/>
      <c r="K122" s="197">
        <f>BK122</f>
        <v>0</v>
      </c>
      <c r="L122" s="193"/>
      <c r="M122" s="198"/>
      <c r="N122" s="199"/>
      <c r="O122" s="200"/>
      <c r="P122" s="200"/>
      <c r="Q122" s="201">
        <f>SUM(Q123:Q318)</f>
        <v>0</v>
      </c>
      <c r="R122" s="201">
        <f>SUM(R123:R318)</f>
        <v>0</v>
      </c>
      <c r="S122" s="200"/>
      <c r="T122" s="202">
        <f>SUM(T123:T318)</f>
        <v>0</v>
      </c>
      <c r="U122" s="200"/>
      <c r="V122" s="202">
        <f>SUM(V123:V318)</f>
        <v>12.914999999999999</v>
      </c>
      <c r="W122" s="200"/>
      <c r="X122" s="202">
        <f>SUM(X123:X318)</f>
        <v>0</v>
      </c>
      <c r="Y122" s="203"/>
      <c r="AR122" s="204" t="s">
        <v>214</v>
      </c>
      <c r="AT122" s="205" t="s">
        <v>75</v>
      </c>
      <c r="AU122" s="205" t="s">
        <v>76</v>
      </c>
      <c r="AY122" s="204" t="s">
        <v>205</v>
      </c>
      <c r="BK122" s="206">
        <f>SUM(BK123:BK318)</f>
        <v>0</v>
      </c>
    </row>
    <row r="123" spans="1:65" s="2" customFormat="1" ht="14.45" customHeight="1">
      <c r="A123" s="31"/>
      <c r="B123" s="32"/>
      <c r="C123" s="207" t="s">
        <v>83</v>
      </c>
      <c r="D123" s="207" t="s">
        <v>423</v>
      </c>
      <c r="E123" s="208" t="s">
        <v>1610</v>
      </c>
      <c r="F123" s="209" t="s">
        <v>1611</v>
      </c>
      <c r="G123" s="210" t="s">
        <v>204</v>
      </c>
      <c r="H123" s="211">
        <v>542</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427</v>
      </c>
      <c r="AT123" s="184" t="s">
        <v>423</v>
      </c>
      <c r="AU123" s="184" t="s">
        <v>83</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427</v>
      </c>
      <c r="BM123" s="184" t="s">
        <v>2691</v>
      </c>
    </row>
    <row r="124" spans="1:65" s="2" customFormat="1" ht="29.25">
      <c r="A124" s="31"/>
      <c r="B124" s="32"/>
      <c r="C124" s="33"/>
      <c r="D124" s="186" t="s">
        <v>207</v>
      </c>
      <c r="E124" s="33"/>
      <c r="F124" s="187" t="s">
        <v>1613</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83</v>
      </c>
    </row>
    <row r="125" spans="1:65" s="2" customFormat="1" ht="14.45" customHeight="1">
      <c r="A125" s="31"/>
      <c r="B125" s="32"/>
      <c r="C125" s="170" t="s">
        <v>85</v>
      </c>
      <c r="D125" s="170" t="s">
        <v>201</v>
      </c>
      <c r="E125" s="171" t="s">
        <v>1607</v>
      </c>
      <c r="F125" s="172" t="s">
        <v>1608</v>
      </c>
      <c r="G125" s="173" t="s">
        <v>204</v>
      </c>
      <c r="H125" s="174">
        <v>500</v>
      </c>
      <c r="I125" s="175"/>
      <c r="J125" s="176"/>
      <c r="K125" s="177">
        <f>ROUND(P125*H125,2)</f>
        <v>0</v>
      </c>
      <c r="L125" s="172" t="s">
        <v>1</v>
      </c>
      <c r="M125" s="178"/>
      <c r="N125" s="179"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427</v>
      </c>
      <c r="AT125" s="184" t="s">
        <v>201</v>
      </c>
      <c r="AU125" s="184" t="s">
        <v>83</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427</v>
      </c>
      <c r="BM125" s="184" t="s">
        <v>2692</v>
      </c>
    </row>
    <row r="126" spans="1:65" s="2" customFormat="1" ht="11.25">
      <c r="A126" s="31"/>
      <c r="B126" s="32"/>
      <c r="C126" s="33"/>
      <c r="D126" s="186" t="s">
        <v>207</v>
      </c>
      <c r="E126" s="33"/>
      <c r="F126" s="187" t="s">
        <v>1608</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83</v>
      </c>
    </row>
    <row r="127" spans="1:65" s="2" customFormat="1" ht="14.45" customHeight="1">
      <c r="A127" s="31"/>
      <c r="B127" s="32"/>
      <c r="C127" s="170" t="s">
        <v>409</v>
      </c>
      <c r="D127" s="170" t="s">
        <v>201</v>
      </c>
      <c r="E127" s="171" t="s">
        <v>2693</v>
      </c>
      <c r="F127" s="172" t="s">
        <v>2694</v>
      </c>
      <c r="G127" s="173" t="s">
        <v>204</v>
      </c>
      <c r="H127" s="174">
        <v>42</v>
      </c>
      <c r="I127" s="175"/>
      <c r="J127" s="176"/>
      <c r="K127" s="177">
        <f>ROUND(P127*H127,2)</f>
        <v>0</v>
      </c>
      <c r="L127" s="172" t="s">
        <v>1</v>
      </c>
      <c r="M127" s="178"/>
      <c r="N127" s="179"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331</v>
      </c>
      <c r="AT127" s="184" t="s">
        <v>201</v>
      </c>
      <c r="AU127" s="184" t="s">
        <v>83</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331</v>
      </c>
      <c r="BM127" s="184" t="s">
        <v>2695</v>
      </c>
    </row>
    <row r="128" spans="1:65" s="2" customFormat="1" ht="11.25">
      <c r="A128" s="31"/>
      <c r="B128" s="32"/>
      <c r="C128" s="33"/>
      <c r="D128" s="186" t="s">
        <v>207</v>
      </c>
      <c r="E128" s="33"/>
      <c r="F128" s="187" t="s">
        <v>2694</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83</v>
      </c>
    </row>
    <row r="129" spans="1:65" s="2" customFormat="1" ht="14.45" customHeight="1">
      <c r="A129" s="31"/>
      <c r="B129" s="32"/>
      <c r="C129" s="207" t="s">
        <v>214</v>
      </c>
      <c r="D129" s="207" t="s">
        <v>423</v>
      </c>
      <c r="E129" s="208" t="s">
        <v>2696</v>
      </c>
      <c r="F129" s="209" t="s">
        <v>2697</v>
      </c>
      <c r="G129" s="210" t="s">
        <v>300</v>
      </c>
      <c r="H129" s="211">
        <v>48</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427</v>
      </c>
      <c r="AT129" s="184" t="s">
        <v>423</v>
      </c>
      <c r="AU129" s="184" t="s">
        <v>83</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427</v>
      </c>
      <c r="BM129" s="184" t="s">
        <v>2698</v>
      </c>
    </row>
    <row r="130" spans="1:65" s="2" customFormat="1" ht="11.25">
      <c r="A130" s="31"/>
      <c r="B130" s="32"/>
      <c r="C130" s="33"/>
      <c r="D130" s="186" t="s">
        <v>207</v>
      </c>
      <c r="E130" s="33"/>
      <c r="F130" s="187" t="s">
        <v>2697</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83</v>
      </c>
    </row>
    <row r="131" spans="1:65" s="2" customFormat="1" ht="14.45" customHeight="1">
      <c r="A131" s="31"/>
      <c r="B131" s="32"/>
      <c r="C131" s="170" t="s">
        <v>416</v>
      </c>
      <c r="D131" s="170" t="s">
        <v>201</v>
      </c>
      <c r="E131" s="171" t="s">
        <v>2699</v>
      </c>
      <c r="F131" s="172" t="s">
        <v>2700</v>
      </c>
      <c r="G131" s="173" t="s">
        <v>300</v>
      </c>
      <c r="H131" s="174">
        <v>48</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331</v>
      </c>
      <c r="AT131" s="184" t="s">
        <v>201</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331</v>
      </c>
      <c r="BM131" s="184" t="s">
        <v>2701</v>
      </c>
    </row>
    <row r="132" spans="1:65" s="2" customFormat="1" ht="11.25">
      <c r="A132" s="31"/>
      <c r="B132" s="32"/>
      <c r="C132" s="33"/>
      <c r="D132" s="186" t="s">
        <v>207</v>
      </c>
      <c r="E132" s="33"/>
      <c r="F132" s="187" t="s">
        <v>2700</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14.45" customHeight="1">
      <c r="A133" s="31"/>
      <c r="B133" s="32"/>
      <c r="C133" s="207" t="s">
        <v>429</v>
      </c>
      <c r="D133" s="207" t="s">
        <v>423</v>
      </c>
      <c r="E133" s="208" t="s">
        <v>1583</v>
      </c>
      <c r="F133" s="209" t="s">
        <v>1584</v>
      </c>
      <c r="G133" s="210" t="s">
        <v>300</v>
      </c>
      <c r="H133" s="211">
        <v>64</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666</v>
      </c>
      <c r="AT133" s="184" t="s">
        <v>423</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666</v>
      </c>
      <c r="BM133" s="184" t="s">
        <v>2702</v>
      </c>
    </row>
    <row r="134" spans="1:65" s="2" customFormat="1" ht="11.25">
      <c r="A134" s="31"/>
      <c r="B134" s="32"/>
      <c r="C134" s="33"/>
      <c r="D134" s="186" t="s">
        <v>207</v>
      </c>
      <c r="E134" s="33"/>
      <c r="F134" s="187" t="s">
        <v>1584</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2" customFormat="1" ht="14.45" customHeight="1">
      <c r="A135" s="31"/>
      <c r="B135" s="32"/>
      <c r="C135" s="170" t="s">
        <v>434</v>
      </c>
      <c r="D135" s="170" t="s">
        <v>201</v>
      </c>
      <c r="E135" s="171" t="s">
        <v>2703</v>
      </c>
      <c r="F135" s="172" t="s">
        <v>2704</v>
      </c>
      <c r="G135" s="173" t="s">
        <v>300</v>
      </c>
      <c r="H135" s="174">
        <v>36</v>
      </c>
      <c r="I135" s="175"/>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331</v>
      </c>
      <c r="AT135" s="184" t="s">
        <v>201</v>
      </c>
      <c r="AU135" s="184" t="s">
        <v>83</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331</v>
      </c>
      <c r="BM135" s="184" t="s">
        <v>2705</v>
      </c>
    </row>
    <row r="136" spans="1:65" s="2" customFormat="1" ht="11.25">
      <c r="A136" s="31"/>
      <c r="B136" s="32"/>
      <c r="C136" s="33"/>
      <c r="D136" s="186" t="s">
        <v>207</v>
      </c>
      <c r="E136" s="33"/>
      <c r="F136" s="187" t="s">
        <v>2704</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83</v>
      </c>
    </row>
    <row r="137" spans="1:65" s="2" customFormat="1" ht="14.45" customHeight="1">
      <c r="A137" s="31"/>
      <c r="B137" s="32"/>
      <c r="C137" s="170" t="s">
        <v>213</v>
      </c>
      <c r="D137" s="170" t="s">
        <v>201</v>
      </c>
      <c r="E137" s="171" t="s">
        <v>1586</v>
      </c>
      <c r="F137" s="172" t="s">
        <v>1587</v>
      </c>
      <c r="G137" s="173" t="s">
        <v>300</v>
      </c>
      <c r="H137" s="174">
        <v>28</v>
      </c>
      <c r="I137" s="175"/>
      <c r="J137" s="176"/>
      <c r="K137" s="177">
        <f>ROUND(P137*H137,2)</f>
        <v>0</v>
      </c>
      <c r="L137" s="172" t="s">
        <v>1</v>
      </c>
      <c r="M137" s="178"/>
      <c r="N137" s="179"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331</v>
      </c>
      <c r="AT137" s="184" t="s">
        <v>201</v>
      </c>
      <c r="AU137" s="184" t="s">
        <v>83</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331</v>
      </c>
      <c r="BM137" s="184" t="s">
        <v>2706</v>
      </c>
    </row>
    <row r="138" spans="1:65" s="2" customFormat="1" ht="11.25">
      <c r="A138" s="31"/>
      <c r="B138" s="32"/>
      <c r="C138" s="33"/>
      <c r="D138" s="186" t="s">
        <v>207</v>
      </c>
      <c r="E138" s="33"/>
      <c r="F138" s="187" t="s">
        <v>1587</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83</v>
      </c>
    </row>
    <row r="139" spans="1:65" s="2" customFormat="1" ht="14.45" customHeight="1">
      <c r="A139" s="31"/>
      <c r="B139" s="32"/>
      <c r="C139" s="207" t="s">
        <v>442</v>
      </c>
      <c r="D139" s="207" t="s">
        <v>423</v>
      </c>
      <c r="E139" s="208" t="s">
        <v>1592</v>
      </c>
      <c r="F139" s="209" t="s">
        <v>1593</v>
      </c>
      <c r="G139" s="210" t="s">
        <v>300</v>
      </c>
      <c r="H139" s="211">
        <v>36</v>
      </c>
      <c r="I139" s="212"/>
      <c r="J139" s="212"/>
      <c r="K139" s="213">
        <f>ROUND(P139*H139,2)</f>
        <v>0</v>
      </c>
      <c r="L139" s="209" t="s">
        <v>1</v>
      </c>
      <c r="M139" s="36"/>
      <c r="N139" s="214"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427</v>
      </c>
      <c r="AT139" s="184" t="s">
        <v>423</v>
      </c>
      <c r="AU139" s="184" t="s">
        <v>83</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427</v>
      </c>
      <c r="BM139" s="184" t="s">
        <v>2707</v>
      </c>
    </row>
    <row r="140" spans="1:65" s="2" customFormat="1" ht="19.5">
      <c r="A140" s="31"/>
      <c r="B140" s="32"/>
      <c r="C140" s="33"/>
      <c r="D140" s="186" t="s">
        <v>207</v>
      </c>
      <c r="E140" s="33"/>
      <c r="F140" s="187" t="s">
        <v>1595</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83</v>
      </c>
    </row>
    <row r="141" spans="1:65" s="2" customFormat="1" ht="14.45" customHeight="1">
      <c r="A141" s="31"/>
      <c r="B141" s="32"/>
      <c r="C141" s="170" t="s">
        <v>447</v>
      </c>
      <c r="D141" s="170" t="s">
        <v>201</v>
      </c>
      <c r="E141" s="171" t="s">
        <v>1589</v>
      </c>
      <c r="F141" s="172" t="s">
        <v>1590</v>
      </c>
      <c r="G141" s="173" t="s">
        <v>300</v>
      </c>
      <c r="H141" s="174">
        <v>36</v>
      </c>
      <c r="I141" s="175"/>
      <c r="J141" s="176"/>
      <c r="K141" s="177">
        <f>ROUND(P141*H141,2)</f>
        <v>0</v>
      </c>
      <c r="L141" s="172" t="s">
        <v>1</v>
      </c>
      <c r="M141" s="178"/>
      <c r="N141" s="179"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331</v>
      </c>
      <c r="AT141" s="184" t="s">
        <v>201</v>
      </c>
      <c r="AU141" s="184" t="s">
        <v>83</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331</v>
      </c>
      <c r="BM141" s="184" t="s">
        <v>2708</v>
      </c>
    </row>
    <row r="142" spans="1:65" s="2" customFormat="1" ht="11.25">
      <c r="A142" s="31"/>
      <c r="B142" s="32"/>
      <c r="C142" s="33"/>
      <c r="D142" s="186" t="s">
        <v>207</v>
      </c>
      <c r="E142" s="33"/>
      <c r="F142" s="187" t="s">
        <v>1590</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83</v>
      </c>
    </row>
    <row r="143" spans="1:65" s="2" customFormat="1" ht="14.45" customHeight="1">
      <c r="A143" s="31"/>
      <c r="B143" s="32"/>
      <c r="C143" s="207" t="s">
        <v>452</v>
      </c>
      <c r="D143" s="207" t="s">
        <v>423</v>
      </c>
      <c r="E143" s="208" t="s">
        <v>1618</v>
      </c>
      <c r="F143" s="209" t="s">
        <v>1619</v>
      </c>
      <c r="G143" s="210" t="s">
        <v>300</v>
      </c>
      <c r="H143" s="211">
        <v>3</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666</v>
      </c>
      <c r="AT143" s="184" t="s">
        <v>423</v>
      </c>
      <c r="AU143" s="184" t="s">
        <v>83</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666</v>
      </c>
      <c r="BM143" s="184" t="s">
        <v>2709</v>
      </c>
    </row>
    <row r="144" spans="1:65" s="2" customFormat="1" ht="29.25">
      <c r="A144" s="31"/>
      <c r="B144" s="32"/>
      <c r="C144" s="33"/>
      <c r="D144" s="186" t="s">
        <v>207</v>
      </c>
      <c r="E144" s="33"/>
      <c r="F144" s="187" t="s">
        <v>1621</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83</v>
      </c>
    </row>
    <row r="145" spans="1:65" s="2" customFormat="1" ht="14.45" customHeight="1">
      <c r="A145" s="31"/>
      <c r="B145" s="32"/>
      <c r="C145" s="170" t="s">
        <v>457</v>
      </c>
      <c r="D145" s="170" t="s">
        <v>201</v>
      </c>
      <c r="E145" s="171" t="s">
        <v>2710</v>
      </c>
      <c r="F145" s="172" t="s">
        <v>2711</v>
      </c>
      <c r="G145" s="173" t="s">
        <v>300</v>
      </c>
      <c r="H145" s="174">
        <v>3</v>
      </c>
      <c r="I145" s="175"/>
      <c r="J145" s="176"/>
      <c r="K145" s="177">
        <f>ROUND(P145*H145,2)</f>
        <v>0</v>
      </c>
      <c r="L145" s="172" t="s">
        <v>1</v>
      </c>
      <c r="M145" s="178"/>
      <c r="N145" s="179"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331</v>
      </c>
      <c r="AT145" s="184" t="s">
        <v>201</v>
      </c>
      <c r="AU145" s="184" t="s">
        <v>83</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331</v>
      </c>
      <c r="BM145" s="184" t="s">
        <v>2712</v>
      </c>
    </row>
    <row r="146" spans="1:65" s="2" customFormat="1" ht="11.25">
      <c r="A146" s="31"/>
      <c r="B146" s="32"/>
      <c r="C146" s="33"/>
      <c r="D146" s="186" t="s">
        <v>207</v>
      </c>
      <c r="E146" s="33"/>
      <c r="F146" s="187" t="s">
        <v>2713</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83</v>
      </c>
    </row>
    <row r="147" spans="1:65" s="2" customFormat="1" ht="14.45" customHeight="1">
      <c r="A147" s="31"/>
      <c r="B147" s="32"/>
      <c r="C147" s="207" t="s">
        <v>462</v>
      </c>
      <c r="D147" s="207" t="s">
        <v>423</v>
      </c>
      <c r="E147" s="208" t="s">
        <v>2714</v>
      </c>
      <c r="F147" s="209" t="s">
        <v>2715</v>
      </c>
      <c r="G147" s="210" t="s">
        <v>204</v>
      </c>
      <c r="H147" s="211">
        <v>221</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427</v>
      </c>
      <c r="AT147" s="184" t="s">
        <v>423</v>
      </c>
      <c r="AU147" s="184" t="s">
        <v>83</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427</v>
      </c>
      <c r="BM147" s="184" t="s">
        <v>2716</v>
      </c>
    </row>
    <row r="148" spans="1:65" s="2" customFormat="1" ht="11.25">
      <c r="A148" s="31"/>
      <c r="B148" s="32"/>
      <c r="C148" s="33"/>
      <c r="D148" s="186" t="s">
        <v>207</v>
      </c>
      <c r="E148" s="33"/>
      <c r="F148" s="187" t="s">
        <v>2717</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83</v>
      </c>
    </row>
    <row r="149" spans="1:65" s="2" customFormat="1" ht="14.45" customHeight="1">
      <c r="A149" s="31"/>
      <c r="B149" s="32"/>
      <c r="C149" s="170" t="s">
        <v>510</v>
      </c>
      <c r="D149" s="170" t="s">
        <v>201</v>
      </c>
      <c r="E149" s="171" t="s">
        <v>1508</v>
      </c>
      <c r="F149" s="172" t="s">
        <v>1509</v>
      </c>
      <c r="G149" s="173" t="s">
        <v>204</v>
      </c>
      <c r="H149" s="174">
        <v>25</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427</v>
      </c>
      <c r="AT149" s="184" t="s">
        <v>201</v>
      </c>
      <c r="AU149" s="184" t="s">
        <v>83</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427</v>
      </c>
      <c r="BM149" s="184" t="s">
        <v>2718</v>
      </c>
    </row>
    <row r="150" spans="1:65" s="2" customFormat="1" ht="11.25">
      <c r="A150" s="31"/>
      <c r="B150" s="32"/>
      <c r="C150" s="33"/>
      <c r="D150" s="186" t="s">
        <v>207</v>
      </c>
      <c r="E150" s="33"/>
      <c r="F150" s="187" t="s">
        <v>1509</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83</v>
      </c>
    </row>
    <row r="151" spans="1:65" s="2" customFormat="1" ht="14.45" customHeight="1">
      <c r="A151" s="31"/>
      <c r="B151" s="32"/>
      <c r="C151" s="170" t="s">
        <v>9</v>
      </c>
      <c r="D151" s="170" t="s">
        <v>201</v>
      </c>
      <c r="E151" s="171" t="s">
        <v>2719</v>
      </c>
      <c r="F151" s="172" t="s">
        <v>2720</v>
      </c>
      <c r="G151" s="173" t="s">
        <v>204</v>
      </c>
      <c r="H151" s="174">
        <v>196</v>
      </c>
      <c r="I151" s="175"/>
      <c r="J151" s="176"/>
      <c r="K151" s="177">
        <f>ROUND(P151*H151,2)</f>
        <v>0</v>
      </c>
      <c r="L151" s="172" t="s">
        <v>1</v>
      </c>
      <c r="M151" s="178"/>
      <c r="N151" s="179"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427</v>
      </c>
      <c r="AT151" s="184" t="s">
        <v>201</v>
      </c>
      <c r="AU151" s="184" t="s">
        <v>83</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427</v>
      </c>
      <c r="BM151" s="184" t="s">
        <v>2721</v>
      </c>
    </row>
    <row r="152" spans="1:65" s="2" customFormat="1" ht="11.25">
      <c r="A152" s="31"/>
      <c r="B152" s="32"/>
      <c r="C152" s="33"/>
      <c r="D152" s="186" t="s">
        <v>207</v>
      </c>
      <c r="E152" s="33"/>
      <c r="F152" s="187" t="s">
        <v>2720</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83</v>
      </c>
    </row>
    <row r="153" spans="1:65" s="2" customFormat="1" ht="14.45" customHeight="1">
      <c r="A153" s="31"/>
      <c r="B153" s="32"/>
      <c r="C153" s="207" t="s">
        <v>607</v>
      </c>
      <c r="D153" s="207" t="s">
        <v>423</v>
      </c>
      <c r="E153" s="208" t="s">
        <v>1527</v>
      </c>
      <c r="F153" s="209" t="s">
        <v>1528</v>
      </c>
      <c r="G153" s="210" t="s">
        <v>204</v>
      </c>
      <c r="H153" s="211">
        <v>1067</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427</v>
      </c>
      <c r="AT153" s="184" t="s">
        <v>423</v>
      </c>
      <c r="AU153" s="184" t="s">
        <v>83</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427</v>
      </c>
      <c r="BM153" s="184" t="s">
        <v>2722</v>
      </c>
    </row>
    <row r="154" spans="1:65" s="2" customFormat="1" ht="11.25">
      <c r="A154" s="31"/>
      <c r="B154" s="32"/>
      <c r="C154" s="33"/>
      <c r="D154" s="186" t="s">
        <v>207</v>
      </c>
      <c r="E154" s="33"/>
      <c r="F154" s="187" t="s">
        <v>1530</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83</v>
      </c>
    </row>
    <row r="155" spans="1:65" s="2" customFormat="1" ht="14.45" customHeight="1">
      <c r="A155" s="31"/>
      <c r="B155" s="32"/>
      <c r="C155" s="170" t="s">
        <v>616</v>
      </c>
      <c r="D155" s="170" t="s">
        <v>201</v>
      </c>
      <c r="E155" s="171" t="s">
        <v>2723</v>
      </c>
      <c r="F155" s="172" t="s">
        <v>2724</v>
      </c>
      <c r="G155" s="173" t="s">
        <v>204</v>
      </c>
      <c r="H155" s="174">
        <v>125</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427</v>
      </c>
      <c r="AT155" s="184" t="s">
        <v>201</v>
      </c>
      <c r="AU155" s="184" t="s">
        <v>83</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427</v>
      </c>
      <c r="BM155" s="184" t="s">
        <v>2725</v>
      </c>
    </row>
    <row r="156" spans="1:65" s="2" customFormat="1" ht="11.25">
      <c r="A156" s="31"/>
      <c r="B156" s="32"/>
      <c r="C156" s="33"/>
      <c r="D156" s="186" t="s">
        <v>207</v>
      </c>
      <c r="E156" s="33"/>
      <c r="F156" s="187" t="s">
        <v>2724</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83</v>
      </c>
    </row>
    <row r="157" spans="1:65" s="2" customFormat="1" ht="14.45" customHeight="1">
      <c r="A157" s="31"/>
      <c r="B157" s="32"/>
      <c r="C157" s="170" t="s">
        <v>620</v>
      </c>
      <c r="D157" s="170" t="s">
        <v>201</v>
      </c>
      <c r="E157" s="171" t="s">
        <v>2726</v>
      </c>
      <c r="F157" s="172" t="s">
        <v>2727</v>
      </c>
      <c r="G157" s="173" t="s">
        <v>204</v>
      </c>
      <c r="H157" s="174">
        <v>802</v>
      </c>
      <c r="I157" s="175"/>
      <c r="J157" s="176"/>
      <c r="K157" s="177">
        <f>ROUND(P157*H157,2)</f>
        <v>0</v>
      </c>
      <c r="L157" s="172" t="s">
        <v>1</v>
      </c>
      <c r="M157" s="178"/>
      <c r="N157" s="179"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427</v>
      </c>
      <c r="AT157" s="184" t="s">
        <v>201</v>
      </c>
      <c r="AU157" s="184" t="s">
        <v>83</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427</v>
      </c>
      <c r="BM157" s="184" t="s">
        <v>2728</v>
      </c>
    </row>
    <row r="158" spans="1:65" s="2" customFormat="1" ht="11.25">
      <c r="A158" s="31"/>
      <c r="B158" s="32"/>
      <c r="C158" s="33"/>
      <c r="D158" s="186" t="s">
        <v>207</v>
      </c>
      <c r="E158" s="33"/>
      <c r="F158" s="187" t="s">
        <v>2727</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83</v>
      </c>
    </row>
    <row r="159" spans="1:65" s="2" customFormat="1" ht="14.45" customHeight="1">
      <c r="A159" s="31"/>
      <c r="B159" s="32"/>
      <c r="C159" s="170" t="s">
        <v>624</v>
      </c>
      <c r="D159" s="170" t="s">
        <v>201</v>
      </c>
      <c r="E159" s="171" t="s">
        <v>2729</v>
      </c>
      <c r="F159" s="172" t="s">
        <v>2730</v>
      </c>
      <c r="G159" s="173" t="s">
        <v>204</v>
      </c>
      <c r="H159" s="174">
        <v>140</v>
      </c>
      <c r="I159" s="175"/>
      <c r="J159" s="176"/>
      <c r="K159" s="177">
        <f>ROUND(P159*H159,2)</f>
        <v>0</v>
      </c>
      <c r="L159" s="172" t="s">
        <v>1</v>
      </c>
      <c r="M159" s="178"/>
      <c r="N159" s="179"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427</v>
      </c>
      <c r="AT159" s="184" t="s">
        <v>201</v>
      </c>
      <c r="AU159" s="184" t="s">
        <v>83</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427</v>
      </c>
      <c r="BM159" s="184" t="s">
        <v>2731</v>
      </c>
    </row>
    <row r="160" spans="1:65" s="2" customFormat="1" ht="11.25">
      <c r="A160" s="31"/>
      <c r="B160" s="32"/>
      <c r="C160" s="33"/>
      <c r="D160" s="186" t="s">
        <v>207</v>
      </c>
      <c r="E160" s="33"/>
      <c r="F160" s="187" t="s">
        <v>2730</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83</v>
      </c>
    </row>
    <row r="161" spans="1:65" s="2" customFormat="1" ht="14.45" customHeight="1">
      <c r="A161" s="31"/>
      <c r="B161" s="32"/>
      <c r="C161" s="207" t="s">
        <v>628</v>
      </c>
      <c r="D161" s="207" t="s">
        <v>423</v>
      </c>
      <c r="E161" s="208" t="s">
        <v>1523</v>
      </c>
      <c r="F161" s="209" t="s">
        <v>1524</v>
      </c>
      <c r="G161" s="210" t="s">
        <v>204</v>
      </c>
      <c r="H161" s="211">
        <v>667</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427</v>
      </c>
      <c r="AT161" s="184" t="s">
        <v>423</v>
      </c>
      <c r="AU161" s="184" t="s">
        <v>83</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427</v>
      </c>
      <c r="BM161" s="184" t="s">
        <v>2732</v>
      </c>
    </row>
    <row r="162" spans="1:65" s="2" customFormat="1" ht="11.25">
      <c r="A162" s="31"/>
      <c r="B162" s="32"/>
      <c r="C162" s="33"/>
      <c r="D162" s="186" t="s">
        <v>207</v>
      </c>
      <c r="E162" s="33"/>
      <c r="F162" s="187" t="s">
        <v>1526</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83</v>
      </c>
    </row>
    <row r="163" spans="1:65" s="2" customFormat="1" ht="14.45" customHeight="1">
      <c r="A163" s="31"/>
      <c r="B163" s="32"/>
      <c r="C163" s="170" t="s">
        <v>8</v>
      </c>
      <c r="D163" s="170" t="s">
        <v>201</v>
      </c>
      <c r="E163" s="171" t="s">
        <v>2733</v>
      </c>
      <c r="F163" s="172" t="s">
        <v>2734</v>
      </c>
      <c r="G163" s="173" t="s">
        <v>204</v>
      </c>
      <c r="H163" s="174">
        <v>667</v>
      </c>
      <c r="I163" s="175"/>
      <c r="J163" s="176"/>
      <c r="K163" s="177">
        <f>ROUND(P163*H163,2)</f>
        <v>0</v>
      </c>
      <c r="L163" s="172" t="s">
        <v>1</v>
      </c>
      <c r="M163" s="178"/>
      <c r="N163" s="179"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427</v>
      </c>
      <c r="AT163" s="184" t="s">
        <v>201</v>
      </c>
      <c r="AU163" s="184" t="s">
        <v>83</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427</v>
      </c>
      <c r="BM163" s="184" t="s">
        <v>2735</v>
      </c>
    </row>
    <row r="164" spans="1:65" s="2" customFormat="1" ht="11.25">
      <c r="A164" s="31"/>
      <c r="B164" s="32"/>
      <c r="C164" s="33"/>
      <c r="D164" s="186" t="s">
        <v>207</v>
      </c>
      <c r="E164" s="33"/>
      <c r="F164" s="187" t="s">
        <v>2734</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83</v>
      </c>
    </row>
    <row r="165" spans="1:65" s="2" customFormat="1" ht="14.45" customHeight="1">
      <c r="A165" s="31"/>
      <c r="B165" s="32"/>
      <c r="C165" s="207" t="s">
        <v>422</v>
      </c>
      <c r="D165" s="207" t="s">
        <v>423</v>
      </c>
      <c r="E165" s="208" t="s">
        <v>2736</v>
      </c>
      <c r="F165" s="209" t="s">
        <v>2737</v>
      </c>
      <c r="G165" s="210" t="s">
        <v>204</v>
      </c>
      <c r="H165" s="211">
        <v>490</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427</v>
      </c>
      <c r="AT165" s="184" t="s">
        <v>423</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427</v>
      </c>
      <c r="BM165" s="184" t="s">
        <v>2738</v>
      </c>
    </row>
    <row r="166" spans="1:65" s="2" customFormat="1" ht="11.25">
      <c r="A166" s="31"/>
      <c r="B166" s="32"/>
      <c r="C166" s="33"/>
      <c r="D166" s="186" t="s">
        <v>207</v>
      </c>
      <c r="E166" s="33"/>
      <c r="F166" s="187" t="s">
        <v>2739</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170" t="s">
        <v>588</v>
      </c>
      <c r="D167" s="170" t="s">
        <v>201</v>
      </c>
      <c r="E167" s="171" t="s">
        <v>2740</v>
      </c>
      <c r="F167" s="172" t="s">
        <v>2741</v>
      </c>
      <c r="G167" s="173" t="s">
        <v>204</v>
      </c>
      <c r="H167" s="174">
        <v>490</v>
      </c>
      <c r="I167" s="175"/>
      <c r="J167" s="176"/>
      <c r="K167" s="177">
        <f>ROUND(P167*H167,2)</f>
        <v>0</v>
      </c>
      <c r="L167" s="172" t="s">
        <v>1</v>
      </c>
      <c r="M167" s="178"/>
      <c r="N167" s="179"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427</v>
      </c>
      <c r="AT167" s="184" t="s">
        <v>201</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427</v>
      </c>
      <c r="BM167" s="184" t="s">
        <v>2742</v>
      </c>
    </row>
    <row r="168" spans="1:65" s="2" customFormat="1" ht="11.25">
      <c r="A168" s="31"/>
      <c r="B168" s="32"/>
      <c r="C168" s="33"/>
      <c r="D168" s="186" t="s">
        <v>207</v>
      </c>
      <c r="E168" s="33"/>
      <c r="F168" s="187" t="s">
        <v>2741</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83</v>
      </c>
    </row>
    <row r="169" spans="1:65" s="2" customFormat="1" ht="14.45" customHeight="1">
      <c r="A169" s="31"/>
      <c r="B169" s="32"/>
      <c r="C169" s="207" t="s">
        <v>636</v>
      </c>
      <c r="D169" s="207" t="s">
        <v>423</v>
      </c>
      <c r="E169" s="208" t="s">
        <v>2743</v>
      </c>
      <c r="F169" s="209" t="s">
        <v>2744</v>
      </c>
      <c r="G169" s="210" t="s">
        <v>204</v>
      </c>
      <c r="H169" s="211">
        <v>689</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427</v>
      </c>
      <c r="AT169" s="184" t="s">
        <v>423</v>
      </c>
      <c r="AU169" s="184" t="s">
        <v>83</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427</v>
      </c>
      <c r="BM169" s="184" t="s">
        <v>2745</v>
      </c>
    </row>
    <row r="170" spans="1:65" s="2" customFormat="1" ht="11.25">
      <c r="A170" s="31"/>
      <c r="B170" s="32"/>
      <c r="C170" s="33"/>
      <c r="D170" s="186" t="s">
        <v>207</v>
      </c>
      <c r="E170" s="33"/>
      <c r="F170" s="187" t="s">
        <v>2746</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83</v>
      </c>
    </row>
    <row r="171" spans="1:65" s="2" customFormat="1" ht="14.45" customHeight="1">
      <c r="A171" s="31"/>
      <c r="B171" s="32"/>
      <c r="C171" s="170" t="s">
        <v>1070</v>
      </c>
      <c r="D171" s="170" t="s">
        <v>201</v>
      </c>
      <c r="E171" s="171" t="s">
        <v>2747</v>
      </c>
      <c r="F171" s="172" t="s">
        <v>2748</v>
      </c>
      <c r="G171" s="173" t="s">
        <v>204</v>
      </c>
      <c r="H171" s="174">
        <v>689</v>
      </c>
      <c r="I171" s="175"/>
      <c r="J171" s="176"/>
      <c r="K171" s="177">
        <f>ROUND(P171*H171,2)</f>
        <v>0</v>
      </c>
      <c r="L171" s="172" t="s">
        <v>1</v>
      </c>
      <c r="M171" s="178"/>
      <c r="N171" s="179"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331</v>
      </c>
      <c r="AT171" s="184" t="s">
        <v>201</v>
      </c>
      <c r="AU171" s="184" t="s">
        <v>83</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331</v>
      </c>
      <c r="BM171" s="184" t="s">
        <v>2749</v>
      </c>
    </row>
    <row r="172" spans="1:65" s="2" customFormat="1" ht="11.25">
      <c r="A172" s="31"/>
      <c r="B172" s="32"/>
      <c r="C172" s="33"/>
      <c r="D172" s="186" t="s">
        <v>207</v>
      </c>
      <c r="E172" s="33"/>
      <c r="F172" s="187" t="s">
        <v>2748</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83</v>
      </c>
    </row>
    <row r="173" spans="1:65" s="2" customFormat="1" ht="24.2" customHeight="1">
      <c r="A173" s="31"/>
      <c r="B173" s="32"/>
      <c r="C173" s="207" t="s">
        <v>640</v>
      </c>
      <c r="D173" s="207" t="s">
        <v>423</v>
      </c>
      <c r="E173" s="208" t="s">
        <v>430</v>
      </c>
      <c r="F173" s="209" t="s">
        <v>431</v>
      </c>
      <c r="G173" s="210" t="s">
        <v>204</v>
      </c>
      <c r="H173" s="211">
        <v>170</v>
      </c>
      <c r="I173" s="212"/>
      <c r="J173" s="212"/>
      <c r="K173" s="213">
        <f>ROUND(P173*H173,2)</f>
        <v>0</v>
      </c>
      <c r="L173" s="209" t="s">
        <v>1</v>
      </c>
      <c r="M173" s="36"/>
      <c r="N173" s="214"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666</v>
      </c>
      <c r="AT173" s="184" t="s">
        <v>423</v>
      </c>
      <c r="AU173" s="184" t="s">
        <v>83</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666</v>
      </c>
      <c r="BM173" s="184" t="s">
        <v>2750</v>
      </c>
    </row>
    <row r="174" spans="1:65" s="2" customFormat="1" ht="39">
      <c r="A174" s="31"/>
      <c r="B174" s="32"/>
      <c r="C174" s="33"/>
      <c r="D174" s="186" t="s">
        <v>207</v>
      </c>
      <c r="E174" s="33"/>
      <c r="F174" s="187" t="s">
        <v>433</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83</v>
      </c>
    </row>
    <row r="175" spans="1:65" s="2" customFormat="1" ht="14.45" customHeight="1">
      <c r="A175" s="31"/>
      <c r="B175" s="32"/>
      <c r="C175" s="170" t="s">
        <v>648</v>
      </c>
      <c r="D175" s="170" t="s">
        <v>201</v>
      </c>
      <c r="E175" s="171" t="s">
        <v>2751</v>
      </c>
      <c r="F175" s="172" t="s">
        <v>2752</v>
      </c>
      <c r="G175" s="173" t="s">
        <v>204</v>
      </c>
      <c r="H175" s="174">
        <v>170</v>
      </c>
      <c r="I175" s="175"/>
      <c r="J175" s="176"/>
      <c r="K175" s="177">
        <f>ROUND(P175*H175,2)</f>
        <v>0</v>
      </c>
      <c r="L175" s="172" t="s">
        <v>1</v>
      </c>
      <c r="M175" s="178"/>
      <c r="N175" s="179"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331</v>
      </c>
      <c r="AT175" s="184" t="s">
        <v>201</v>
      </c>
      <c r="AU175" s="184" t="s">
        <v>83</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331</v>
      </c>
      <c r="BM175" s="184" t="s">
        <v>2753</v>
      </c>
    </row>
    <row r="176" spans="1:65" s="2" customFormat="1" ht="11.25">
      <c r="A176" s="31"/>
      <c r="B176" s="32"/>
      <c r="C176" s="33"/>
      <c r="D176" s="186" t="s">
        <v>207</v>
      </c>
      <c r="E176" s="33"/>
      <c r="F176" s="187" t="s">
        <v>2752</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83</v>
      </c>
    </row>
    <row r="177" spans="1:65" s="2" customFormat="1" ht="14.45" customHeight="1">
      <c r="A177" s="31"/>
      <c r="B177" s="32"/>
      <c r="C177" s="207" t="s">
        <v>652</v>
      </c>
      <c r="D177" s="207" t="s">
        <v>423</v>
      </c>
      <c r="E177" s="208" t="s">
        <v>2754</v>
      </c>
      <c r="F177" s="209" t="s">
        <v>2755</v>
      </c>
      <c r="G177" s="210" t="s">
        <v>204</v>
      </c>
      <c r="H177" s="211">
        <v>150</v>
      </c>
      <c r="I177" s="212"/>
      <c r="J177" s="212"/>
      <c r="K177" s="213">
        <f>ROUND(P177*H177,2)</f>
        <v>0</v>
      </c>
      <c r="L177" s="209" t="s">
        <v>1</v>
      </c>
      <c r="M177" s="36"/>
      <c r="N177" s="214"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666</v>
      </c>
      <c r="AT177" s="184" t="s">
        <v>423</v>
      </c>
      <c r="AU177" s="184" t="s">
        <v>83</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666</v>
      </c>
      <c r="BM177" s="184" t="s">
        <v>2756</v>
      </c>
    </row>
    <row r="178" spans="1:65" s="2" customFormat="1" ht="11.25">
      <c r="A178" s="31"/>
      <c r="B178" s="32"/>
      <c r="C178" s="33"/>
      <c r="D178" s="186" t="s">
        <v>207</v>
      </c>
      <c r="E178" s="33"/>
      <c r="F178" s="187" t="s">
        <v>2757</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83</v>
      </c>
    </row>
    <row r="179" spans="1:65" s="2" customFormat="1" ht="14.45" customHeight="1">
      <c r="A179" s="31"/>
      <c r="B179" s="32"/>
      <c r="C179" s="170" t="s">
        <v>657</v>
      </c>
      <c r="D179" s="170" t="s">
        <v>201</v>
      </c>
      <c r="E179" s="171" t="s">
        <v>2758</v>
      </c>
      <c r="F179" s="172" t="s">
        <v>2759</v>
      </c>
      <c r="G179" s="173" t="s">
        <v>204</v>
      </c>
      <c r="H179" s="174">
        <v>150</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331</v>
      </c>
      <c r="AT179" s="184" t="s">
        <v>201</v>
      </c>
      <c r="AU179" s="184" t="s">
        <v>83</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331</v>
      </c>
      <c r="BM179" s="184" t="s">
        <v>2760</v>
      </c>
    </row>
    <row r="180" spans="1:65" s="2" customFormat="1" ht="11.25">
      <c r="A180" s="31"/>
      <c r="B180" s="32"/>
      <c r="C180" s="33"/>
      <c r="D180" s="186" t="s">
        <v>207</v>
      </c>
      <c r="E180" s="33"/>
      <c r="F180" s="187" t="s">
        <v>2759</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83</v>
      </c>
    </row>
    <row r="181" spans="1:65" s="2" customFormat="1" ht="14.45" customHeight="1">
      <c r="A181" s="31"/>
      <c r="B181" s="32"/>
      <c r="C181" s="207" t="s">
        <v>663</v>
      </c>
      <c r="D181" s="207" t="s">
        <v>423</v>
      </c>
      <c r="E181" s="208" t="s">
        <v>2761</v>
      </c>
      <c r="F181" s="209" t="s">
        <v>2762</v>
      </c>
      <c r="G181" s="210" t="s">
        <v>204</v>
      </c>
      <c r="H181" s="211">
        <v>21</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666</v>
      </c>
      <c r="AT181" s="184" t="s">
        <v>423</v>
      </c>
      <c r="AU181" s="184" t="s">
        <v>83</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666</v>
      </c>
      <c r="BM181" s="184" t="s">
        <v>2763</v>
      </c>
    </row>
    <row r="182" spans="1:65" s="2" customFormat="1" ht="11.25">
      <c r="A182" s="31"/>
      <c r="B182" s="32"/>
      <c r="C182" s="33"/>
      <c r="D182" s="186" t="s">
        <v>207</v>
      </c>
      <c r="E182" s="33"/>
      <c r="F182" s="187" t="s">
        <v>2764</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83</v>
      </c>
    </row>
    <row r="183" spans="1:65" s="2" customFormat="1" ht="14.45" customHeight="1">
      <c r="A183" s="31"/>
      <c r="B183" s="32"/>
      <c r="C183" s="170" t="s">
        <v>668</v>
      </c>
      <c r="D183" s="170" t="s">
        <v>201</v>
      </c>
      <c r="E183" s="171" t="s">
        <v>2765</v>
      </c>
      <c r="F183" s="172" t="s">
        <v>2766</v>
      </c>
      <c r="G183" s="173" t="s">
        <v>204</v>
      </c>
      <c r="H183" s="174">
        <v>21</v>
      </c>
      <c r="I183" s="175"/>
      <c r="J183" s="176"/>
      <c r="K183" s="177">
        <f>ROUND(P183*H183,2)</f>
        <v>0</v>
      </c>
      <c r="L183" s="172" t="s">
        <v>1</v>
      </c>
      <c r="M183" s="178"/>
      <c r="N183" s="179"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331</v>
      </c>
      <c r="AT183" s="184" t="s">
        <v>201</v>
      </c>
      <c r="AU183" s="184" t="s">
        <v>83</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331</v>
      </c>
      <c r="BM183" s="184" t="s">
        <v>2767</v>
      </c>
    </row>
    <row r="184" spans="1:65" s="2" customFormat="1" ht="11.25">
      <c r="A184" s="31"/>
      <c r="B184" s="32"/>
      <c r="C184" s="33"/>
      <c r="D184" s="186" t="s">
        <v>207</v>
      </c>
      <c r="E184" s="33"/>
      <c r="F184" s="187" t="s">
        <v>2766</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83</v>
      </c>
    </row>
    <row r="185" spans="1:65" s="2" customFormat="1" ht="24.2" customHeight="1">
      <c r="A185" s="31"/>
      <c r="B185" s="32"/>
      <c r="C185" s="207" t="s">
        <v>673</v>
      </c>
      <c r="D185" s="207" t="s">
        <v>423</v>
      </c>
      <c r="E185" s="208" t="s">
        <v>2768</v>
      </c>
      <c r="F185" s="209" t="s">
        <v>2769</v>
      </c>
      <c r="G185" s="210" t="s">
        <v>204</v>
      </c>
      <c r="H185" s="211">
        <v>448</v>
      </c>
      <c r="I185" s="212"/>
      <c r="J185" s="212"/>
      <c r="K185" s="213">
        <f>ROUND(P185*H185,2)</f>
        <v>0</v>
      </c>
      <c r="L185" s="209" t="s">
        <v>1</v>
      </c>
      <c r="M185" s="36"/>
      <c r="N185" s="214"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427</v>
      </c>
      <c r="AT185" s="184" t="s">
        <v>423</v>
      </c>
      <c r="AU185" s="184" t="s">
        <v>83</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427</v>
      </c>
      <c r="BM185" s="184" t="s">
        <v>2770</v>
      </c>
    </row>
    <row r="186" spans="1:65" s="2" customFormat="1" ht="19.5">
      <c r="A186" s="31"/>
      <c r="B186" s="32"/>
      <c r="C186" s="33"/>
      <c r="D186" s="186" t="s">
        <v>207</v>
      </c>
      <c r="E186" s="33"/>
      <c r="F186" s="187" t="s">
        <v>2771</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83</v>
      </c>
    </row>
    <row r="187" spans="1:65" s="2" customFormat="1" ht="14.45" customHeight="1">
      <c r="A187" s="31"/>
      <c r="B187" s="32"/>
      <c r="C187" s="170" t="s">
        <v>677</v>
      </c>
      <c r="D187" s="170" t="s">
        <v>201</v>
      </c>
      <c r="E187" s="171" t="s">
        <v>2772</v>
      </c>
      <c r="F187" s="172" t="s">
        <v>2773</v>
      </c>
      <c r="G187" s="173" t="s">
        <v>204</v>
      </c>
      <c r="H187" s="174">
        <v>97</v>
      </c>
      <c r="I187" s="175"/>
      <c r="J187" s="176"/>
      <c r="K187" s="177">
        <f>ROUND(P187*H187,2)</f>
        <v>0</v>
      </c>
      <c r="L187" s="172" t="s">
        <v>1</v>
      </c>
      <c r="M187" s="178"/>
      <c r="N187" s="179"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427</v>
      </c>
      <c r="AT187" s="184" t="s">
        <v>201</v>
      </c>
      <c r="AU187" s="184" t="s">
        <v>83</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427</v>
      </c>
      <c r="BM187" s="184" t="s">
        <v>2774</v>
      </c>
    </row>
    <row r="188" spans="1:65" s="2" customFormat="1" ht="11.25">
      <c r="A188" s="31"/>
      <c r="B188" s="32"/>
      <c r="C188" s="33"/>
      <c r="D188" s="186" t="s">
        <v>207</v>
      </c>
      <c r="E188" s="33"/>
      <c r="F188" s="187" t="s">
        <v>2773</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83</v>
      </c>
    </row>
    <row r="189" spans="1:65" s="2" customFormat="1" ht="14.45" customHeight="1">
      <c r="A189" s="31"/>
      <c r="B189" s="32"/>
      <c r="C189" s="170" t="s">
        <v>681</v>
      </c>
      <c r="D189" s="170" t="s">
        <v>201</v>
      </c>
      <c r="E189" s="171" t="s">
        <v>2775</v>
      </c>
      <c r="F189" s="172" t="s">
        <v>2776</v>
      </c>
      <c r="G189" s="173" t="s">
        <v>204</v>
      </c>
      <c r="H189" s="174">
        <v>160</v>
      </c>
      <c r="I189" s="175"/>
      <c r="J189" s="176"/>
      <c r="K189" s="177">
        <f>ROUND(P189*H189,2)</f>
        <v>0</v>
      </c>
      <c r="L189" s="172" t="s">
        <v>1</v>
      </c>
      <c r="M189" s="178"/>
      <c r="N189" s="179"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427</v>
      </c>
      <c r="AT189" s="184" t="s">
        <v>201</v>
      </c>
      <c r="AU189" s="184" t="s">
        <v>83</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427</v>
      </c>
      <c r="BM189" s="184" t="s">
        <v>2777</v>
      </c>
    </row>
    <row r="190" spans="1:65" s="2" customFormat="1" ht="11.25">
      <c r="A190" s="31"/>
      <c r="B190" s="32"/>
      <c r="C190" s="33"/>
      <c r="D190" s="186" t="s">
        <v>207</v>
      </c>
      <c r="E190" s="33"/>
      <c r="F190" s="187" t="s">
        <v>2776</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83</v>
      </c>
    </row>
    <row r="191" spans="1:65" s="2" customFormat="1" ht="14.45" customHeight="1">
      <c r="A191" s="31"/>
      <c r="B191" s="32"/>
      <c r="C191" s="170" t="s">
        <v>644</v>
      </c>
      <c r="D191" s="170" t="s">
        <v>201</v>
      </c>
      <c r="E191" s="171" t="s">
        <v>2778</v>
      </c>
      <c r="F191" s="172" t="s">
        <v>2779</v>
      </c>
      <c r="G191" s="173" t="s">
        <v>204</v>
      </c>
      <c r="H191" s="174">
        <v>191</v>
      </c>
      <c r="I191" s="175"/>
      <c r="J191" s="176"/>
      <c r="K191" s="177">
        <f>ROUND(P191*H191,2)</f>
        <v>0</v>
      </c>
      <c r="L191" s="172" t="s">
        <v>1</v>
      </c>
      <c r="M191" s="178"/>
      <c r="N191" s="179"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427</v>
      </c>
      <c r="AT191" s="184" t="s">
        <v>201</v>
      </c>
      <c r="AU191" s="184" t="s">
        <v>83</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427</v>
      </c>
      <c r="BM191" s="184" t="s">
        <v>2780</v>
      </c>
    </row>
    <row r="192" spans="1:65" s="2" customFormat="1" ht="11.25">
      <c r="A192" s="31"/>
      <c r="B192" s="32"/>
      <c r="C192" s="33"/>
      <c r="D192" s="186" t="s">
        <v>207</v>
      </c>
      <c r="E192" s="33"/>
      <c r="F192" s="187" t="s">
        <v>2779</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83</v>
      </c>
    </row>
    <row r="193" spans="1:65" s="2" customFormat="1" ht="24.2" customHeight="1">
      <c r="A193" s="31"/>
      <c r="B193" s="32"/>
      <c r="C193" s="207" t="s">
        <v>611</v>
      </c>
      <c r="D193" s="207" t="s">
        <v>423</v>
      </c>
      <c r="E193" s="208" t="s">
        <v>2781</v>
      </c>
      <c r="F193" s="209" t="s">
        <v>2782</v>
      </c>
      <c r="G193" s="210" t="s">
        <v>204</v>
      </c>
      <c r="H193" s="211">
        <v>895</v>
      </c>
      <c r="I193" s="212"/>
      <c r="J193" s="212"/>
      <c r="K193" s="213">
        <f>ROUND(P193*H193,2)</f>
        <v>0</v>
      </c>
      <c r="L193" s="209" t="s">
        <v>1</v>
      </c>
      <c r="M193" s="36"/>
      <c r="N193" s="214"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427</v>
      </c>
      <c r="AT193" s="184" t="s">
        <v>423</v>
      </c>
      <c r="AU193" s="184" t="s">
        <v>83</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427</v>
      </c>
      <c r="BM193" s="184" t="s">
        <v>2783</v>
      </c>
    </row>
    <row r="194" spans="1:65" s="2" customFormat="1" ht="19.5">
      <c r="A194" s="31"/>
      <c r="B194" s="32"/>
      <c r="C194" s="33"/>
      <c r="D194" s="186" t="s">
        <v>207</v>
      </c>
      <c r="E194" s="33"/>
      <c r="F194" s="187" t="s">
        <v>2784</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83</v>
      </c>
    </row>
    <row r="195" spans="1:65" s="2" customFormat="1" ht="14.45" customHeight="1">
      <c r="A195" s="31"/>
      <c r="B195" s="32"/>
      <c r="C195" s="170" t="s">
        <v>209</v>
      </c>
      <c r="D195" s="170" t="s">
        <v>201</v>
      </c>
      <c r="E195" s="171" t="s">
        <v>2785</v>
      </c>
      <c r="F195" s="172" t="s">
        <v>2786</v>
      </c>
      <c r="G195" s="173" t="s">
        <v>204</v>
      </c>
      <c r="H195" s="174">
        <v>895</v>
      </c>
      <c r="I195" s="175"/>
      <c r="J195" s="176"/>
      <c r="K195" s="177">
        <f>ROUND(P195*H195,2)</f>
        <v>0</v>
      </c>
      <c r="L195" s="172" t="s">
        <v>1</v>
      </c>
      <c r="M195" s="178"/>
      <c r="N195" s="179"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331</v>
      </c>
      <c r="AT195" s="184" t="s">
        <v>201</v>
      </c>
      <c r="AU195" s="184" t="s">
        <v>83</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331</v>
      </c>
      <c r="BM195" s="184" t="s">
        <v>2787</v>
      </c>
    </row>
    <row r="196" spans="1:65" s="2" customFormat="1" ht="11.25">
      <c r="A196" s="31"/>
      <c r="B196" s="32"/>
      <c r="C196" s="33"/>
      <c r="D196" s="186" t="s">
        <v>207</v>
      </c>
      <c r="E196" s="33"/>
      <c r="F196" s="187" t="s">
        <v>2786</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83</v>
      </c>
    </row>
    <row r="197" spans="1:65" s="2" customFormat="1" ht="14.45" customHeight="1">
      <c r="A197" s="31"/>
      <c r="B197" s="32"/>
      <c r="C197" s="170" t="s">
        <v>216</v>
      </c>
      <c r="D197" s="170" t="s">
        <v>201</v>
      </c>
      <c r="E197" s="171" t="s">
        <v>2788</v>
      </c>
      <c r="F197" s="172" t="s">
        <v>2789</v>
      </c>
      <c r="G197" s="173" t="s">
        <v>300</v>
      </c>
      <c r="H197" s="174">
        <v>894</v>
      </c>
      <c r="I197" s="175"/>
      <c r="J197" s="176"/>
      <c r="K197" s="177">
        <f>ROUND(P197*H197,2)</f>
        <v>0</v>
      </c>
      <c r="L197" s="172" t="s">
        <v>1</v>
      </c>
      <c r="M197" s="178"/>
      <c r="N197" s="179"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331</v>
      </c>
      <c r="AT197" s="184" t="s">
        <v>201</v>
      </c>
      <c r="AU197" s="184" t="s">
        <v>83</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331</v>
      </c>
      <c r="BM197" s="184" t="s">
        <v>2790</v>
      </c>
    </row>
    <row r="198" spans="1:65" s="2" customFormat="1" ht="11.25">
      <c r="A198" s="31"/>
      <c r="B198" s="32"/>
      <c r="C198" s="33"/>
      <c r="D198" s="186" t="s">
        <v>207</v>
      </c>
      <c r="E198" s="33"/>
      <c r="F198" s="187" t="s">
        <v>2789</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83</v>
      </c>
    </row>
    <row r="199" spans="1:65" s="2" customFormat="1" ht="14.45" customHeight="1">
      <c r="A199" s="31"/>
      <c r="B199" s="32"/>
      <c r="C199" s="170" t="s">
        <v>220</v>
      </c>
      <c r="D199" s="170" t="s">
        <v>201</v>
      </c>
      <c r="E199" s="171" t="s">
        <v>2791</v>
      </c>
      <c r="F199" s="172" t="s">
        <v>2792</v>
      </c>
      <c r="G199" s="173" t="s">
        <v>300</v>
      </c>
      <c r="H199" s="174">
        <v>10</v>
      </c>
      <c r="I199" s="175"/>
      <c r="J199" s="176"/>
      <c r="K199" s="177">
        <f>ROUND(P199*H199,2)</f>
        <v>0</v>
      </c>
      <c r="L199" s="172" t="s">
        <v>1</v>
      </c>
      <c r="M199" s="178"/>
      <c r="N199" s="179"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331</v>
      </c>
      <c r="AT199" s="184" t="s">
        <v>201</v>
      </c>
      <c r="AU199" s="184" t="s">
        <v>83</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331</v>
      </c>
      <c r="BM199" s="184" t="s">
        <v>2793</v>
      </c>
    </row>
    <row r="200" spans="1:65" s="2" customFormat="1" ht="11.25">
      <c r="A200" s="31"/>
      <c r="B200" s="32"/>
      <c r="C200" s="33"/>
      <c r="D200" s="186" t="s">
        <v>207</v>
      </c>
      <c r="E200" s="33"/>
      <c r="F200" s="187" t="s">
        <v>2792</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83</v>
      </c>
    </row>
    <row r="201" spans="1:65" s="2" customFormat="1" ht="14.45" customHeight="1">
      <c r="A201" s="31"/>
      <c r="B201" s="32"/>
      <c r="C201" s="170" t="s">
        <v>224</v>
      </c>
      <c r="D201" s="170" t="s">
        <v>201</v>
      </c>
      <c r="E201" s="171" t="s">
        <v>2794</v>
      </c>
      <c r="F201" s="172" t="s">
        <v>2795</v>
      </c>
      <c r="G201" s="173" t="s">
        <v>300</v>
      </c>
      <c r="H201" s="174">
        <v>5</v>
      </c>
      <c r="I201" s="175"/>
      <c r="J201" s="176"/>
      <c r="K201" s="177">
        <f>ROUND(P201*H201,2)</f>
        <v>0</v>
      </c>
      <c r="L201" s="172" t="s">
        <v>1</v>
      </c>
      <c r="M201" s="178"/>
      <c r="N201" s="179"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331</v>
      </c>
      <c r="AT201" s="184" t="s">
        <v>201</v>
      </c>
      <c r="AU201" s="184" t="s">
        <v>83</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331</v>
      </c>
      <c r="BM201" s="184" t="s">
        <v>2796</v>
      </c>
    </row>
    <row r="202" spans="1:65" s="2" customFormat="1" ht="11.25">
      <c r="A202" s="31"/>
      <c r="B202" s="32"/>
      <c r="C202" s="33"/>
      <c r="D202" s="186" t="s">
        <v>207</v>
      </c>
      <c r="E202" s="33"/>
      <c r="F202" s="187" t="s">
        <v>2795</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83</v>
      </c>
    </row>
    <row r="203" spans="1:65" s="2" customFormat="1" ht="14.45" customHeight="1">
      <c r="A203" s="31"/>
      <c r="B203" s="32"/>
      <c r="C203" s="207" t="s">
        <v>228</v>
      </c>
      <c r="D203" s="207" t="s">
        <v>423</v>
      </c>
      <c r="E203" s="208" t="s">
        <v>1007</v>
      </c>
      <c r="F203" s="209" t="s">
        <v>2243</v>
      </c>
      <c r="G203" s="210" t="s">
        <v>300</v>
      </c>
      <c r="H203" s="211">
        <v>30</v>
      </c>
      <c r="I203" s="212"/>
      <c r="J203" s="212"/>
      <c r="K203" s="213">
        <f>ROUND(P203*H203,2)</f>
        <v>0</v>
      </c>
      <c r="L203" s="209" t="s">
        <v>1</v>
      </c>
      <c r="M203" s="36"/>
      <c r="N203" s="214"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427</v>
      </c>
      <c r="AT203" s="184" t="s">
        <v>423</v>
      </c>
      <c r="AU203" s="184" t="s">
        <v>83</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427</v>
      </c>
      <c r="BM203" s="184" t="s">
        <v>2797</v>
      </c>
    </row>
    <row r="204" spans="1:65" s="2" customFormat="1" ht="29.25">
      <c r="A204" s="31"/>
      <c r="B204" s="32"/>
      <c r="C204" s="33"/>
      <c r="D204" s="186" t="s">
        <v>207</v>
      </c>
      <c r="E204" s="33"/>
      <c r="F204" s="187" t="s">
        <v>1010</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83</v>
      </c>
    </row>
    <row r="205" spans="1:65" s="2" customFormat="1" ht="14.45" customHeight="1">
      <c r="A205" s="31"/>
      <c r="B205" s="32"/>
      <c r="C205" s="207" t="s">
        <v>232</v>
      </c>
      <c r="D205" s="207" t="s">
        <v>423</v>
      </c>
      <c r="E205" s="208" t="s">
        <v>1531</v>
      </c>
      <c r="F205" s="209" t="s">
        <v>1532</v>
      </c>
      <c r="G205" s="210" t="s">
        <v>300</v>
      </c>
      <c r="H205" s="211">
        <v>56</v>
      </c>
      <c r="I205" s="212"/>
      <c r="J205" s="212"/>
      <c r="K205" s="213">
        <f>ROUND(P205*H205,2)</f>
        <v>0</v>
      </c>
      <c r="L205" s="209" t="s">
        <v>1</v>
      </c>
      <c r="M205" s="36"/>
      <c r="N205" s="214"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427</v>
      </c>
      <c r="AT205" s="184" t="s">
        <v>423</v>
      </c>
      <c r="AU205" s="184" t="s">
        <v>83</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427</v>
      </c>
      <c r="BM205" s="184" t="s">
        <v>2798</v>
      </c>
    </row>
    <row r="206" spans="1:65" s="2" customFormat="1" ht="29.25">
      <c r="A206" s="31"/>
      <c r="B206" s="32"/>
      <c r="C206" s="33"/>
      <c r="D206" s="186" t="s">
        <v>207</v>
      </c>
      <c r="E206" s="33"/>
      <c r="F206" s="187" t="s">
        <v>1534</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83</v>
      </c>
    </row>
    <row r="207" spans="1:65" s="2" customFormat="1" ht="14.45" customHeight="1">
      <c r="A207" s="31"/>
      <c r="B207" s="32"/>
      <c r="C207" s="207" t="s">
        <v>236</v>
      </c>
      <c r="D207" s="207" t="s">
        <v>423</v>
      </c>
      <c r="E207" s="208" t="s">
        <v>1011</v>
      </c>
      <c r="F207" s="209" t="s">
        <v>2799</v>
      </c>
      <c r="G207" s="210" t="s">
        <v>300</v>
      </c>
      <c r="H207" s="211">
        <v>2</v>
      </c>
      <c r="I207" s="212"/>
      <c r="J207" s="212"/>
      <c r="K207" s="213">
        <f>ROUND(P207*H207,2)</f>
        <v>0</v>
      </c>
      <c r="L207" s="209" t="s">
        <v>1</v>
      </c>
      <c r="M207" s="36"/>
      <c r="N207" s="214"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427</v>
      </c>
      <c r="AT207" s="184" t="s">
        <v>423</v>
      </c>
      <c r="AU207" s="184" t="s">
        <v>83</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427</v>
      </c>
      <c r="BM207" s="184" t="s">
        <v>2800</v>
      </c>
    </row>
    <row r="208" spans="1:65" s="2" customFormat="1" ht="29.25">
      <c r="A208" s="31"/>
      <c r="B208" s="32"/>
      <c r="C208" s="33"/>
      <c r="D208" s="186" t="s">
        <v>207</v>
      </c>
      <c r="E208" s="33"/>
      <c r="F208" s="187" t="s">
        <v>1014</v>
      </c>
      <c r="G208" s="33"/>
      <c r="H208" s="33"/>
      <c r="I208" s="188"/>
      <c r="J208" s="188"/>
      <c r="K208" s="33"/>
      <c r="L208" s="33"/>
      <c r="M208" s="36"/>
      <c r="N208" s="189"/>
      <c r="O208" s="190"/>
      <c r="P208" s="68"/>
      <c r="Q208" s="68"/>
      <c r="R208" s="68"/>
      <c r="S208" s="68"/>
      <c r="T208" s="68"/>
      <c r="U208" s="68"/>
      <c r="V208" s="68"/>
      <c r="W208" s="68"/>
      <c r="X208" s="68"/>
      <c r="Y208" s="69"/>
      <c r="Z208" s="31"/>
      <c r="AA208" s="31"/>
      <c r="AB208" s="31"/>
      <c r="AC208" s="31"/>
      <c r="AD208" s="31"/>
      <c r="AE208" s="31"/>
      <c r="AT208" s="14" t="s">
        <v>207</v>
      </c>
      <c r="AU208" s="14" t="s">
        <v>83</v>
      </c>
    </row>
    <row r="209" spans="1:65" s="2" customFormat="1" ht="14.45" customHeight="1">
      <c r="A209" s="31"/>
      <c r="B209" s="32"/>
      <c r="C209" s="207" t="s">
        <v>240</v>
      </c>
      <c r="D209" s="207" t="s">
        <v>423</v>
      </c>
      <c r="E209" s="208" t="s">
        <v>2493</v>
      </c>
      <c r="F209" s="209" t="s">
        <v>2494</v>
      </c>
      <c r="G209" s="210" t="s">
        <v>204</v>
      </c>
      <c r="H209" s="211">
        <v>1100</v>
      </c>
      <c r="I209" s="212"/>
      <c r="J209" s="212"/>
      <c r="K209" s="213">
        <f>ROUND(P209*H209,2)</f>
        <v>0</v>
      </c>
      <c r="L209" s="209" t="s">
        <v>1</v>
      </c>
      <c r="M209" s="36"/>
      <c r="N209" s="214"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427</v>
      </c>
      <c r="AT209" s="184" t="s">
        <v>423</v>
      </c>
      <c r="AU209" s="184" t="s">
        <v>83</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427</v>
      </c>
      <c r="BM209" s="184" t="s">
        <v>2801</v>
      </c>
    </row>
    <row r="210" spans="1:65" s="2" customFormat="1" ht="11.25">
      <c r="A210" s="31"/>
      <c r="B210" s="32"/>
      <c r="C210" s="33"/>
      <c r="D210" s="186" t="s">
        <v>207</v>
      </c>
      <c r="E210" s="33"/>
      <c r="F210" s="187" t="s">
        <v>2494</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83</v>
      </c>
    </row>
    <row r="211" spans="1:65" s="2" customFormat="1" ht="14.45" customHeight="1">
      <c r="A211" s="31"/>
      <c r="B211" s="32"/>
      <c r="C211" s="170" t="s">
        <v>244</v>
      </c>
      <c r="D211" s="170" t="s">
        <v>201</v>
      </c>
      <c r="E211" s="171" t="s">
        <v>2490</v>
      </c>
      <c r="F211" s="172" t="s">
        <v>2491</v>
      </c>
      <c r="G211" s="173" t="s">
        <v>204</v>
      </c>
      <c r="H211" s="174">
        <v>1100</v>
      </c>
      <c r="I211" s="175"/>
      <c r="J211" s="176"/>
      <c r="K211" s="177">
        <f>ROUND(P211*H211,2)</f>
        <v>0</v>
      </c>
      <c r="L211" s="172" t="s">
        <v>1</v>
      </c>
      <c r="M211" s="178"/>
      <c r="N211" s="179"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331</v>
      </c>
      <c r="AT211" s="184" t="s">
        <v>201</v>
      </c>
      <c r="AU211" s="184" t="s">
        <v>83</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331</v>
      </c>
      <c r="BM211" s="184" t="s">
        <v>2802</v>
      </c>
    </row>
    <row r="212" spans="1:65" s="2" customFormat="1" ht="11.25">
      <c r="A212" s="31"/>
      <c r="B212" s="32"/>
      <c r="C212" s="33"/>
      <c r="D212" s="186" t="s">
        <v>207</v>
      </c>
      <c r="E212" s="33"/>
      <c r="F212" s="187" t="s">
        <v>2491</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83</v>
      </c>
    </row>
    <row r="213" spans="1:65" s="2" customFormat="1" ht="14.45" customHeight="1">
      <c r="A213" s="31"/>
      <c r="B213" s="32"/>
      <c r="C213" s="207" t="s">
        <v>248</v>
      </c>
      <c r="D213" s="207" t="s">
        <v>423</v>
      </c>
      <c r="E213" s="208" t="s">
        <v>2500</v>
      </c>
      <c r="F213" s="209" t="s">
        <v>2501</v>
      </c>
      <c r="G213" s="210" t="s">
        <v>300</v>
      </c>
      <c r="H213" s="211">
        <v>36</v>
      </c>
      <c r="I213" s="212"/>
      <c r="J213" s="212"/>
      <c r="K213" s="213">
        <f>ROUND(P213*H213,2)</f>
        <v>0</v>
      </c>
      <c r="L213" s="209" t="s">
        <v>1</v>
      </c>
      <c r="M213" s="36"/>
      <c r="N213" s="214" t="s">
        <v>1</v>
      </c>
      <c r="O213" s="180" t="s">
        <v>39</v>
      </c>
      <c r="P213" s="181">
        <f>I213+J213</f>
        <v>0</v>
      </c>
      <c r="Q213" s="181">
        <f>ROUND(I213*H213,2)</f>
        <v>0</v>
      </c>
      <c r="R213" s="181">
        <f>ROUND(J213*H213,2)</f>
        <v>0</v>
      </c>
      <c r="S213" s="68"/>
      <c r="T213" s="182">
        <f>S213*H213</f>
        <v>0</v>
      </c>
      <c r="U213" s="182">
        <v>0</v>
      </c>
      <c r="V213" s="182">
        <f>U213*H213</f>
        <v>0</v>
      </c>
      <c r="W213" s="182">
        <v>0</v>
      </c>
      <c r="X213" s="182">
        <f>W213*H213</f>
        <v>0</v>
      </c>
      <c r="Y213" s="183" t="s">
        <v>1</v>
      </c>
      <c r="Z213" s="31"/>
      <c r="AA213" s="31"/>
      <c r="AB213" s="31"/>
      <c r="AC213" s="31"/>
      <c r="AD213" s="31"/>
      <c r="AE213" s="31"/>
      <c r="AR213" s="184" t="s">
        <v>214</v>
      </c>
      <c r="AT213" s="184" t="s">
        <v>423</v>
      </c>
      <c r="AU213" s="184" t="s">
        <v>83</v>
      </c>
      <c r="AY213" s="14" t="s">
        <v>205</v>
      </c>
      <c r="BE213" s="185">
        <f>IF(O213="základní",K213,0)</f>
        <v>0</v>
      </c>
      <c r="BF213" s="185">
        <f>IF(O213="snížená",K213,0)</f>
        <v>0</v>
      </c>
      <c r="BG213" s="185">
        <f>IF(O213="zákl. přenesená",K213,0)</f>
        <v>0</v>
      </c>
      <c r="BH213" s="185">
        <f>IF(O213="sníž. přenesená",K213,0)</f>
        <v>0</v>
      </c>
      <c r="BI213" s="185">
        <f>IF(O213="nulová",K213,0)</f>
        <v>0</v>
      </c>
      <c r="BJ213" s="14" t="s">
        <v>83</v>
      </c>
      <c r="BK213" s="185">
        <f>ROUND(P213*H213,2)</f>
        <v>0</v>
      </c>
      <c r="BL213" s="14" t="s">
        <v>214</v>
      </c>
      <c r="BM213" s="184" t="s">
        <v>2803</v>
      </c>
    </row>
    <row r="214" spans="1:65" s="2" customFormat="1" ht="11.25">
      <c r="A214" s="31"/>
      <c r="B214" s="32"/>
      <c r="C214" s="33"/>
      <c r="D214" s="186" t="s">
        <v>207</v>
      </c>
      <c r="E214" s="33"/>
      <c r="F214" s="187" t="s">
        <v>2503</v>
      </c>
      <c r="G214" s="33"/>
      <c r="H214" s="33"/>
      <c r="I214" s="188"/>
      <c r="J214" s="188"/>
      <c r="K214" s="33"/>
      <c r="L214" s="33"/>
      <c r="M214" s="36"/>
      <c r="N214" s="189"/>
      <c r="O214" s="190"/>
      <c r="P214" s="68"/>
      <c r="Q214" s="68"/>
      <c r="R214" s="68"/>
      <c r="S214" s="68"/>
      <c r="T214" s="68"/>
      <c r="U214" s="68"/>
      <c r="V214" s="68"/>
      <c r="W214" s="68"/>
      <c r="X214" s="68"/>
      <c r="Y214" s="69"/>
      <c r="Z214" s="31"/>
      <c r="AA214" s="31"/>
      <c r="AB214" s="31"/>
      <c r="AC214" s="31"/>
      <c r="AD214" s="31"/>
      <c r="AE214" s="31"/>
      <c r="AT214" s="14" t="s">
        <v>207</v>
      </c>
      <c r="AU214" s="14" t="s">
        <v>83</v>
      </c>
    </row>
    <row r="215" spans="1:65" s="2" customFormat="1" ht="14.45" customHeight="1">
      <c r="A215" s="31"/>
      <c r="B215" s="32"/>
      <c r="C215" s="170" t="s">
        <v>252</v>
      </c>
      <c r="D215" s="170" t="s">
        <v>201</v>
      </c>
      <c r="E215" s="171" t="s">
        <v>2496</v>
      </c>
      <c r="F215" s="172" t="s">
        <v>2497</v>
      </c>
      <c r="G215" s="173" t="s">
        <v>300</v>
      </c>
      <c r="H215" s="174">
        <v>36</v>
      </c>
      <c r="I215" s="175"/>
      <c r="J215" s="176"/>
      <c r="K215" s="177">
        <f>ROUND(P215*H215,2)</f>
        <v>0</v>
      </c>
      <c r="L215" s="172" t="s">
        <v>1</v>
      </c>
      <c r="M215" s="178"/>
      <c r="N215" s="179" t="s">
        <v>1</v>
      </c>
      <c r="O215" s="180" t="s">
        <v>39</v>
      </c>
      <c r="P215" s="181">
        <f>I215+J215</f>
        <v>0</v>
      </c>
      <c r="Q215" s="181">
        <f>ROUND(I215*H215,2)</f>
        <v>0</v>
      </c>
      <c r="R215" s="181">
        <f>ROUND(J215*H215,2)</f>
        <v>0</v>
      </c>
      <c r="S215" s="68"/>
      <c r="T215" s="182">
        <f>S215*H215</f>
        <v>0</v>
      </c>
      <c r="U215" s="182">
        <v>0</v>
      </c>
      <c r="V215" s="182">
        <f>U215*H215</f>
        <v>0</v>
      </c>
      <c r="W215" s="182">
        <v>0</v>
      </c>
      <c r="X215" s="182">
        <f>W215*H215</f>
        <v>0</v>
      </c>
      <c r="Y215" s="183" t="s">
        <v>1</v>
      </c>
      <c r="Z215" s="31"/>
      <c r="AA215" s="31"/>
      <c r="AB215" s="31"/>
      <c r="AC215" s="31"/>
      <c r="AD215" s="31"/>
      <c r="AE215" s="31"/>
      <c r="AR215" s="184" t="s">
        <v>331</v>
      </c>
      <c r="AT215" s="184" t="s">
        <v>201</v>
      </c>
      <c r="AU215" s="184" t="s">
        <v>83</v>
      </c>
      <c r="AY215" s="14" t="s">
        <v>205</v>
      </c>
      <c r="BE215" s="185">
        <f>IF(O215="základní",K215,0)</f>
        <v>0</v>
      </c>
      <c r="BF215" s="185">
        <f>IF(O215="snížená",K215,0)</f>
        <v>0</v>
      </c>
      <c r="BG215" s="185">
        <f>IF(O215="zákl. přenesená",K215,0)</f>
        <v>0</v>
      </c>
      <c r="BH215" s="185">
        <f>IF(O215="sníž. přenesená",K215,0)</f>
        <v>0</v>
      </c>
      <c r="BI215" s="185">
        <f>IF(O215="nulová",K215,0)</f>
        <v>0</v>
      </c>
      <c r="BJ215" s="14" t="s">
        <v>83</v>
      </c>
      <c r="BK215" s="185">
        <f>ROUND(P215*H215,2)</f>
        <v>0</v>
      </c>
      <c r="BL215" s="14" t="s">
        <v>331</v>
      </c>
      <c r="BM215" s="184" t="s">
        <v>2804</v>
      </c>
    </row>
    <row r="216" spans="1:65" s="2" customFormat="1" ht="11.25">
      <c r="A216" s="31"/>
      <c r="B216" s="32"/>
      <c r="C216" s="33"/>
      <c r="D216" s="186" t="s">
        <v>207</v>
      </c>
      <c r="E216" s="33"/>
      <c r="F216" s="187" t="s">
        <v>2499</v>
      </c>
      <c r="G216" s="33"/>
      <c r="H216" s="33"/>
      <c r="I216" s="188"/>
      <c r="J216" s="188"/>
      <c r="K216" s="33"/>
      <c r="L216" s="33"/>
      <c r="M216" s="36"/>
      <c r="N216" s="189"/>
      <c r="O216" s="190"/>
      <c r="P216" s="68"/>
      <c r="Q216" s="68"/>
      <c r="R216" s="68"/>
      <c r="S216" s="68"/>
      <c r="T216" s="68"/>
      <c r="U216" s="68"/>
      <c r="V216" s="68"/>
      <c r="W216" s="68"/>
      <c r="X216" s="68"/>
      <c r="Y216" s="69"/>
      <c r="Z216" s="31"/>
      <c r="AA216" s="31"/>
      <c r="AB216" s="31"/>
      <c r="AC216" s="31"/>
      <c r="AD216" s="31"/>
      <c r="AE216" s="31"/>
      <c r="AT216" s="14" t="s">
        <v>207</v>
      </c>
      <c r="AU216" s="14" t="s">
        <v>83</v>
      </c>
    </row>
    <row r="217" spans="1:65" s="2" customFormat="1" ht="14.45" customHeight="1">
      <c r="A217" s="31"/>
      <c r="B217" s="32"/>
      <c r="C217" s="207" t="s">
        <v>256</v>
      </c>
      <c r="D217" s="207" t="s">
        <v>423</v>
      </c>
      <c r="E217" s="208" t="s">
        <v>2805</v>
      </c>
      <c r="F217" s="209" t="s">
        <v>2806</v>
      </c>
      <c r="G217" s="210" t="s">
        <v>300</v>
      </c>
      <c r="H217" s="211">
        <v>15</v>
      </c>
      <c r="I217" s="212"/>
      <c r="J217" s="212"/>
      <c r="K217" s="213">
        <f>ROUND(P217*H217,2)</f>
        <v>0</v>
      </c>
      <c r="L217" s="209" t="s">
        <v>1</v>
      </c>
      <c r="M217" s="36"/>
      <c r="N217" s="214" t="s">
        <v>1</v>
      </c>
      <c r="O217" s="180" t="s">
        <v>39</v>
      </c>
      <c r="P217" s="181">
        <f>I217+J217</f>
        <v>0</v>
      </c>
      <c r="Q217" s="181">
        <f>ROUND(I217*H217,2)</f>
        <v>0</v>
      </c>
      <c r="R217" s="181">
        <f>ROUND(J217*H217,2)</f>
        <v>0</v>
      </c>
      <c r="S217" s="68"/>
      <c r="T217" s="182">
        <f>S217*H217</f>
        <v>0</v>
      </c>
      <c r="U217" s="182">
        <v>0</v>
      </c>
      <c r="V217" s="182">
        <f>U217*H217</f>
        <v>0</v>
      </c>
      <c r="W217" s="182">
        <v>0</v>
      </c>
      <c r="X217" s="182">
        <f>W217*H217</f>
        <v>0</v>
      </c>
      <c r="Y217" s="183" t="s">
        <v>1</v>
      </c>
      <c r="Z217" s="31"/>
      <c r="AA217" s="31"/>
      <c r="AB217" s="31"/>
      <c r="AC217" s="31"/>
      <c r="AD217" s="31"/>
      <c r="AE217" s="31"/>
      <c r="AR217" s="184" t="s">
        <v>427</v>
      </c>
      <c r="AT217" s="184" t="s">
        <v>423</v>
      </c>
      <c r="AU217" s="184" t="s">
        <v>83</v>
      </c>
      <c r="AY217" s="14" t="s">
        <v>205</v>
      </c>
      <c r="BE217" s="185">
        <f>IF(O217="základní",K217,0)</f>
        <v>0</v>
      </c>
      <c r="BF217" s="185">
        <f>IF(O217="snížená",K217,0)</f>
        <v>0</v>
      </c>
      <c r="BG217" s="185">
        <f>IF(O217="zákl. přenesená",K217,0)</f>
        <v>0</v>
      </c>
      <c r="BH217" s="185">
        <f>IF(O217="sníž. přenesená",K217,0)</f>
        <v>0</v>
      </c>
      <c r="BI217" s="185">
        <f>IF(O217="nulová",K217,0)</f>
        <v>0</v>
      </c>
      <c r="BJ217" s="14" t="s">
        <v>83</v>
      </c>
      <c r="BK217" s="185">
        <f>ROUND(P217*H217,2)</f>
        <v>0</v>
      </c>
      <c r="BL217" s="14" t="s">
        <v>427</v>
      </c>
      <c r="BM217" s="184" t="s">
        <v>2807</v>
      </c>
    </row>
    <row r="218" spans="1:65" s="2" customFormat="1" ht="19.5">
      <c r="A218" s="31"/>
      <c r="B218" s="32"/>
      <c r="C218" s="33"/>
      <c r="D218" s="186" t="s">
        <v>207</v>
      </c>
      <c r="E218" s="33"/>
      <c r="F218" s="187" t="s">
        <v>2808</v>
      </c>
      <c r="G218" s="33"/>
      <c r="H218" s="33"/>
      <c r="I218" s="188"/>
      <c r="J218" s="188"/>
      <c r="K218" s="33"/>
      <c r="L218" s="33"/>
      <c r="M218" s="36"/>
      <c r="N218" s="189"/>
      <c r="O218" s="190"/>
      <c r="P218" s="68"/>
      <c r="Q218" s="68"/>
      <c r="R218" s="68"/>
      <c r="S218" s="68"/>
      <c r="T218" s="68"/>
      <c r="U218" s="68"/>
      <c r="V218" s="68"/>
      <c r="W218" s="68"/>
      <c r="X218" s="68"/>
      <c r="Y218" s="69"/>
      <c r="Z218" s="31"/>
      <c r="AA218" s="31"/>
      <c r="AB218" s="31"/>
      <c r="AC218" s="31"/>
      <c r="AD218" s="31"/>
      <c r="AE218" s="31"/>
      <c r="AT218" s="14" t="s">
        <v>207</v>
      </c>
      <c r="AU218" s="14" t="s">
        <v>83</v>
      </c>
    </row>
    <row r="219" spans="1:65" s="2" customFormat="1" ht="24.2" customHeight="1">
      <c r="A219" s="31"/>
      <c r="B219" s="32"/>
      <c r="C219" s="170" t="s">
        <v>260</v>
      </c>
      <c r="D219" s="170" t="s">
        <v>201</v>
      </c>
      <c r="E219" s="171" t="s">
        <v>2809</v>
      </c>
      <c r="F219" s="172" t="s">
        <v>2810</v>
      </c>
      <c r="G219" s="173" t="s">
        <v>300</v>
      </c>
      <c r="H219" s="174">
        <v>14</v>
      </c>
      <c r="I219" s="175"/>
      <c r="J219" s="176"/>
      <c r="K219" s="177">
        <f>ROUND(P219*H219,2)</f>
        <v>0</v>
      </c>
      <c r="L219" s="172" t="s">
        <v>1</v>
      </c>
      <c r="M219" s="178"/>
      <c r="N219" s="179" t="s">
        <v>1</v>
      </c>
      <c r="O219" s="180" t="s">
        <v>39</v>
      </c>
      <c r="P219" s="181">
        <f>I219+J219</f>
        <v>0</v>
      </c>
      <c r="Q219" s="181">
        <f>ROUND(I219*H219,2)</f>
        <v>0</v>
      </c>
      <c r="R219" s="181">
        <f>ROUND(J219*H219,2)</f>
        <v>0</v>
      </c>
      <c r="S219" s="68"/>
      <c r="T219" s="182">
        <f>S219*H219</f>
        <v>0</v>
      </c>
      <c r="U219" s="182">
        <v>0</v>
      </c>
      <c r="V219" s="182">
        <f>U219*H219</f>
        <v>0</v>
      </c>
      <c r="W219" s="182">
        <v>0</v>
      </c>
      <c r="X219" s="182">
        <f>W219*H219</f>
        <v>0</v>
      </c>
      <c r="Y219" s="183" t="s">
        <v>1</v>
      </c>
      <c r="Z219" s="31"/>
      <c r="AA219" s="31"/>
      <c r="AB219" s="31"/>
      <c r="AC219" s="31"/>
      <c r="AD219" s="31"/>
      <c r="AE219" s="31"/>
      <c r="AR219" s="184" t="s">
        <v>427</v>
      </c>
      <c r="AT219" s="184" t="s">
        <v>201</v>
      </c>
      <c r="AU219" s="184" t="s">
        <v>83</v>
      </c>
      <c r="AY219" s="14" t="s">
        <v>205</v>
      </c>
      <c r="BE219" s="185">
        <f>IF(O219="základní",K219,0)</f>
        <v>0</v>
      </c>
      <c r="BF219" s="185">
        <f>IF(O219="snížená",K219,0)</f>
        <v>0</v>
      </c>
      <c r="BG219" s="185">
        <f>IF(O219="zákl. přenesená",K219,0)</f>
        <v>0</v>
      </c>
      <c r="BH219" s="185">
        <f>IF(O219="sníž. přenesená",K219,0)</f>
        <v>0</v>
      </c>
      <c r="BI219" s="185">
        <f>IF(O219="nulová",K219,0)</f>
        <v>0</v>
      </c>
      <c r="BJ219" s="14" t="s">
        <v>83</v>
      </c>
      <c r="BK219" s="185">
        <f>ROUND(P219*H219,2)</f>
        <v>0</v>
      </c>
      <c r="BL219" s="14" t="s">
        <v>427</v>
      </c>
      <c r="BM219" s="184" t="s">
        <v>2811</v>
      </c>
    </row>
    <row r="220" spans="1:65" s="2" customFormat="1" ht="19.5">
      <c r="A220" s="31"/>
      <c r="B220" s="32"/>
      <c r="C220" s="33"/>
      <c r="D220" s="186" t="s">
        <v>207</v>
      </c>
      <c r="E220" s="33"/>
      <c r="F220" s="187" t="s">
        <v>2810</v>
      </c>
      <c r="G220" s="33"/>
      <c r="H220" s="33"/>
      <c r="I220" s="188"/>
      <c r="J220" s="188"/>
      <c r="K220" s="33"/>
      <c r="L220" s="33"/>
      <c r="M220" s="36"/>
      <c r="N220" s="189"/>
      <c r="O220" s="190"/>
      <c r="P220" s="68"/>
      <c r="Q220" s="68"/>
      <c r="R220" s="68"/>
      <c r="S220" s="68"/>
      <c r="T220" s="68"/>
      <c r="U220" s="68"/>
      <c r="V220" s="68"/>
      <c r="W220" s="68"/>
      <c r="X220" s="68"/>
      <c r="Y220" s="69"/>
      <c r="Z220" s="31"/>
      <c r="AA220" s="31"/>
      <c r="AB220" s="31"/>
      <c r="AC220" s="31"/>
      <c r="AD220" s="31"/>
      <c r="AE220" s="31"/>
      <c r="AT220" s="14" t="s">
        <v>207</v>
      </c>
      <c r="AU220" s="14" t="s">
        <v>83</v>
      </c>
    </row>
    <row r="221" spans="1:65" s="2" customFormat="1" ht="19.5">
      <c r="A221" s="31"/>
      <c r="B221" s="32"/>
      <c r="C221" s="33"/>
      <c r="D221" s="186" t="s">
        <v>310</v>
      </c>
      <c r="E221" s="33"/>
      <c r="F221" s="191" t="s">
        <v>2812</v>
      </c>
      <c r="G221" s="33"/>
      <c r="H221" s="33"/>
      <c r="I221" s="188"/>
      <c r="J221" s="188"/>
      <c r="K221" s="33"/>
      <c r="L221" s="33"/>
      <c r="M221" s="36"/>
      <c r="N221" s="189"/>
      <c r="O221" s="190"/>
      <c r="P221" s="68"/>
      <c r="Q221" s="68"/>
      <c r="R221" s="68"/>
      <c r="S221" s="68"/>
      <c r="T221" s="68"/>
      <c r="U221" s="68"/>
      <c r="V221" s="68"/>
      <c r="W221" s="68"/>
      <c r="X221" s="68"/>
      <c r="Y221" s="69"/>
      <c r="Z221" s="31"/>
      <c r="AA221" s="31"/>
      <c r="AB221" s="31"/>
      <c r="AC221" s="31"/>
      <c r="AD221" s="31"/>
      <c r="AE221" s="31"/>
      <c r="AT221" s="14" t="s">
        <v>310</v>
      </c>
      <c r="AU221" s="14" t="s">
        <v>83</v>
      </c>
    </row>
    <row r="222" spans="1:65" s="2" customFormat="1" ht="24.2" customHeight="1">
      <c r="A222" s="31"/>
      <c r="B222" s="32"/>
      <c r="C222" s="170" t="s">
        <v>264</v>
      </c>
      <c r="D222" s="170" t="s">
        <v>201</v>
      </c>
      <c r="E222" s="171" t="s">
        <v>2813</v>
      </c>
      <c r="F222" s="172" t="s">
        <v>2814</v>
      </c>
      <c r="G222" s="173" t="s">
        <v>300</v>
      </c>
      <c r="H222" s="174">
        <v>1</v>
      </c>
      <c r="I222" s="175"/>
      <c r="J222" s="176"/>
      <c r="K222" s="177">
        <f>ROUND(P222*H222,2)</f>
        <v>0</v>
      </c>
      <c r="L222" s="172" t="s">
        <v>1</v>
      </c>
      <c r="M222" s="178"/>
      <c r="N222" s="179" t="s">
        <v>1</v>
      </c>
      <c r="O222" s="180" t="s">
        <v>39</v>
      </c>
      <c r="P222" s="181">
        <f>I222+J222</f>
        <v>0</v>
      </c>
      <c r="Q222" s="181">
        <f>ROUND(I222*H222,2)</f>
        <v>0</v>
      </c>
      <c r="R222" s="181">
        <f>ROUND(J222*H222,2)</f>
        <v>0</v>
      </c>
      <c r="S222" s="68"/>
      <c r="T222" s="182">
        <f>S222*H222</f>
        <v>0</v>
      </c>
      <c r="U222" s="182">
        <v>0</v>
      </c>
      <c r="V222" s="182">
        <f>U222*H222</f>
        <v>0</v>
      </c>
      <c r="W222" s="182">
        <v>0</v>
      </c>
      <c r="X222" s="182">
        <f>W222*H222</f>
        <v>0</v>
      </c>
      <c r="Y222" s="183" t="s">
        <v>1</v>
      </c>
      <c r="Z222" s="31"/>
      <c r="AA222" s="31"/>
      <c r="AB222" s="31"/>
      <c r="AC222" s="31"/>
      <c r="AD222" s="31"/>
      <c r="AE222" s="31"/>
      <c r="AR222" s="184" t="s">
        <v>427</v>
      </c>
      <c r="AT222" s="184" t="s">
        <v>201</v>
      </c>
      <c r="AU222" s="184" t="s">
        <v>83</v>
      </c>
      <c r="AY222" s="14" t="s">
        <v>205</v>
      </c>
      <c r="BE222" s="185">
        <f>IF(O222="základní",K222,0)</f>
        <v>0</v>
      </c>
      <c r="BF222" s="185">
        <f>IF(O222="snížená",K222,0)</f>
        <v>0</v>
      </c>
      <c r="BG222" s="185">
        <f>IF(O222="zákl. přenesená",K222,0)</f>
        <v>0</v>
      </c>
      <c r="BH222" s="185">
        <f>IF(O222="sníž. přenesená",K222,0)</f>
        <v>0</v>
      </c>
      <c r="BI222" s="185">
        <f>IF(O222="nulová",K222,0)</f>
        <v>0</v>
      </c>
      <c r="BJ222" s="14" t="s">
        <v>83</v>
      </c>
      <c r="BK222" s="185">
        <f>ROUND(P222*H222,2)</f>
        <v>0</v>
      </c>
      <c r="BL222" s="14" t="s">
        <v>427</v>
      </c>
      <c r="BM222" s="184" t="s">
        <v>2815</v>
      </c>
    </row>
    <row r="223" spans="1:65" s="2" customFormat="1" ht="19.5">
      <c r="A223" s="31"/>
      <c r="B223" s="32"/>
      <c r="C223" s="33"/>
      <c r="D223" s="186" t="s">
        <v>207</v>
      </c>
      <c r="E223" s="33"/>
      <c r="F223" s="187" t="s">
        <v>2814</v>
      </c>
      <c r="G223" s="33"/>
      <c r="H223" s="33"/>
      <c r="I223" s="188"/>
      <c r="J223" s="188"/>
      <c r="K223" s="33"/>
      <c r="L223" s="33"/>
      <c r="M223" s="36"/>
      <c r="N223" s="189"/>
      <c r="O223" s="190"/>
      <c r="P223" s="68"/>
      <c r="Q223" s="68"/>
      <c r="R223" s="68"/>
      <c r="S223" s="68"/>
      <c r="T223" s="68"/>
      <c r="U223" s="68"/>
      <c r="V223" s="68"/>
      <c r="W223" s="68"/>
      <c r="X223" s="68"/>
      <c r="Y223" s="69"/>
      <c r="Z223" s="31"/>
      <c r="AA223" s="31"/>
      <c r="AB223" s="31"/>
      <c r="AC223" s="31"/>
      <c r="AD223" s="31"/>
      <c r="AE223" s="31"/>
      <c r="AT223" s="14" t="s">
        <v>207</v>
      </c>
      <c r="AU223" s="14" t="s">
        <v>83</v>
      </c>
    </row>
    <row r="224" spans="1:65" s="2" customFormat="1" ht="19.5">
      <c r="A224" s="31"/>
      <c r="B224" s="32"/>
      <c r="C224" s="33"/>
      <c r="D224" s="186" t="s">
        <v>310</v>
      </c>
      <c r="E224" s="33"/>
      <c r="F224" s="191" t="s">
        <v>2812</v>
      </c>
      <c r="G224" s="33"/>
      <c r="H224" s="33"/>
      <c r="I224" s="188"/>
      <c r="J224" s="188"/>
      <c r="K224" s="33"/>
      <c r="L224" s="33"/>
      <c r="M224" s="36"/>
      <c r="N224" s="189"/>
      <c r="O224" s="190"/>
      <c r="P224" s="68"/>
      <c r="Q224" s="68"/>
      <c r="R224" s="68"/>
      <c r="S224" s="68"/>
      <c r="T224" s="68"/>
      <c r="U224" s="68"/>
      <c r="V224" s="68"/>
      <c r="W224" s="68"/>
      <c r="X224" s="68"/>
      <c r="Y224" s="69"/>
      <c r="Z224" s="31"/>
      <c r="AA224" s="31"/>
      <c r="AB224" s="31"/>
      <c r="AC224" s="31"/>
      <c r="AD224" s="31"/>
      <c r="AE224" s="31"/>
      <c r="AT224" s="14" t="s">
        <v>310</v>
      </c>
      <c r="AU224" s="14" t="s">
        <v>83</v>
      </c>
    </row>
    <row r="225" spans="1:65" s="2" customFormat="1" ht="24.2" customHeight="1">
      <c r="A225" s="31"/>
      <c r="B225" s="32"/>
      <c r="C225" s="170" t="s">
        <v>268</v>
      </c>
      <c r="D225" s="170" t="s">
        <v>201</v>
      </c>
      <c r="E225" s="171" t="s">
        <v>2816</v>
      </c>
      <c r="F225" s="172" t="s">
        <v>2817</v>
      </c>
      <c r="G225" s="173" t="s">
        <v>300</v>
      </c>
      <c r="H225" s="174">
        <v>1</v>
      </c>
      <c r="I225" s="175"/>
      <c r="J225" s="176"/>
      <c r="K225" s="177">
        <f>ROUND(P225*H225,2)</f>
        <v>0</v>
      </c>
      <c r="L225" s="172" t="s">
        <v>1</v>
      </c>
      <c r="M225" s="178"/>
      <c r="N225" s="179" t="s">
        <v>1</v>
      </c>
      <c r="O225" s="180" t="s">
        <v>39</v>
      </c>
      <c r="P225" s="181">
        <f>I225+J225</f>
        <v>0</v>
      </c>
      <c r="Q225" s="181">
        <f>ROUND(I225*H225,2)</f>
        <v>0</v>
      </c>
      <c r="R225" s="181">
        <f>ROUND(J225*H225,2)</f>
        <v>0</v>
      </c>
      <c r="S225" s="68"/>
      <c r="T225" s="182">
        <f>S225*H225</f>
        <v>0</v>
      </c>
      <c r="U225" s="182">
        <v>0</v>
      </c>
      <c r="V225" s="182">
        <f>U225*H225</f>
        <v>0</v>
      </c>
      <c r="W225" s="182">
        <v>0</v>
      </c>
      <c r="X225" s="182">
        <f>W225*H225</f>
        <v>0</v>
      </c>
      <c r="Y225" s="183" t="s">
        <v>1</v>
      </c>
      <c r="Z225" s="31"/>
      <c r="AA225" s="31"/>
      <c r="AB225" s="31"/>
      <c r="AC225" s="31"/>
      <c r="AD225" s="31"/>
      <c r="AE225" s="31"/>
      <c r="AR225" s="184" t="s">
        <v>427</v>
      </c>
      <c r="AT225" s="184" t="s">
        <v>201</v>
      </c>
      <c r="AU225" s="184" t="s">
        <v>83</v>
      </c>
      <c r="AY225" s="14" t="s">
        <v>205</v>
      </c>
      <c r="BE225" s="185">
        <f>IF(O225="základní",K225,0)</f>
        <v>0</v>
      </c>
      <c r="BF225" s="185">
        <f>IF(O225="snížená",K225,0)</f>
        <v>0</v>
      </c>
      <c r="BG225" s="185">
        <f>IF(O225="zákl. přenesená",K225,0)</f>
        <v>0</v>
      </c>
      <c r="BH225" s="185">
        <f>IF(O225="sníž. přenesená",K225,0)</f>
        <v>0</v>
      </c>
      <c r="BI225" s="185">
        <f>IF(O225="nulová",K225,0)</f>
        <v>0</v>
      </c>
      <c r="BJ225" s="14" t="s">
        <v>83</v>
      </c>
      <c r="BK225" s="185">
        <f>ROUND(P225*H225,2)</f>
        <v>0</v>
      </c>
      <c r="BL225" s="14" t="s">
        <v>427</v>
      </c>
      <c r="BM225" s="184" t="s">
        <v>2818</v>
      </c>
    </row>
    <row r="226" spans="1:65" s="2" customFormat="1" ht="19.5">
      <c r="A226" s="31"/>
      <c r="B226" s="32"/>
      <c r="C226" s="33"/>
      <c r="D226" s="186" t="s">
        <v>207</v>
      </c>
      <c r="E226" s="33"/>
      <c r="F226" s="187" t="s">
        <v>2817</v>
      </c>
      <c r="G226" s="33"/>
      <c r="H226" s="33"/>
      <c r="I226" s="188"/>
      <c r="J226" s="188"/>
      <c r="K226" s="33"/>
      <c r="L226" s="33"/>
      <c r="M226" s="36"/>
      <c r="N226" s="189"/>
      <c r="O226" s="190"/>
      <c r="P226" s="68"/>
      <c r="Q226" s="68"/>
      <c r="R226" s="68"/>
      <c r="S226" s="68"/>
      <c r="T226" s="68"/>
      <c r="U226" s="68"/>
      <c r="V226" s="68"/>
      <c r="W226" s="68"/>
      <c r="X226" s="68"/>
      <c r="Y226" s="69"/>
      <c r="Z226" s="31"/>
      <c r="AA226" s="31"/>
      <c r="AB226" s="31"/>
      <c r="AC226" s="31"/>
      <c r="AD226" s="31"/>
      <c r="AE226" s="31"/>
      <c r="AT226" s="14" t="s">
        <v>207</v>
      </c>
      <c r="AU226" s="14" t="s">
        <v>83</v>
      </c>
    </row>
    <row r="227" spans="1:65" s="2" customFormat="1" ht="14.45" customHeight="1">
      <c r="A227" s="31"/>
      <c r="B227" s="32"/>
      <c r="C227" s="207" t="s">
        <v>272</v>
      </c>
      <c r="D227" s="207" t="s">
        <v>423</v>
      </c>
      <c r="E227" s="208" t="s">
        <v>2819</v>
      </c>
      <c r="F227" s="209" t="s">
        <v>2820</v>
      </c>
      <c r="G227" s="210" t="s">
        <v>300</v>
      </c>
      <c r="H227" s="211">
        <v>15</v>
      </c>
      <c r="I227" s="212"/>
      <c r="J227" s="212"/>
      <c r="K227" s="213">
        <f>ROUND(P227*H227,2)</f>
        <v>0</v>
      </c>
      <c r="L227" s="209" t="s">
        <v>1</v>
      </c>
      <c r="M227" s="36"/>
      <c r="N227" s="214" t="s">
        <v>1</v>
      </c>
      <c r="O227" s="180" t="s">
        <v>39</v>
      </c>
      <c r="P227" s="181">
        <f>I227+J227</f>
        <v>0</v>
      </c>
      <c r="Q227" s="181">
        <f>ROUND(I227*H227,2)</f>
        <v>0</v>
      </c>
      <c r="R227" s="181">
        <f>ROUND(J227*H227,2)</f>
        <v>0</v>
      </c>
      <c r="S227" s="68"/>
      <c r="T227" s="182">
        <f>S227*H227</f>
        <v>0</v>
      </c>
      <c r="U227" s="182">
        <v>0</v>
      </c>
      <c r="V227" s="182">
        <f>U227*H227</f>
        <v>0</v>
      </c>
      <c r="W227" s="182">
        <v>0</v>
      </c>
      <c r="X227" s="182">
        <f>W227*H227</f>
        <v>0</v>
      </c>
      <c r="Y227" s="183" t="s">
        <v>1</v>
      </c>
      <c r="Z227" s="31"/>
      <c r="AA227" s="31"/>
      <c r="AB227" s="31"/>
      <c r="AC227" s="31"/>
      <c r="AD227" s="31"/>
      <c r="AE227" s="31"/>
      <c r="AR227" s="184" t="s">
        <v>427</v>
      </c>
      <c r="AT227" s="184" t="s">
        <v>423</v>
      </c>
      <c r="AU227" s="184" t="s">
        <v>83</v>
      </c>
      <c r="AY227" s="14" t="s">
        <v>205</v>
      </c>
      <c r="BE227" s="185">
        <f>IF(O227="základní",K227,0)</f>
        <v>0</v>
      </c>
      <c r="BF227" s="185">
        <f>IF(O227="snížená",K227,0)</f>
        <v>0</v>
      </c>
      <c r="BG227" s="185">
        <f>IF(O227="zákl. přenesená",K227,0)</f>
        <v>0</v>
      </c>
      <c r="BH227" s="185">
        <f>IF(O227="sníž. přenesená",K227,0)</f>
        <v>0</v>
      </c>
      <c r="BI227" s="185">
        <f>IF(O227="nulová",K227,0)</f>
        <v>0</v>
      </c>
      <c r="BJ227" s="14" t="s">
        <v>83</v>
      </c>
      <c r="BK227" s="185">
        <f>ROUND(P227*H227,2)</f>
        <v>0</v>
      </c>
      <c r="BL227" s="14" t="s">
        <v>427</v>
      </c>
      <c r="BM227" s="184" t="s">
        <v>2821</v>
      </c>
    </row>
    <row r="228" spans="1:65" s="2" customFormat="1" ht="11.25">
      <c r="A228" s="31"/>
      <c r="B228" s="32"/>
      <c r="C228" s="33"/>
      <c r="D228" s="186" t="s">
        <v>207</v>
      </c>
      <c r="E228" s="33"/>
      <c r="F228" s="187" t="s">
        <v>2820</v>
      </c>
      <c r="G228" s="33"/>
      <c r="H228" s="33"/>
      <c r="I228" s="188"/>
      <c r="J228" s="188"/>
      <c r="K228" s="33"/>
      <c r="L228" s="33"/>
      <c r="M228" s="36"/>
      <c r="N228" s="189"/>
      <c r="O228" s="190"/>
      <c r="P228" s="68"/>
      <c r="Q228" s="68"/>
      <c r="R228" s="68"/>
      <c r="S228" s="68"/>
      <c r="T228" s="68"/>
      <c r="U228" s="68"/>
      <c r="V228" s="68"/>
      <c r="W228" s="68"/>
      <c r="X228" s="68"/>
      <c r="Y228" s="69"/>
      <c r="Z228" s="31"/>
      <c r="AA228" s="31"/>
      <c r="AB228" s="31"/>
      <c r="AC228" s="31"/>
      <c r="AD228" s="31"/>
      <c r="AE228" s="31"/>
      <c r="AT228" s="14" t="s">
        <v>207</v>
      </c>
      <c r="AU228" s="14" t="s">
        <v>83</v>
      </c>
    </row>
    <row r="229" spans="1:65" s="2" customFormat="1" ht="14.45" customHeight="1">
      <c r="A229" s="31"/>
      <c r="B229" s="32"/>
      <c r="C229" s="170" t="s">
        <v>276</v>
      </c>
      <c r="D229" s="170" t="s">
        <v>201</v>
      </c>
      <c r="E229" s="171" t="s">
        <v>2822</v>
      </c>
      <c r="F229" s="172" t="s">
        <v>2823</v>
      </c>
      <c r="G229" s="173" t="s">
        <v>300</v>
      </c>
      <c r="H229" s="174">
        <v>15</v>
      </c>
      <c r="I229" s="175"/>
      <c r="J229" s="176"/>
      <c r="K229" s="177">
        <f>ROUND(P229*H229,2)</f>
        <v>0</v>
      </c>
      <c r="L229" s="172" t="s">
        <v>1</v>
      </c>
      <c r="M229" s="178"/>
      <c r="N229" s="179" t="s">
        <v>1</v>
      </c>
      <c r="O229" s="180" t="s">
        <v>39</v>
      </c>
      <c r="P229" s="181">
        <f>I229+J229</f>
        <v>0</v>
      </c>
      <c r="Q229" s="181">
        <f>ROUND(I229*H229,2)</f>
        <v>0</v>
      </c>
      <c r="R229" s="181">
        <f>ROUND(J229*H229,2)</f>
        <v>0</v>
      </c>
      <c r="S229" s="68"/>
      <c r="T229" s="182">
        <f>S229*H229</f>
        <v>0</v>
      </c>
      <c r="U229" s="182">
        <v>0</v>
      </c>
      <c r="V229" s="182">
        <f>U229*H229</f>
        <v>0</v>
      </c>
      <c r="W229" s="182">
        <v>0</v>
      </c>
      <c r="X229" s="182">
        <f>W229*H229</f>
        <v>0</v>
      </c>
      <c r="Y229" s="183" t="s">
        <v>1</v>
      </c>
      <c r="Z229" s="31"/>
      <c r="AA229" s="31"/>
      <c r="AB229" s="31"/>
      <c r="AC229" s="31"/>
      <c r="AD229" s="31"/>
      <c r="AE229" s="31"/>
      <c r="AR229" s="184" t="s">
        <v>427</v>
      </c>
      <c r="AT229" s="184" t="s">
        <v>201</v>
      </c>
      <c r="AU229" s="184" t="s">
        <v>83</v>
      </c>
      <c r="AY229" s="14" t="s">
        <v>205</v>
      </c>
      <c r="BE229" s="185">
        <f>IF(O229="základní",K229,0)</f>
        <v>0</v>
      </c>
      <c r="BF229" s="185">
        <f>IF(O229="snížená",K229,0)</f>
        <v>0</v>
      </c>
      <c r="BG229" s="185">
        <f>IF(O229="zákl. přenesená",K229,0)</f>
        <v>0</v>
      </c>
      <c r="BH229" s="185">
        <f>IF(O229="sníž. přenesená",K229,0)</f>
        <v>0</v>
      </c>
      <c r="BI229" s="185">
        <f>IF(O229="nulová",K229,0)</f>
        <v>0</v>
      </c>
      <c r="BJ229" s="14" t="s">
        <v>83</v>
      </c>
      <c r="BK229" s="185">
        <f>ROUND(P229*H229,2)</f>
        <v>0</v>
      </c>
      <c r="BL229" s="14" t="s">
        <v>427</v>
      </c>
      <c r="BM229" s="184" t="s">
        <v>2824</v>
      </c>
    </row>
    <row r="230" spans="1:65" s="2" customFormat="1" ht="11.25">
      <c r="A230" s="31"/>
      <c r="B230" s="32"/>
      <c r="C230" s="33"/>
      <c r="D230" s="186" t="s">
        <v>207</v>
      </c>
      <c r="E230" s="33"/>
      <c r="F230" s="187" t="s">
        <v>2823</v>
      </c>
      <c r="G230" s="33"/>
      <c r="H230" s="33"/>
      <c r="I230" s="188"/>
      <c r="J230" s="188"/>
      <c r="K230" s="33"/>
      <c r="L230" s="33"/>
      <c r="M230" s="36"/>
      <c r="N230" s="189"/>
      <c r="O230" s="190"/>
      <c r="P230" s="68"/>
      <c r="Q230" s="68"/>
      <c r="R230" s="68"/>
      <c r="S230" s="68"/>
      <c r="T230" s="68"/>
      <c r="U230" s="68"/>
      <c r="V230" s="68"/>
      <c r="W230" s="68"/>
      <c r="X230" s="68"/>
      <c r="Y230" s="69"/>
      <c r="Z230" s="31"/>
      <c r="AA230" s="31"/>
      <c r="AB230" s="31"/>
      <c r="AC230" s="31"/>
      <c r="AD230" s="31"/>
      <c r="AE230" s="31"/>
      <c r="AT230" s="14" t="s">
        <v>207</v>
      </c>
      <c r="AU230" s="14" t="s">
        <v>83</v>
      </c>
    </row>
    <row r="231" spans="1:65" s="2" customFormat="1" ht="14.45" customHeight="1">
      <c r="A231" s="31"/>
      <c r="B231" s="32"/>
      <c r="C231" s="207" t="s">
        <v>280</v>
      </c>
      <c r="D231" s="207" t="s">
        <v>423</v>
      </c>
      <c r="E231" s="208" t="s">
        <v>2825</v>
      </c>
      <c r="F231" s="209" t="s">
        <v>2826</v>
      </c>
      <c r="G231" s="210" t="s">
        <v>300</v>
      </c>
      <c r="H231" s="211">
        <v>4</v>
      </c>
      <c r="I231" s="212"/>
      <c r="J231" s="212"/>
      <c r="K231" s="213">
        <f>ROUND(P231*H231,2)</f>
        <v>0</v>
      </c>
      <c r="L231" s="209" t="s">
        <v>1</v>
      </c>
      <c r="M231" s="36"/>
      <c r="N231" s="214" t="s">
        <v>1</v>
      </c>
      <c r="O231" s="180" t="s">
        <v>39</v>
      </c>
      <c r="P231" s="181">
        <f>I231+J231</f>
        <v>0</v>
      </c>
      <c r="Q231" s="181">
        <f>ROUND(I231*H231,2)</f>
        <v>0</v>
      </c>
      <c r="R231" s="181">
        <f>ROUND(J231*H231,2)</f>
        <v>0</v>
      </c>
      <c r="S231" s="68"/>
      <c r="T231" s="182">
        <f>S231*H231</f>
        <v>0</v>
      </c>
      <c r="U231" s="182">
        <v>0</v>
      </c>
      <c r="V231" s="182">
        <f>U231*H231</f>
        <v>0</v>
      </c>
      <c r="W231" s="182">
        <v>0</v>
      </c>
      <c r="X231" s="182">
        <f>W231*H231</f>
        <v>0</v>
      </c>
      <c r="Y231" s="183" t="s">
        <v>1</v>
      </c>
      <c r="Z231" s="31"/>
      <c r="AA231" s="31"/>
      <c r="AB231" s="31"/>
      <c r="AC231" s="31"/>
      <c r="AD231" s="31"/>
      <c r="AE231" s="31"/>
      <c r="AR231" s="184" t="s">
        <v>427</v>
      </c>
      <c r="AT231" s="184" t="s">
        <v>423</v>
      </c>
      <c r="AU231" s="184" t="s">
        <v>83</v>
      </c>
      <c r="AY231" s="14" t="s">
        <v>205</v>
      </c>
      <c r="BE231" s="185">
        <f>IF(O231="základní",K231,0)</f>
        <v>0</v>
      </c>
      <c r="BF231" s="185">
        <f>IF(O231="snížená",K231,0)</f>
        <v>0</v>
      </c>
      <c r="BG231" s="185">
        <f>IF(O231="zákl. přenesená",K231,0)</f>
        <v>0</v>
      </c>
      <c r="BH231" s="185">
        <f>IF(O231="sníž. přenesená",K231,0)</f>
        <v>0</v>
      </c>
      <c r="BI231" s="185">
        <f>IF(O231="nulová",K231,0)</f>
        <v>0</v>
      </c>
      <c r="BJ231" s="14" t="s">
        <v>83</v>
      </c>
      <c r="BK231" s="185">
        <f>ROUND(P231*H231,2)</f>
        <v>0</v>
      </c>
      <c r="BL231" s="14" t="s">
        <v>427</v>
      </c>
      <c r="BM231" s="184" t="s">
        <v>2827</v>
      </c>
    </row>
    <row r="232" spans="1:65" s="2" customFormat="1" ht="19.5">
      <c r="A232" s="31"/>
      <c r="B232" s="32"/>
      <c r="C232" s="33"/>
      <c r="D232" s="186" t="s">
        <v>207</v>
      </c>
      <c r="E232" s="33"/>
      <c r="F232" s="187" t="s">
        <v>2828</v>
      </c>
      <c r="G232" s="33"/>
      <c r="H232" s="33"/>
      <c r="I232" s="188"/>
      <c r="J232" s="188"/>
      <c r="K232" s="33"/>
      <c r="L232" s="33"/>
      <c r="M232" s="36"/>
      <c r="N232" s="189"/>
      <c r="O232" s="190"/>
      <c r="P232" s="68"/>
      <c r="Q232" s="68"/>
      <c r="R232" s="68"/>
      <c r="S232" s="68"/>
      <c r="T232" s="68"/>
      <c r="U232" s="68"/>
      <c r="V232" s="68"/>
      <c r="W232" s="68"/>
      <c r="X232" s="68"/>
      <c r="Y232" s="69"/>
      <c r="Z232" s="31"/>
      <c r="AA232" s="31"/>
      <c r="AB232" s="31"/>
      <c r="AC232" s="31"/>
      <c r="AD232" s="31"/>
      <c r="AE232" s="31"/>
      <c r="AT232" s="14" t="s">
        <v>207</v>
      </c>
      <c r="AU232" s="14" t="s">
        <v>83</v>
      </c>
    </row>
    <row r="233" spans="1:65" s="2" customFormat="1" ht="14.45" customHeight="1">
      <c r="A233" s="31"/>
      <c r="B233" s="32"/>
      <c r="C233" s="170" t="s">
        <v>285</v>
      </c>
      <c r="D233" s="170" t="s">
        <v>201</v>
      </c>
      <c r="E233" s="171" t="s">
        <v>2829</v>
      </c>
      <c r="F233" s="172" t="s">
        <v>2830</v>
      </c>
      <c r="G233" s="173" t="s">
        <v>300</v>
      </c>
      <c r="H233" s="174">
        <v>4</v>
      </c>
      <c r="I233" s="175"/>
      <c r="J233" s="176"/>
      <c r="K233" s="177">
        <f>ROUND(P233*H233,2)</f>
        <v>0</v>
      </c>
      <c r="L233" s="172" t="s">
        <v>1</v>
      </c>
      <c r="M233" s="178"/>
      <c r="N233" s="179" t="s">
        <v>1</v>
      </c>
      <c r="O233" s="180" t="s">
        <v>39</v>
      </c>
      <c r="P233" s="181">
        <f>I233+J233</f>
        <v>0</v>
      </c>
      <c r="Q233" s="181">
        <f>ROUND(I233*H233,2)</f>
        <v>0</v>
      </c>
      <c r="R233" s="181">
        <f>ROUND(J233*H233,2)</f>
        <v>0</v>
      </c>
      <c r="S233" s="68"/>
      <c r="T233" s="182">
        <f>S233*H233</f>
        <v>0</v>
      </c>
      <c r="U233" s="182">
        <v>0</v>
      </c>
      <c r="V233" s="182">
        <f>U233*H233</f>
        <v>0</v>
      </c>
      <c r="W233" s="182">
        <v>0</v>
      </c>
      <c r="X233" s="182">
        <f>W233*H233</f>
        <v>0</v>
      </c>
      <c r="Y233" s="183" t="s">
        <v>1</v>
      </c>
      <c r="Z233" s="31"/>
      <c r="AA233" s="31"/>
      <c r="AB233" s="31"/>
      <c r="AC233" s="31"/>
      <c r="AD233" s="31"/>
      <c r="AE233" s="31"/>
      <c r="AR233" s="184" t="s">
        <v>331</v>
      </c>
      <c r="AT233" s="184" t="s">
        <v>201</v>
      </c>
      <c r="AU233" s="184" t="s">
        <v>83</v>
      </c>
      <c r="AY233" s="14" t="s">
        <v>205</v>
      </c>
      <c r="BE233" s="185">
        <f>IF(O233="základní",K233,0)</f>
        <v>0</v>
      </c>
      <c r="BF233" s="185">
        <f>IF(O233="snížená",K233,0)</f>
        <v>0</v>
      </c>
      <c r="BG233" s="185">
        <f>IF(O233="zákl. přenesená",K233,0)</f>
        <v>0</v>
      </c>
      <c r="BH233" s="185">
        <f>IF(O233="sníž. přenesená",K233,0)</f>
        <v>0</v>
      </c>
      <c r="BI233" s="185">
        <f>IF(O233="nulová",K233,0)</f>
        <v>0</v>
      </c>
      <c r="BJ233" s="14" t="s">
        <v>83</v>
      </c>
      <c r="BK233" s="185">
        <f>ROUND(P233*H233,2)</f>
        <v>0</v>
      </c>
      <c r="BL233" s="14" t="s">
        <v>331</v>
      </c>
      <c r="BM233" s="184" t="s">
        <v>2831</v>
      </c>
    </row>
    <row r="234" spans="1:65" s="2" customFormat="1" ht="11.25">
      <c r="A234" s="31"/>
      <c r="B234" s="32"/>
      <c r="C234" s="33"/>
      <c r="D234" s="186" t="s">
        <v>207</v>
      </c>
      <c r="E234" s="33"/>
      <c r="F234" s="187" t="s">
        <v>2830</v>
      </c>
      <c r="G234" s="33"/>
      <c r="H234" s="33"/>
      <c r="I234" s="188"/>
      <c r="J234" s="188"/>
      <c r="K234" s="33"/>
      <c r="L234" s="33"/>
      <c r="M234" s="36"/>
      <c r="N234" s="189"/>
      <c r="O234" s="190"/>
      <c r="P234" s="68"/>
      <c r="Q234" s="68"/>
      <c r="R234" s="68"/>
      <c r="S234" s="68"/>
      <c r="T234" s="68"/>
      <c r="U234" s="68"/>
      <c r="V234" s="68"/>
      <c r="W234" s="68"/>
      <c r="X234" s="68"/>
      <c r="Y234" s="69"/>
      <c r="Z234" s="31"/>
      <c r="AA234" s="31"/>
      <c r="AB234" s="31"/>
      <c r="AC234" s="31"/>
      <c r="AD234" s="31"/>
      <c r="AE234" s="31"/>
      <c r="AT234" s="14" t="s">
        <v>207</v>
      </c>
      <c r="AU234" s="14" t="s">
        <v>83</v>
      </c>
    </row>
    <row r="235" spans="1:65" s="2" customFormat="1" ht="14.45" customHeight="1">
      <c r="A235" s="31"/>
      <c r="B235" s="32"/>
      <c r="C235" s="207" t="s">
        <v>289</v>
      </c>
      <c r="D235" s="207" t="s">
        <v>423</v>
      </c>
      <c r="E235" s="208" t="s">
        <v>2832</v>
      </c>
      <c r="F235" s="209" t="s">
        <v>2833</v>
      </c>
      <c r="G235" s="210" t="s">
        <v>300</v>
      </c>
      <c r="H235" s="211">
        <v>15</v>
      </c>
      <c r="I235" s="212"/>
      <c r="J235" s="212"/>
      <c r="K235" s="213">
        <f>ROUND(P235*H235,2)</f>
        <v>0</v>
      </c>
      <c r="L235" s="209" t="s">
        <v>1</v>
      </c>
      <c r="M235" s="36"/>
      <c r="N235" s="214" t="s">
        <v>1</v>
      </c>
      <c r="O235" s="180" t="s">
        <v>39</v>
      </c>
      <c r="P235" s="181">
        <f>I235+J235</f>
        <v>0</v>
      </c>
      <c r="Q235" s="181">
        <f>ROUND(I235*H235,2)</f>
        <v>0</v>
      </c>
      <c r="R235" s="181">
        <f>ROUND(J235*H235,2)</f>
        <v>0</v>
      </c>
      <c r="S235" s="68"/>
      <c r="T235" s="182">
        <f>S235*H235</f>
        <v>0</v>
      </c>
      <c r="U235" s="182">
        <v>0</v>
      </c>
      <c r="V235" s="182">
        <f>U235*H235</f>
        <v>0</v>
      </c>
      <c r="W235" s="182">
        <v>0</v>
      </c>
      <c r="X235" s="182">
        <f>W235*H235</f>
        <v>0</v>
      </c>
      <c r="Y235" s="183" t="s">
        <v>1</v>
      </c>
      <c r="Z235" s="31"/>
      <c r="AA235" s="31"/>
      <c r="AB235" s="31"/>
      <c r="AC235" s="31"/>
      <c r="AD235" s="31"/>
      <c r="AE235" s="31"/>
      <c r="AR235" s="184" t="s">
        <v>427</v>
      </c>
      <c r="AT235" s="184" t="s">
        <v>423</v>
      </c>
      <c r="AU235" s="184" t="s">
        <v>83</v>
      </c>
      <c r="AY235" s="14" t="s">
        <v>205</v>
      </c>
      <c r="BE235" s="185">
        <f>IF(O235="základní",K235,0)</f>
        <v>0</v>
      </c>
      <c r="BF235" s="185">
        <f>IF(O235="snížená",K235,0)</f>
        <v>0</v>
      </c>
      <c r="BG235" s="185">
        <f>IF(O235="zákl. přenesená",K235,0)</f>
        <v>0</v>
      </c>
      <c r="BH235" s="185">
        <f>IF(O235="sníž. přenesená",K235,0)</f>
        <v>0</v>
      </c>
      <c r="BI235" s="185">
        <f>IF(O235="nulová",K235,0)</f>
        <v>0</v>
      </c>
      <c r="BJ235" s="14" t="s">
        <v>83</v>
      </c>
      <c r="BK235" s="185">
        <f>ROUND(P235*H235,2)</f>
        <v>0</v>
      </c>
      <c r="BL235" s="14" t="s">
        <v>427</v>
      </c>
      <c r="BM235" s="184" t="s">
        <v>2834</v>
      </c>
    </row>
    <row r="236" spans="1:65" s="2" customFormat="1" ht="19.5">
      <c r="A236" s="31"/>
      <c r="B236" s="32"/>
      <c r="C236" s="33"/>
      <c r="D236" s="186" t="s">
        <v>207</v>
      </c>
      <c r="E236" s="33"/>
      <c r="F236" s="187" t="s">
        <v>2835</v>
      </c>
      <c r="G236" s="33"/>
      <c r="H236" s="33"/>
      <c r="I236" s="188"/>
      <c r="J236" s="188"/>
      <c r="K236" s="33"/>
      <c r="L236" s="33"/>
      <c r="M236" s="36"/>
      <c r="N236" s="189"/>
      <c r="O236" s="190"/>
      <c r="P236" s="68"/>
      <c r="Q236" s="68"/>
      <c r="R236" s="68"/>
      <c r="S236" s="68"/>
      <c r="T236" s="68"/>
      <c r="U236" s="68"/>
      <c r="V236" s="68"/>
      <c r="W236" s="68"/>
      <c r="X236" s="68"/>
      <c r="Y236" s="69"/>
      <c r="Z236" s="31"/>
      <c r="AA236" s="31"/>
      <c r="AB236" s="31"/>
      <c r="AC236" s="31"/>
      <c r="AD236" s="31"/>
      <c r="AE236" s="31"/>
      <c r="AT236" s="14" t="s">
        <v>207</v>
      </c>
      <c r="AU236" s="14" t="s">
        <v>83</v>
      </c>
    </row>
    <row r="237" spans="1:65" s="2" customFormat="1" ht="24.2" customHeight="1">
      <c r="A237" s="31"/>
      <c r="B237" s="32"/>
      <c r="C237" s="170" t="s">
        <v>980</v>
      </c>
      <c r="D237" s="170" t="s">
        <v>201</v>
      </c>
      <c r="E237" s="171" t="s">
        <v>2836</v>
      </c>
      <c r="F237" s="172" t="s">
        <v>2837</v>
      </c>
      <c r="G237" s="173" t="s">
        <v>300</v>
      </c>
      <c r="H237" s="174">
        <v>1</v>
      </c>
      <c r="I237" s="175"/>
      <c r="J237" s="176"/>
      <c r="K237" s="177">
        <f>ROUND(P237*H237,2)</f>
        <v>0</v>
      </c>
      <c r="L237" s="172" t="s">
        <v>1</v>
      </c>
      <c r="M237" s="178"/>
      <c r="N237" s="179" t="s">
        <v>1</v>
      </c>
      <c r="O237" s="180" t="s">
        <v>39</v>
      </c>
      <c r="P237" s="181">
        <f>I237+J237</f>
        <v>0</v>
      </c>
      <c r="Q237" s="181">
        <f>ROUND(I237*H237,2)</f>
        <v>0</v>
      </c>
      <c r="R237" s="181">
        <f>ROUND(J237*H237,2)</f>
        <v>0</v>
      </c>
      <c r="S237" s="68"/>
      <c r="T237" s="182">
        <f>S237*H237</f>
        <v>0</v>
      </c>
      <c r="U237" s="182">
        <v>0</v>
      </c>
      <c r="V237" s="182">
        <f>U237*H237</f>
        <v>0</v>
      </c>
      <c r="W237" s="182">
        <v>0</v>
      </c>
      <c r="X237" s="182">
        <f>W237*H237</f>
        <v>0</v>
      </c>
      <c r="Y237" s="183" t="s">
        <v>1</v>
      </c>
      <c r="Z237" s="31"/>
      <c r="AA237" s="31"/>
      <c r="AB237" s="31"/>
      <c r="AC237" s="31"/>
      <c r="AD237" s="31"/>
      <c r="AE237" s="31"/>
      <c r="AR237" s="184" t="s">
        <v>331</v>
      </c>
      <c r="AT237" s="184" t="s">
        <v>201</v>
      </c>
      <c r="AU237" s="184" t="s">
        <v>83</v>
      </c>
      <c r="AY237" s="14" t="s">
        <v>205</v>
      </c>
      <c r="BE237" s="185">
        <f>IF(O237="základní",K237,0)</f>
        <v>0</v>
      </c>
      <c r="BF237" s="185">
        <f>IF(O237="snížená",K237,0)</f>
        <v>0</v>
      </c>
      <c r="BG237" s="185">
        <f>IF(O237="zákl. přenesená",K237,0)</f>
        <v>0</v>
      </c>
      <c r="BH237" s="185">
        <f>IF(O237="sníž. přenesená",K237,0)</f>
        <v>0</v>
      </c>
      <c r="BI237" s="185">
        <f>IF(O237="nulová",K237,0)</f>
        <v>0</v>
      </c>
      <c r="BJ237" s="14" t="s">
        <v>83</v>
      </c>
      <c r="BK237" s="185">
        <f>ROUND(P237*H237,2)</f>
        <v>0</v>
      </c>
      <c r="BL237" s="14" t="s">
        <v>331</v>
      </c>
      <c r="BM237" s="184" t="s">
        <v>2838</v>
      </c>
    </row>
    <row r="238" spans="1:65" s="2" customFormat="1" ht="19.5">
      <c r="A238" s="31"/>
      <c r="B238" s="32"/>
      <c r="C238" s="33"/>
      <c r="D238" s="186" t="s">
        <v>207</v>
      </c>
      <c r="E238" s="33"/>
      <c r="F238" s="187" t="s">
        <v>2837</v>
      </c>
      <c r="G238" s="33"/>
      <c r="H238" s="33"/>
      <c r="I238" s="188"/>
      <c r="J238" s="188"/>
      <c r="K238" s="33"/>
      <c r="L238" s="33"/>
      <c r="M238" s="36"/>
      <c r="N238" s="189"/>
      <c r="O238" s="190"/>
      <c r="P238" s="68"/>
      <c r="Q238" s="68"/>
      <c r="R238" s="68"/>
      <c r="S238" s="68"/>
      <c r="T238" s="68"/>
      <c r="U238" s="68"/>
      <c r="V238" s="68"/>
      <c r="W238" s="68"/>
      <c r="X238" s="68"/>
      <c r="Y238" s="69"/>
      <c r="Z238" s="31"/>
      <c r="AA238" s="31"/>
      <c r="AB238" s="31"/>
      <c r="AC238" s="31"/>
      <c r="AD238" s="31"/>
      <c r="AE238" s="31"/>
      <c r="AT238" s="14" t="s">
        <v>207</v>
      </c>
      <c r="AU238" s="14" t="s">
        <v>83</v>
      </c>
    </row>
    <row r="239" spans="1:65" s="2" customFormat="1" ht="48.75">
      <c r="A239" s="31"/>
      <c r="B239" s="32"/>
      <c r="C239" s="33"/>
      <c r="D239" s="186" t="s">
        <v>310</v>
      </c>
      <c r="E239" s="33"/>
      <c r="F239" s="191" t="s">
        <v>2839</v>
      </c>
      <c r="G239" s="33"/>
      <c r="H239" s="33"/>
      <c r="I239" s="188"/>
      <c r="J239" s="188"/>
      <c r="K239" s="33"/>
      <c r="L239" s="33"/>
      <c r="M239" s="36"/>
      <c r="N239" s="189"/>
      <c r="O239" s="190"/>
      <c r="P239" s="68"/>
      <c r="Q239" s="68"/>
      <c r="R239" s="68"/>
      <c r="S239" s="68"/>
      <c r="T239" s="68"/>
      <c r="U239" s="68"/>
      <c r="V239" s="68"/>
      <c r="W239" s="68"/>
      <c r="X239" s="68"/>
      <c r="Y239" s="69"/>
      <c r="Z239" s="31"/>
      <c r="AA239" s="31"/>
      <c r="AB239" s="31"/>
      <c r="AC239" s="31"/>
      <c r="AD239" s="31"/>
      <c r="AE239" s="31"/>
      <c r="AT239" s="14" t="s">
        <v>310</v>
      </c>
      <c r="AU239" s="14" t="s">
        <v>83</v>
      </c>
    </row>
    <row r="240" spans="1:65" s="2" customFormat="1" ht="24.2" customHeight="1">
      <c r="A240" s="31"/>
      <c r="B240" s="32"/>
      <c r="C240" s="170" t="s">
        <v>959</v>
      </c>
      <c r="D240" s="170" t="s">
        <v>201</v>
      </c>
      <c r="E240" s="171" t="s">
        <v>2840</v>
      </c>
      <c r="F240" s="172" t="s">
        <v>2841</v>
      </c>
      <c r="G240" s="173" t="s">
        <v>300</v>
      </c>
      <c r="H240" s="174">
        <v>10</v>
      </c>
      <c r="I240" s="175"/>
      <c r="J240" s="176"/>
      <c r="K240" s="177">
        <f>ROUND(P240*H240,2)</f>
        <v>0</v>
      </c>
      <c r="L240" s="172" t="s">
        <v>1</v>
      </c>
      <c r="M240" s="178"/>
      <c r="N240" s="179" t="s">
        <v>1</v>
      </c>
      <c r="O240" s="180" t="s">
        <v>39</v>
      </c>
      <c r="P240" s="181">
        <f>I240+J240</f>
        <v>0</v>
      </c>
      <c r="Q240" s="181">
        <f>ROUND(I240*H240,2)</f>
        <v>0</v>
      </c>
      <c r="R240" s="181">
        <f>ROUND(J240*H240,2)</f>
        <v>0</v>
      </c>
      <c r="S240" s="68"/>
      <c r="T240" s="182">
        <f>S240*H240</f>
        <v>0</v>
      </c>
      <c r="U240" s="182">
        <v>0</v>
      </c>
      <c r="V240" s="182">
        <f>U240*H240</f>
        <v>0</v>
      </c>
      <c r="W240" s="182">
        <v>0</v>
      </c>
      <c r="X240" s="182">
        <f>W240*H240</f>
        <v>0</v>
      </c>
      <c r="Y240" s="183" t="s">
        <v>1</v>
      </c>
      <c r="Z240" s="31"/>
      <c r="AA240" s="31"/>
      <c r="AB240" s="31"/>
      <c r="AC240" s="31"/>
      <c r="AD240" s="31"/>
      <c r="AE240" s="31"/>
      <c r="AR240" s="184" t="s">
        <v>331</v>
      </c>
      <c r="AT240" s="184" t="s">
        <v>201</v>
      </c>
      <c r="AU240" s="184" t="s">
        <v>83</v>
      </c>
      <c r="AY240" s="14" t="s">
        <v>205</v>
      </c>
      <c r="BE240" s="185">
        <f>IF(O240="základní",K240,0)</f>
        <v>0</v>
      </c>
      <c r="BF240" s="185">
        <f>IF(O240="snížená",K240,0)</f>
        <v>0</v>
      </c>
      <c r="BG240" s="185">
        <f>IF(O240="zákl. přenesená",K240,0)</f>
        <v>0</v>
      </c>
      <c r="BH240" s="185">
        <f>IF(O240="sníž. přenesená",K240,0)</f>
        <v>0</v>
      </c>
      <c r="BI240" s="185">
        <f>IF(O240="nulová",K240,0)</f>
        <v>0</v>
      </c>
      <c r="BJ240" s="14" t="s">
        <v>83</v>
      </c>
      <c r="BK240" s="185">
        <f>ROUND(P240*H240,2)</f>
        <v>0</v>
      </c>
      <c r="BL240" s="14" t="s">
        <v>331</v>
      </c>
      <c r="BM240" s="184" t="s">
        <v>2842</v>
      </c>
    </row>
    <row r="241" spans="1:65" s="2" customFormat="1" ht="19.5">
      <c r="A241" s="31"/>
      <c r="B241" s="32"/>
      <c r="C241" s="33"/>
      <c r="D241" s="186" t="s">
        <v>207</v>
      </c>
      <c r="E241" s="33"/>
      <c r="F241" s="187" t="s">
        <v>2841</v>
      </c>
      <c r="G241" s="33"/>
      <c r="H241" s="33"/>
      <c r="I241" s="188"/>
      <c r="J241" s="188"/>
      <c r="K241" s="33"/>
      <c r="L241" s="33"/>
      <c r="M241" s="36"/>
      <c r="N241" s="189"/>
      <c r="O241" s="190"/>
      <c r="P241" s="68"/>
      <c r="Q241" s="68"/>
      <c r="R241" s="68"/>
      <c r="S241" s="68"/>
      <c r="T241" s="68"/>
      <c r="U241" s="68"/>
      <c r="V241" s="68"/>
      <c r="W241" s="68"/>
      <c r="X241" s="68"/>
      <c r="Y241" s="69"/>
      <c r="Z241" s="31"/>
      <c r="AA241" s="31"/>
      <c r="AB241" s="31"/>
      <c r="AC241" s="31"/>
      <c r="AD241" s="31"/>
      <c r="AE241" s="31"/>
      <c r="AT241" s="14" t="s">
        <v>207</v>
      </c>
      <c r="AU241" s="14" t="s">
        <v>83</v>
      </c>
    </row>
    <row r="242" spans="1:65" s="2" customFormat="1" ht="48.75">
      <c r="A242" s="31"/>
      <c r="B242" s="32"/>
      <c r="C242" s="33"/>
      <c r="D242" s="186" t="s">
        <v>310</v>
      </c>
      <c r="E242" s="33"/>
      <c r="F242" s="191" t="s">
        <v>2839</v>
      </c>
      <c r="G242" s="33"/>
      <c r="H242" s="33"/>
      <c r="I242" s="188"/>
      <c r="J242" s="188"/>
      <c r="K242" s="33"/>
      <c r="L242" s="33"/>
      <c r="M242" s="36"/>
      <c r="N242" s="189"/>
      <c r="O242" s="190"/>
      <c r="P242" s="68"/>
      <c r="Q242" s="68"/>
      <c r="R242" s="68"/>
      <c r="S242" s="68"/>
      <c r="T242" s="68"/>
      <c r="U242" s="68"/>
      <c r="V242" s="68"/>
      <c r="W242" s="68"/>
      <c r="X242" s="68"/>
      <c r="Y242" s="69"/>
      <c r="Z242" s="31"/>
      <c r="AA242" s="31"/>
      <c r="AB242" s="31"/>
      <c r="AC242" s="31"/>
      <c r="AD242" s="31"/>
      <c r="AE242" s="31"/>
      <c r="AT242" s="14" t="s">
        <v>310</v>
      </c>
      <c r="AU242" s="14" t="s">
        <v>83</v>
      </c>
    </row>
    <row r="243" spans="1:65" s="2" customFormat="1" ht="24.2" customHeight="1">
      <c r="A243" s="31"/>
      <c r="B243" s="32"/>
      <c r="C243" s="170" t="s">
        <v>964</v>
      </c>
      <c r="D243" s="170" t="s">
        <v>201</v>
      </c>
      <c r="E243" s="171" t="s">
        <v>2843</v>
      </c>
      <c r="F243" s="172" t="s">
        <v>2844</v>
      </c>
      <c r="G243" s="173" t="s">
        <v>300</v>
      </c>
      <c r="H243" s="174">
        <v>4</v>
      </c>
      <c r="I243" s="175"/>
      <c r="J243" s="176"/>
      <c r="K243" s="177">
        <f>ROUND(P243*H243,2)</f>
        <v>0</v>
      </c>
      <c r="L243" s="172" t="s">
        <v>1</v>
      </c>
      <c r="M243" s="178"/>
      <c r="N243" s="179" t="s">
        <v>1</v>
      </c>
      <c r="O243" s="180" t="s">
        <v>39</v>
      </c>
      <c r="P243" s="181">
        <f>I243+J243</f>
        <v>0</v>
      </c>
      <c r="Q243" s="181">
        <f>ROUND(I243*H243,2)</f>
        <v>0</v>
      </c>
      <c r="R243" s="181">
        <f>ROUND(J243*H243,2)</f>
        <v>0</v>
      </c>
      <c r="S243" s="68"/>
      <c r="T243" s="182">
        <f>S243*H243</f>
        <v>0</v>
      </c>
      <c r="U243" s="182">
        <v>0</v>
      </c>
      <c r="V243" s="182">
        <f>U243*H243</f>
        <v>0</v>
      </c>
      <c r="W243" s="182">
        <v>0</v>
      </c>
      <c r="X243" s="182">
        <f>W243*H243</f>
        <v>0</v>
      </c>
      <c r="Y243" s="183" t="s">
        <v>1</v>
      </c>
      <c r="Z243" s="31"/>
      <c r="AA243" s="31"/>
      <c r="AB243" s="31"/>
      <c r="AC243" s="31"/>
      <c r="AD243" s="31"/>
      <c r="AE243" s="31"/>
      <c r="AR243" s="184" t="s">
        <v>331</v>
      </c>
      <c r="AT243" s="184" t="s">
        <v>201</v>
      </c>
      <c r="AU243" s="184" t="s">
        <v>83</v>
      </c>
      <c r="AY243" s="14" t="s">
        <v>205</v>
      </c>
      <c r="BE243" s="185">
        <f>IF(O243="základní",K243,0)</f>
        <v>0</v>
      </c>
      <c r="BF243" s="185">
        <f>IF(O243="snížená",K243,0)</f>
        <v>0</v>
      </c>
      <c r="BG243" s="185">
        <f>IF(O243="zákl. přenesená",K243,0)</f>
        <v>0</v>
      </c>
      <c r="BH243" s="185">
        <f>IF(O243="sníž. přenesená",K243,0)</f>
        <v>0</v>
      </c>
      <c r="BI243" s="185">
        <f>IF(O243="nulová",K243,0)</f>
        <v>0</v>
      </c>
      <c r="BJ243" s="14" t="s">
        <v>83</v>
      </c>
      <c r="BK243" s="185">
        <f>ROUND(P243*H243,2)</f>
        <v>0</v>
      </c>
      <c r="BL243" s="14" t="s">
        <v>331</v>
      </c>
      <c r="BM243" s="184" t="s">
        <v>2845</v>
      </c>
    </row>
    <row r="244" spans="1:65" s="2" customFormat="1" ht="19.5">
      <c r="A244" s="31"/>
      <c r="B244" s="32"/>
      <c r="C244" s="33"/>
      <c r="D244" s="186" t="s">
        <v>207</v>
      </c>
      <c r="E244" s="33"/>
      <c r="F244" s="187" t="s">
        <v>2844</v>
      </c>
      <c r="G244" s="33"/>
      <c r="H244" s="33"/>
      <c r="I244" s="188"/>
      <c r="J244" s="188"/>
      <c r="K244" s="33"/>
      <c r="L244" s="33"/>
      <c r="M244" s="36"/>
      <c r="N244" s="189"/>
      <c r="O244" s="190"/>
      <c r="P244" s="68"/>
      <c r="Q244" s="68"/>
      <c r="R244" s="68"/>
      <c r="S244" s="68"/>
      <c r="T244" s="68"/>
      <c r="U244" s="68"/>
      <c r="V244" s="68"/>
      <c r="W244" s="68"/>
      <c r="X244" s="68"/>
      <c r="Y244" s="69"/>
      <c r="Z244" s="31"/>
      <c r="AA244" s="31"/>
      <c r="AB244" s="31"/>
      <c r="AC244" s="31"/>
      <c r="AD244" s="31"/>
      <c r="AE244" s="31"/>
      <c r="AT244" s="14" t="s">
        <v>207</v>
      </c>
      <c r="AU244" s="14" t="s">
        <v>83</v>
      </c>
    </row>
    <row r="245" spans="1:65" s="2" customFormat="1" ht="48.75">
      <c r="A245" s="31"/>
      <c r="B245" s="32"/>
      <c r="C245" s="33"/>
      <c r="D245" s="186" t="s">
        <v>310</v>
      </c>
      <c r="E245" s="33"/>
      <c r="F245" s="191" t="s">
        <v>2839</v>
      </c>
      <c r="G245" s="33"/>
      <c r="H245" s="33"/>
      <c r="I245" s="188"/>
      <c r="J245" s="188"/>
      <c r="K245" s="33"/>
      <c r="L245" s="33"/>
      <c r="M245" s="36"/>
      <c r="N245" s="189"/>
      <c r="O245" s="190"/>
      <c r="P245" s="68"/>
      <c r="Q245" s="68"/>
      <c r="R245" s="68"/>
      <c r="S245" s="68"/>
      <c r="T245" s="68"/>
      <c r="U245" s="68"/>
      <c r="V245" s="68"/>
      <c r="W245" s="68"/>
      <c r="X245" s="68"/>
      <c r="Y245" s="69"/>
      <c r="Z245" s="31"/>
      <c r="AA245" s="31"/>
      <c r="AB245" s="31"/>
      <c r="AC245" s="31"/>
      <c r="AD245" s="31"/>
      <c r="AE245" s="31"/>
      <c r="AT245" s="14" t="s">
        <v>310</v>
      </c>
      <c r="AU245" s="14" t="s">
        <v>83</v>
      </c>
    </row>
    <row r="246" spans="1:65" s="2" customFormat="1" ht="14.45" customHeight="1">
      <c r="A246" s="31"/>
      <c r="B246" s="32"/>
      <c r="C246" s="207" t="s">
        <v>973</v>
      </c>
      <c r="D246" s="207" t="s">
        <v>423</v>
      </c>
      <c r="E246" s="208" t="s">
        <v>1574</v>
      </c>
      <c r="F246" s="209" t="s">
        <v>1575</v>
      </c>
      <c r="G246" s="210" t="s">
        <v>300</v>
      </c>
      <c r="H246" s="211">
        <v>64</v>
      </c>
      <c r="I246" s="212"/>
      <c r="J246" s="212"/>
      <c r="K246" s="213">
        <f>ROUND(P246*H246,2)</f>
        <v>0</v>
      </c>
      <c r="L246" s="209" t="s">
        <v>1</v>
      </c>
      <c r="M246" s="36"/>
      <c r="N246" s="214" t="s">
        <v>1</v>
      </c>
      <c r="O246" s="180" t="s">
        <v>39</v>
      </c>
      <c r="P246" s="181">
        <f>I246+J246</f>
        <v>0</v>
      </c>
      <c r="Q246" s="181">
        <f>ROUND(I246*H246,2)</f>
        <v>0</v>
      </c>
      <c r="R246" s="181">
        <f>ROUND(J246*H246,2)</f>
        <v>0</v>
      </c>
      <c r="S246" s="68"/>
      <c r="T246" s="182">
        <f>S246*H246</f>
        <v>0</v>
      </c>
      <c r="U246" s="182">
        <v>0</v>
      </c>
      <c r="V246" s="182">
        <f>U246*H246</f>
        <v>0</v>
      </c>
      <c r="W246" s="182">
        <v>0</v>
      </c>
      <c r="X246" s="182">
        <f>W246*H246</f>
        <v>0</v>
      </c>
      <c r="Y246" s="183" t="s">
        <v>1</v>
      </c>
      <c r="Z246" s="31"/>
      <c r="AA246" s="31"/>
      <c r="AB246" s="31"/>
      <c r="AC246" s="31"/>
      <c r="AD246" s="31"/>
      <c r="AE246" s="31"/>
      <c r="AR246" s="184" t="s">
        <v>427</v>
      </c>
      <c r="AT246" s="184" t="s">
        <v>423</v>
      </c>
      <c r="AU246" s="184" t="s">
        <v>83</v>
      </c>
      <c r="AY246" s="14" t="s">
        <v>205</v>
      </c>
      <c r="BE246" s="185">
        <f>IF(O246="základní",K246,0)</f>
        <v>0</v>
      </c>
      <c r="BF246" s="185">
        <f>IF(O246="snížená",K246,0)</f>
        <v>0</v>
      </c>
      <c r="BG246" s="185">
        <f>IF(O246="zákl. přenesená",K246,0)</f>
        <v>0</v>
      </c>
      <c r="BH246" s="185">
        <f>IF(O246="sníž. přenesená",K246,0)</f>
        <v>0</v>
      </c>
      <c r="BI246" s="185">
        <f>IF(O246="nulová",K246,0)</f>
        <v>0</v>
      </c>
      <c r="BJ246" s="14" t="s">
        <v>83</v>
      </c>
      <c r="BK246" s="185">
        <f>ROUND(P246*H246,2)</f>
        <v>0</v>
      </c>
      <c r="BL246" s="14" t="s">
        <v>427</v>
      </c>
      <c r="BM246" s="184" t="s">
        <v>2846</v>
      </c>
    </row>
    <row r="247" spans="1:65" s="2" customFormat="1" ht="11.25">
      <c r="A247" s="31"/>
      <c r="B247" s="32"/>
      <c r="C247" s="33"/>
      <c r="D247" s="186" t="s">
        <v>207</v>
      </c>
      <c r="E247" s="33"/>
      <c r="F247" s="187" t="s">
        <v>1577</v>
      </c>
      <c r="G247" s="33"/>
      <c r="H247" s="33"/>
      <c r="I247" s="188"/>
      <c r="J247" s="188"/>
      <c r="K247" s="33"/>
      <c r="L247" s="33"/>
      <c r="M247" s="36"/>
      <c r="N247" s="189"/>
      <c r="O247" s="190"/>
      <c r="P247" s="68"/>
      <c r="Q247" s="68"/>
      <c r="R247" s="68"/>
      <c r="S247" s="68"/>
      <c r="T247" s="68"/>
      <c r="U247" s="68"/>
      <c r="V247" s="68"/>
      <c r="W247" s="68"/>
      <c r="X247" s="68"/>
      <c r="Y247" s="69"/>
      <c r="Z247" s="31"/>
      <c r="AA247" s="31"/>
      <c r="AB247" s="31"/>
      <c r="AC247" s="31"/>
      <c r="AD247" s="31"/>
      <c r="AE247" s="31"/>
      <c r="AT247" s="14" t="s">
        <v>207</v>
      </c>
      <c r="AU247" s="14" t="s">
        <v>83</v>
      </c>
    </row>
    <row r="248" spans="1:65" s="2" customFormat="1" ht="24.2" customHeight="1">
      <c r="A248" s="31"/>
      <c r="B248" s="32"/>
      <c r="C248" s="207" t="s">
        <v>954</v>
      </c>
      <c r="D248" s="207" t="s">
        <v>423</v>
      </c>
      <c r="E248" s="208" t="s">
        <v>2847</v>
      </c>
      <c r="F248" s="209" t="s">
        <v>2848</v>
      </c>
      <c r="G248" s="210" t="s">
        <v>300</v>
      </c>
      <c r="H248" s="211">
        <v>1</v>
      </c>
      <c r="I248" s="212"/>
      <c r="J248" s="212"/>
      <c r="K248" s="213">
        <f>ROUND(P248*H248,2)</f>
        <v>0</v>
      </c>
      <c r="L248" s="209" t="s">
        <v>1</v>
      </c>
      <c r="M248" s="36"/>
      <c r="N248" s="214" t="s">
        <v>1</v>
      </c>
      <c r="O248" s="180" t="s">
        <v>39</v>
      </c>
      <c r="P248" s="181">
        <f>I248+J248</f>
        <v>0</v>
      </c>
      <c r="Q248" s="181">
        <f>ROUND(I248*H248,2)</f>
        <v>0</v>
      </c>
      <c r="R248" s="181">
        <f>ROUND(J248*H248,2)</f>
        <v>0</v>
      </c>
      <c r="S248" s="68"/>
      <c r="T248" s="182">
        <f>S248*H248</f>
        <v>0</v>
      </c>
      <c r="U248" s="182">
        <v>0</v>
      </c>
      <c r="V248" s="182">
        <f>U248*H248</f>
        <v>0</v>
      </c>
      <c r="W248" s="182">
        <v>0</v>
      </c>
      <c r="X248" s="182">
        <f>W248*H248</f>
        <v>0</v>
      </c>
      <c r="Y248" s="183" t="s">
        <v>1</v>
      </c>
      <c r="Z248" s="31"/>
      <c r="AA248" s="31"/>
      <c r="AB248" s="31"/>
      <c r="AC248" s="31"/>
      <c r="AD248" s="31"/>
      <c r="AE248" s="31"/>
      <c r="AR248" s="184" t="s">
        <v>427</v>
      </c>
      <c r="AT248" s="184" t="s">
        <v>423</v>
      </c>
      <c r="AU248" s="184" t="s">
        <v>83</v>
      </c>
      <c r="AY248" s="14" t="s">
        <v>205</v>
      </c>
      <c r="BE248" s="185">
        <f>IF(O248="základní",K248,0)</f>
        <v>0</v>
      </c>
      <c r="BF248" s="185">
        <f>IF(O248="snížená",K248,0)</f>
        <v>0</v>
      </c>
      <c r="BG248" s="185">
        <f>IF(O248="zákl. přenesená",K248,0)</f>
        <v>0</v>
      </c>
      <c r="BH248" s="185">
        <f>IF(O248="sníž. přenesená",K248,0)</f>
        <v>0</v>
      </c>
      <c r="BI248" s="185">
        <f>IF(O248="nulová",K248,0)</f>
        <v>0</v>
      </c>
      <c r="BJ248" s="14" t="s">
        <v>83</v>
      </c>
      <c r="BK248" s="185">
        <f>ROUND(P248*H248,2)</f>
        <v>0</v>
      </c>
      <c r="BL248" s="14" t="s">
        <v>427</v>
      </c>
      <c r="BM248" s="184" t="s">
        <v>2849</v>
      </c>
    </row>
    <row r="249" spans="1:65" s="2" customFormat="1" ht="19.5">
      <c r="A249" s="31"/>
      <c r="B249" s="32"/>
      <c r="C249" s="33"/>
      <c r="D249" s="186" t="s">
        <v>207</v>
      </c>
      <c r="E249" s="33"/>
      <c r="F249" s="187" t="s">
        <v>2850</v>
      </c>
      <c r="G249" s="33"/>
      <c r="H249" s="33"/>
      <c r="I249" s="188"/>
      <c r="J249" s="188"/>
      <c r="K249" s="33"/>
      <c r="L249" s="33"/>
      <c r="M249" s="36"/>
      <c r="N249" s="189"/>
      <c r="O249" s="190"/>
      <c r="P249" s="68"/>
      <c r="Q249" s="68"/>
      <c r="R249" s="68"/>
      <c r="S249" s="68"/>
      <c r="T249" s="68"/>
      <c r="U249" s="68"/>
      <c r="V249" s="68"/>
      <c r="W249" s="68"/>
      <c r="X249" s="68"/>
      <c r="Y249" s="69"/>
      <c r="Z249" s="31"/>
      <c r="AA249" s="31"/>
      <c r="AB249" s="31"/>
      <c r="AC249" s="31"/>
      <c r="AD249" s="31"/>
      <c r="AE249" s="31"/>
      <c r="AT249" s="14" t="s">
        <v>207</v>
      </c>
      <c r="AU249" s="14" t="s">
        <v>83</v>
      </c>
    </row>
    <row r="250" spans="1:65" s="2" customFormat="1" ht="24.2" customHeight="1">
      <c r="A250" s="31"/>
      <c r="B250" s="32"/>
      <c r="C250" s="170" t="s">
        <v>968</v>
      </c>
      <c r="D250" s="170" t="s">
        <v>201</v>
      </c>
      <c r="E250" s="171" t="s">
        <v>2851</v>
      </c>
      <c r="F250" s="172" t="s">
        <v>2852</v>
      </c>
      <c r="G250" s="173" t="s">
        <v>300</v>
      </c>
      <c r="H250" s="174">
        <v>1</v>
      </c>
      <c r="I250" s="175"/>
      <c r="J250" s="176"/>
      <c r="K250" s="177">
        <f>ROUND(P250*H250,2)</f>
        <v>0</v>
      </c>
      <c r="L250" s="172" t="s">
        <v>1</v>
      </c>
      <c r="M250" s="178"/>
      <c r="N250" s="179" t="s">
        <v>1</v>
      </c>
      <c r="O250" s="180" t="s">
        <v>39</v>
      </c>
      <c r="P250" s="181">
        <f>I250+J250</f>
        <v>0</v>
      </c>
      <c r="Q250" s="181">
        <f>ROUND(I250*H250,2)</f>
        <v>0</v>
      </c>
      <c r="R250" s="181">
        <f>ROUND(J250*H250,2)</f>
        <v>0</v>
      </c>
      <c r="S250" s="68"/>
      <c r="T250" s="182">
        <f>S250*H250</f>
        <v>0</v>
      </c>
      <c r="U250" s="182">
        <v>0</v>
      </c>
      <c r="V250" s="182">
        <f>U250*H250</f>
        <v>0</v>
      </c>
      <c r="W250" s="182">
        <v>0</v>
      </c>
      <c r="X250" s="182">
        <f>W250*H250</f>
        <v>0</v>
      </c>
      <c r="Y250" s="183" t="s">
        <v>1</v>
      </c>
      <c r="Z250" s="31"/>
      <c r="AA250" s="31"/>
      <c r="AB250" s="31"/>
      <c r="AC250" s="31"/>
      <c r="AD250" s="31"/>
      <c r="AE250" s="31"/>
      <c r="AR250" s="184" t="s">
        <v>331</v>
      </c>
      <c r="AT250" s="184" t="s">
        <v>201</v>
      </c>
      <c r="AU250" s="184" t="s">
        <v>83</v>
      </c>
      <c r="AY250" s="14" t="s">
        <v>205</v>
      </c>
      <c r="BE250" s="185">
        <f>IF(O250="základní",K250,0)</f>
        <v>0</v>
      </c>
      <c r="BF250" s="185">
        <f>IF(O250="snížená",K250,0)</f>
        <v>0</v>
      </c>
      <c r="BG250" s="185">
        <f>IF(O250="zákl. přenesená",K250,0)</f>
        <v>0</v>
      </c>
      <c r="BH250" s="185">
        <f>IF(O250="sníž. přenesená",K250,0)</f>
        <v>0</v>
      </c>
      <c r="BI250" s="185">
        <f>IF(O250="nulová",K250,0)</f>
        <v>0</v>
      </c>
      <c r="BJ250" s="14" t="s">
        <v>83</v>
      </c>
      <c r="BK250" s="185">
        <f>ROUND(P250*H250,2)</f>
        <v>0</v>
      </c>
      <c r="BL250" s="14" t="s">
        <v>331</v>
      </c>
      <c r="BM250" s="184" t="s">
        <v>2853</v>
      </c>
    </row>
    <row r="251" spans="1:65" s="2" customFormat="1" ht="19.5">
      <c r="A251" s="31"/>
      <c r="B251" s="32"/>
      <c r="C251" s="33"/>
      <c r="D251" s="186" t="s">
        <v>207</v>
      </c>
      <c r="E251" s="33"/>
      <c r="F251" s="187" t="s">
        <v>2852</v>
      </c>
      <c r="G251" s="33"/>
      <c r="H251" s="33"/>
      <c r="I251" s="188"/>
      <c r="J251" s="188"/>
      <c r="K251" s="33"/>
      <c r="L251" s="33"/>
      <c r="M251" s="36"/>
      <c r="N251" s="189"/>
      <c r="O251" s="190"/>
      <c r="P251" s="68"/>
      <c r="Q251" s="68"/>
      <c r="R251" s="68"/>
      <c r="S251" s="68"/>
      <c r="T251" s="68"/>
      <c r="U251" s="68"/>
      <c r="V251" s="68"/>
      <c r="W251" s="68"/>
      <c r="X251" s="68"/>
      <c r="Y251" s="69"/>
      <c r="Z251" s="31"/>
      <c r="AA251" s="31"/>
      <c r="AB251" s="31"/>
      <c r="AC251" s="31"/>
      <c r="AD251" s="31"/>
      <c r="AE251" s="31"/>
      <c r="AT251" s="14" t="s">
        <v>207</v>
      </c>
      <c r="AU251" s="14" t="s">
        <v>83</v>
      </c>
    </row>
    <row r="252" spans="1:65" s="2" customFormat="1" ht="14.45" customHeight="1">
      <c r="A252" s="31"/>
      <c r="B252" s="32"/>
      <c r="C252" s="207" t="s">
        <v>887</v>
      </c>
      <c r="D252" s="207" t="s">
        <v>423</v>
      </c>
      <c r="E252" s="208" t="s">
        <v>2854</v>
      </c>
      <c r="F252" s="209" t="s">
        <v>2855</v>
      </c>
      <c r="G252" s="210" t="s">
        <v>300</v>
      </c>
      <c r="H252" s="211">
        <v>3</v>
      </c>
      <c r="I252" s="212"/>
      <c r="J252" s="212"/>
      <c r="K252" s="213">
        <f>ROUND(P252*H252,2)</f>
        <v>0</v>
      </c>
      <c r="L252" s="209" t="s">
        <v>1</v>
      </c>
      <c r="M252" s="36"/>
      <c r="N252" s="214" t="s">
        <v>1</v>
      </c>
      <c r="O252" s="180" t="s">
        <v>39</v>
      </c>
      <c r="P252" s="181">
        <f>I252+J252</f>
        <v>0</v>
      </c>
      <c r="Q252" s="181">
        <f>ROUND(I252*H252,2)</f>
        <v>0</v>
      </c>
      <c r="R252" s="181">
        <f>ROUND(J252*H252,2)</f>
        <v>0</v>
      </c>
      <c r="S252" s="68"/>
      <c r="T252" s="182">
        <f>S252*H252</f>
        <v>0</v>
      </c>
      <c r="U252" s="182">
        <v>0</v>
      </c>
      <c r="V252" s="182">
        <f>U252*H252</f>
        <v>0</v>
      </c>
      <c r="W252" s="182">
        <v>0</v>
      </c>
      <c r="X252" s="182">
        <f>W252*H252</f>
        <v>0</v>
      </c>
      <c r="Y252" s="183" t="s">
        <v>1</v>
      </c>
      <c r="Z252" s="31"/>
      <c r="AA252" s="31"/>
      <c r="AB252" s="31"/>
      <c r="AC252" s="31"/>
      <c r="AD252" s="31"/>
      <c r="AE252" s="31"/>
      <c r="AR252" s="184" t="s">
        <v>666</v>
      </c>
      <c r="AT252" s="184" t="s">
        <v>423</v>
      </c>
      <c r="AU252" s="184" t="s">
        <v>83</v>
      </c>
      <c r="AY252" s="14" t="s">
        <v>205</v>
      </c>
      <c r="BE252" s="185">
        <f>IF(O252="základní",K252,0)</f>
        <v>0</v>
      </c>
      <c r="BF252" s="185">
        <f>IF(O252="snížená",K252,0)</f>
        <v>0</v>
      </c>
      <c r="BG252" s="185">
        <f>IF(O252="zákl. přenesená",K252,0)</f>
        <v>0</v>
      </c>
      <c r="BH252" s="185">
        <f>IF(O252="sníž. přenesená",K252,0)</f>
        <v>0</v>
      </c>
      <c r="BI252" s="185">
        <f>IF(O252="nulová",K252,0)</f>
        <v>0</v>
      </c>
      <c r="BJ252" s="14" t="s">
        <v>83</v>
      </c>
      <c r="BK252" s="185">
        <f>ROUND(P252*H252,2)</f>
        <v>0</v>
      </c>
      <c r="BL252" s="14" t="s">
        <v>666</v>
      </c>
      <c r="BM252" s="184" t="s">
        <v>2856</v>
      </c>
    </row>
    <row r="253" spans="1:65" s="2" customFormat="1" ht="29.25">
      <c r="A253" s="31"/>
      <c r="B253" s="32"/>
      <c r="C253" s="33"/>
      <c r="D253" s="186" t="s">
        <v>207</v>
      </c>
      <c r="E253" s="33"/>
      <c r="F253" s="187" t="s">
        <v>2857</v>
      </c>
      <c r="G253" s="33"/>
      <c r="H253" s="33"/>
      <c r="I253" s="188"/>
      <c r="J253" s="188"/>
      <c r="K253" s="33"/>
      <c r="L253" s="33"/>
      <c r="M253" s="36"/>
      <c r="N253" s="189"/>
      <c r="O253" s="190"/>
      <c r="P253" s="68"/>
      <c r="Q253" s="68"/>
      <c r="R253" s="68"/>
      <c r="S253" s="68"/>
      <c r="T253" s="68"/>
      <c r="U253" s="68"/>
      <c r="V253" s="68"/>
      <c r="W253" s="68"/>
      <c r="X253" s="68"/>
      <c r="Y253" s="69"/>
      <c r="Z253" s="31"/>
      <c r="AA253" s="31"/>
      <c r="AB253" s="31"/>
      <c r="AC253" s="31"/>
      <c r="AD253" s="31"/>
      <c r="AE253" s="31"/>
      <c r="AT253" s="14" t="s">
        <v>207</v>
      </c>
      <c r="AU253" s="14" t="s">
        <v>83</v>
      </c>
    </row>
    <row r="254" spans="1:65" s="2" customFormat="1" ht="24.2" customHeight="1">
      <c r="A254" s="31"/>
      <c r="B254" s="32"/>
      <c r="C254" s="170" t="s">
        <v>666</v>
      </c>
      <c r="D254" s="170" t="s">
        <v>201</v>
      </c>
      <c r="E254" s="171" t="s">
        <v>2858</v>
      </c>
      <c r="F254" s="172" t="s">
        <v>2859</v>
      </c>
      <c r="G254" s="173" t="s">
        <v>300</v>
      </c>
      <c r="H254" s="174">
        <v>3</v>
      </c>
      <c r="I254" s="175"/>
      <c r="J254" s="176"/>
      <c r="K254" s="177">
        <f>ROUND(P254*H254,2)</f>
        <v>0</v>
      </c>
      <c r="L254" s="172" t="s">
        <v>1</v>
      </c>
      <c r="M254" s="178"/>
      <c r="N254" s="179" t="s">
        <v>1</v>
      </c>
      <c r="O254" s="180" t="s">
        <v>39</v>
      </c>
      <c r="P254" s="181">
        <f>I254+J254</f>
        <v>0</v>
      </c>
      <c r="Q254" s="181">
        <f>ROUND(I254*H254,2)</f>
        <v>0</v>
      </c>
      <c r="R254" s="181">
        <f>ROUND(J254*H254,2)</f>
        <v>0</v>
      </c>
      <c r="S254" s="68"/>
      <c r="T254" s="182">
        <f>S254*H254</f>
        <v>0</v>
      </c>
      <c r="U254" s="182">
        <v>0</v>
      </c>
      <c r="V254" s="182">
        <f>U254*H254</f>
        <v>0</v>
      </c>
      <c r="W254" s="182">
        <v>0</v>
      </c>
      <c r="X254" s="182">
        <f>W254*H254</f>
        <v>0</v>
      </c>
      <c r="Y254" s="183" t="s">
        <v>1</v>
      </c>
      <c r="Z254" s="31"/>
      <c r="AA254" s="31"/>
      <c r="AB254" s="31"/>
      <c r="AC254" s="31"/>
      <c r="AD254" s="31"/>
      <c r="AE254" s="31"/>
      <c r="AR254" s="184" t="s">
        <v>331</v>
      </c>
      <c r="AT254" s="184" t="s">
        <v>201</v>
      </c>
      <c r="AU254" s="184" t="s">
        <v>83</v>
      </c>
      <c r="AY254" s="14" t="s">
        <v>205</v>
      </c>
      <c r="BE254" s="185">
        <f>IF(O254="základní",K254,0)</f>
        <v>0</v>
      </c>
      <c r="BF254" s="185">
        <f>IF(O254="snížená",K254,0)</f>
        <v>0</v>
      </c>
      <c r="BG254" s="185">
        <f>IF(O254="zákl. přenesená",K254,0)</f>
        <v>0</v>
      </c>
      <c r="BH254" s="185">
        <f>IF(O254="sníž. přenesená",K254,0)</f>
        <v>0</v>
      </c>
      <c r="BI254" s="185">
        <f>IF(O254="nulová",K254,0)</f>
        <v>0</v>
      </c>
      <c r="BJ254" s="14" t="s">
        <v>83</v>
      </c>
      <c r="BK254" s="185">
        <f>ROUND(P254*H254,2)</f>
        <v>0</v>
      </c>
      <c r="BL254" s="14" t="s">
        <v>331</v>
      </c>
      <c r="BM254" s="184" t="s">
        <v>2860</v>
      </c>
    </row>
    <row r="255" spans="1:65" s="2" customFormat="1" ht="11.25">
      <c r="A255" s="31"/>
      <c r="B255" s="32"/>
      <c r="C255" s="33"/>
      <c r="D255" s="186" t="s">
        <v>207</v>
      </c>
      <c r="E255" s="33"/>
      <c r="F255" s="187" t="s">
        <v>2859</v>
      </c>
      <c r="G255" s="33"/>
      <c r="H255" s="33"/>
      <c r="I255" s="188"/>
      <c r="J255" s="188"/>
      <c r="K255" s="33"/>
      <c r="L255" s="33"/>
      <c r="M255" s="36"/>
      <c r="N255" s="189"/>
      <c r="O255" s="190"/>
      <c r="P255" s="68"/>
      <c r="Q255" s="68"/>
      <c r="R255" s="68"/>
      <c r="S255" s="68"/>
      <c r="T255" s="68"/>
      <c r="U255" s="68"/>
      <c r="V255" s="68"/>
      <c r="W255" s="68"/>
      <c r="X255" s="68"/>
      <c r="Y255" s="69"/>
      <c r="Z255" s="31"/>
      <c r="AA255" s="31"/>
      <c r="AB255" s="31"/>
      <c r="AC255" s="31"/>
      <c r="AD255" s="31"/>
      <c r="AE255" s="31"/>
      <c r="AT255" s="14" t="s">
        <v>207</v>
      </c>
      <c r="AU255" s="14" t="s">
        <v>83</v>
      </c>
    </row>
    <row r="256" spans="1:65" s="2" customFormat="1" ht="14.45" customHeight="1">
      <c r="A256" s="31"/>
      <c r="B256" s="32"/>
      <c r="C256" s="207" t="s">
        <v>900</v>
      </c>
      <c r="D256" s="207" t="s">
        <v>423</v>
      </c>
      <c r="E256" s="208" t="s">
        <v>1064</v>
      </c>
      <c r="F256" s="209" t="s">
        <v>1065</v>
      </c>
      <c r="G256" s="210" t="s">
        <v>300</v>
      </c>
      <c r="H256" s="211">
        <v>2</v>
      </c>
      <c r="I256" s="212"/>
      <c r="J256" s="212"/>
      <c r="K256" s="213">
        <f>ROUND(P256*H256,2)</f>
        <v>0</v>
      </c>
      <c r="L256" s="209" t="s">
        <v>1</v>
      </c>
      <c r="M256" s="36"/>
      <c r="N256" s="214" t="s">
        <v>1</v>
      </c>
      <c r="O256" s="180" t="s">
        <v>39</v>
      </c>
      <c r="P256" s="181">
        <f>I256+J256</f>
        <v>0</v>
      </c>
      <c r="Q256" s="181">
        <f>ROUND(I256*H256,2)</f>
        <v>0</v>
      </c>
      <c r="R256" s="181">
        <f>ROUND(J256*H256,2)</f>
        <v>0</v>
      </c>
      <c r="S256" s="68"/>
      <c r="T256" s="182">
        <f>S256*H256</f>
        <v>0</v>
      </c>
      <c r="U256" s="182">
        <v>0</v>
      </c>
      <c r="V256" s="182">
        <f>U256*H256</f>
        <v>0</v>
      </c>
      <c r="W256" s="182">
        <v>0</v>
      </c>
      <c r="X256" s="182">
        <f>W256*H256</f>
        <v>0</v>
      </c>
      <c r="Y256" s="183" t="s">
        <v>1</v>
      </c>
      <c r="Z256" s="31"/>
      <c r="AA256" s="31"/>
      <c r="AB256" s="31"/>
      <c r="AC256" s="31"/>
      <c r="AD256" s="31"/>
      <c r="AE256" s="31"/>
      <c r="AR256" s="184" t="s">
        <v>666</v>
      </c>
      <c r="AT256" s="184" t="s">
        <v>423</v>
      </c>
      <c r="AU256" s="184" t="s">
        <v>83</v>
      </c>
      <c r="AY256" s="14" t="s">
        <v>205</v>
      </c>
      <c r="BE256" s="185">
        <f>IF(O256="základní",K256,0)</f>
        <v>0</v>
      </c>
      <c r="BF256" s="185">
        <f>IF(O256="snížená",K256,0)</f>
        <v>0</v>
      </c>
      <c r="BG256" s="185">
        <f>IF(O256="zákl. přenesená",K256,0)</f>
        <v>0</v>
      </c>
      <c r="BH256" s="185">
        <f>IF(O256="sníž. přenesená",K256,0)</f>
        <v>0</v>
      </c>
      <c r="BI256" s="185">
        <f>IF(O256="nulová",K256,0)</f>
        <v>0</v>
      </c>
      <c r="BJ256" s="14" t="s">
        <v>83</v>
      </c>
      <c r="BK256" s="185">
        <f>ROUND(P256*H256,2)</f>
        <v>0</v>
      </c>
      <c r="BL256" s="14" t="s">
        <v>666</v>
      </c>
      <c r="BM256" s="184" t="s">
        <v>2861</v>
      </c>
    </row>
    <row r="257" spans="1:65" s="2" customFormat="1" ht="11.25">
      <c r="A257" s="31"/>
      <c r="B257" s="32"/>
      <c r="C257" s="33"/>
      <c r="D257" s="186" t="s">
        <v>207</v>
      </c>
      <c r="E257" s="33"/>
      <c r="F257" s="187" t="s">
        <v>1065</v>
      </c>
      <c r="G257" s="33"/>
      <c r="H257" s="33"/>
      <c r="I257" s="188"/>
      <c r="J257" s="188"/>
      <c r="K257" s="33"/>
      <c r="L257" s="33"/>
      <c r="M257" s="36"/>
      <c r="N257" s="189"/>
      <c r="O257" s="190"/>
      <c r="P257" s="68"/>
      <c r="Q257" s="68"/>
      <c r="R257" s="68"/>
      <c r="S257" s="68"/>
      <c r="T257" s="68"/>
      <c r="U257" s="68"/>
      <c r="V257" s="68"/>
      <c r="W257" s="68"/>
      <c r="X257" s="68"/>
      <c r="Y257" s="69"/>
      <c r="Z257" s="31"/>
      <c r="AA257" s="31"/>
      <c r="AB257" s="31"/>
      <c r="AC257" s="31"/>
      <c r="AD257" s="31"/>
      <c r="AE257" s="31"/>
      <c r="AT257" s="14" t="s">
        <v>207</v>
      </c>
      <c r="AU257" s="14" t="s">
        <v>83</v>
      </c>
    </row>
    <row r="258" spans="1:65" s="2" customFormat="1" ht="37.9" customHeight="1">
      <c r="A258" s="31"/>
      <c r="B258" s="32"/>
      <c r="C258" s="170" t="s">
        <v>904</v>
      </c>
      <c r="D258" s="170" t="s">
        <v>201</v>
      </c>
      <c r="E258" s="171" t="s">
        <v>2862</v>
      </c>
      <c r="F258" s="172" t="s">
        <v>2863</v>
      </c>
      <c r="G258" s="173" t="s">
        <v>300</v>
      </c>
      <c r="H258" s="174">
        <v>2</v>
      </c>
      <c r="I258" s="175"/>
      <c r="J258" s="176"/>
      <c r="K258" s="177">
        <f>ROUND(P258*H258,2)</f>
        <v>0</v>
      </c>
      <c r="L258" s="172" t="s">
        <v>1</v>
      </c>
      <c r="M258" s="178"/>
      <c r="N258" s="179" t="s">
        <v>1</v>
      </c>
      <c r="O258" s="180" t="s">
        <v>39</v>
      </c>
      <c r="P258" s="181">
        <f>I258+J258</f>
        <v>0</v>
      </c>
      <c r="Q258" s="181">
        <f>ROUND(I258*H258,2)</f>
        <v>0</v>
      </c>
      <c r="R258" s="181">
        <f>ROUND(J258*H258,2)</f>
        <v>0</v>
      </c>
      <c r="S258" s="68"/>
      <c r="T258" s="182">
        <f>S258*H258</f>
        <v>0</v>
      </c>
      <c r="U258" s="182">
        <v>0</v>
      </c>
      <c r="V258" s="182">
        <f>U258*H258</f>
        <v>0</v>
      </c>
      <c r="W258" s="182">
        <v>0</v>
      </c>
      <c r="X258" s="182">
        <f>W258*H258</f>
        <v>0</v>
      </c>
      <c r="Y258" s="183" t="s">
        <v>1</v>
      </c>
      <c r="Z258" s="31"/>
      <c r="AA258" s="31"/>
      <c r="AB258" s="31"/>
      <c r="AC258" s="31"/>
      <c r="AD258" s="31"/>
      <c r="AE258" s="31"/>
      <c r="AR258" s="184" t="s">
        <v>331</v>
      </c>
      <c r="AT258" s="184" t="s">
        <v>201</v>
      </c>
      <c r="AU258" s="184" t="s">
        <v>83</v>
      </c>
      <c r="AY258" s="14" t="s">
        <v>205</v>
      </c>
      <c r="BE258" s="185">
        <f>IF(O258="základní",K258,0)</f>
        <v>0</v>
      </c>
      <c r="BF258" s="185">
        <f>IF(O258="snížená",K258,0)</f>
        <v>0</v>
      </c>
      <c r="BG258" s="185">
        <f>IF(O258="zákl. přenesená",K258,0)</f>
        <v>0</v>
      </c>
      <c r="BH258" s="185">
        <f>IF(O258="sníž. přenesená",K258,0)</f>
        <v>0</v>
      </c>
      <c r="BI258" s="185">
        <f>IF(O258="nulová",K258,0)</f>
        <v>0</v>
      </c>
      <c r="BJ258" s="14" t="s">
        <v>83</v>
      </c>
      <c r="BK258" s="185">
        <f>ROUND(P258*H258,2)</f>
        <v>0</v>
      </c>
      <c r="BL258" s="14" t="s">
        <v>331</v>
      </c>
      <c r="BM258" s="184" t="s">
        <v>2864</v>
      </c>
    </row>
    <row r="259" spans="1:65" s="2" customFormat="1" ht="19.5">
      <c r="A259" s="31"/>
      <c r="B259" s="32"/>
      <c r="C259" s="33"/>
      <c r="D259" s="186" t="s">
        <v>207</v>
      </c>
      <c r="E259" s="33"/>
      <c r="F259" s="187" t="s">
        <v>2863</v>
      </c>
      <c r="G259" s="33"/>
      <c r="H259" s="33"/>
      <c r="I259" s="188"/>
      <c r="J259" s="188"/>
      <c r="K259" s="33"/>
      <c r="L259" s="33"/>
      <c r="M259" s="36"/>
      <c r="N259" s="189"/>
      <c r="O259" s="190"/>
      <c r="P259" s="68"/>
      <c r="Q259" s="68"/>
      <c r="R259" s="68"/>
      <c r="S259" s="68"/>
      <c r="T259" s="68"/>
      <c r="U259" s="68"/>
      <c r="V259" s="68"/>
      <c r="W259" s="68"/>
      <c r="X259" s="68"/>
      <c r="Y259" s="69"/>
      <c r="Z259" s="31"/>
      <c r="AA259" s="31"/>
      <c r="AB259" s="31"/>
      <c r="AC259" s="31"/>
      <c r="AD259" s="31"/>
      <c r="AE259" s="31"/>
      <c r="AT259" s="14" t="s">
        <v>207</v>
      </c>
      <c r="AU259" s="14" t="s">
        <v>83</v>
      </c>
    </row>
    <row r="260" spans="1:65" s="2" customFormat="1" ht="14.45" customHeight="1">
      <c r="A260" s="31"/>
      <c r="B260" s="32"/>
      <c r="C260" s="207" t="s">
        <v>293</v>
      </c>
      <c r="D260" s="207" t="s">
        <v>423</v>
      </c>
      <c r="E260" s="208" t="s">
        <v>2865</v>
      </c>
      <c r="F260" s="209" t="s">
        <v>2866</v>
      </c>
      <c r="G260" s="210" t="s">
        <v>300</v>
      </c>
      <c r="H260" s="211">
        <v>1</v>
      </c>
      <c r="I260" s="212"/>
      <c r="J260" s="212"/>
      <c r="K260" s="213">
        <f>ROUND(P260*H260,2)</f>
        <v>0</v>
      </c>
      <c r="L260" s="209" t="s">
        <v>1</v>
      </c>
      <c r="M260" s="36"/>
      <c r="N260" s="214" t="s">
        <v>1</v>
      </c>
      <c r="O260" s="180" t="s">
        <v>39</v>
      </c>
      <c r="P260" s="181">
        <f>I260+J260</f>
        <v>0</v>
      </c>
      <c r="Q260" s="181">
        <f>ROUND(I260*H260,2)</f>
        <v>0</v>
      </c>
      <c r="R260" s="181">
        <f>ROUND(J260*H260,2)</f>
        <v>0</v>
      </c>
      <c r="S260" s="68"/>
      <c r="T260" s="182">
        <f>S260*H260</f>
        <v>0</v>
      </c>
      <c r="U260" s="182">
        <v>0</v>
      </c>
      <c r="V260" s="182">
        <f>U260*H260</f>
        <v>0</v>
      </c>
      <c r="W260" s="182">
        <v>0</v>
      </c>
      <c r="X260" s="182">
        <f>W260*H260</f>
        <v>0</v>
      </c>
      <c r="Y260" s="183" t="s">
        <v>1</v>
      </c>
      <c r="Z260" s="31"/>
      <c r="AA260" s="31"/>
      <c r="AB260" s="31"/>
      <c r="AC260" s="31"/>
      <c r="AD260" s="31"/>
      <c r="AE260" s="31"/>
      <c r="AR260" s="184" t="s">
        <v>427</v>
      </c>
      <c r="AT260" s="184" t="s">
        <v>423</v>
      </c>
      <c r="AU260" s="184" t="s">
        <v>83</v>
      </c>
      <c r="AY260" s="14" t="s">
        <v>205</v>
      </c>
      <c r="BE260" s="185">
        <f>IF(O260="základní",K260,0)</f>
        <v>0</v>
      </c>
      <c r="BF260" s="185">
        <f>IF(O260="snížená",K260,0)</f>
        <v>0</v>
      </c>
      <c r="BG260" s="185">
        <f>IF(O260="zákl. přenesená",K260,0)</f>
        <v>0</v>
      </c>
      <c r="BH260" s="185">
        <f>IF(O260="sníž. přenesená",K260,0)</f>
        <v>0</v>
      </c>
      <c r="BI260" s="185">
        <f>IF(O260="nulová",K260,0)</f>
        <v>0</v>
      </c>
      <c r="BJ260" s="14" t="s">
        <v>83</v>
      </c>
      <c r="BK260" s="185">
        <f>ROUND(P260*H260,2)</f>
        <v>0</v>
      </c>
      <c r="BL260" s="14" t="s">
        <v>427</v>
      </c>
      <c r="BM260" s="184" t="s">
        <v>2867</v>
      </c>
    </row>
    <row r="261" spans="1:65" s="2" customFormat="1" ht="19.5">
      <c r="A261" s="31"/>
      <c r="B261" s="32"/>
      <c r="C261" s="33"/>
      <c r="D261" s="186" t="s">
        <v>207</v>
      </c>
      <c r="E261" s="33"/>
      <c r="F261" s="187" t="s">
        <v>2868</v>
      </c>
      <c r="G261" s="33"/>
      <c r="H261" s="33"/>
      <c r="I261" s="188"/>
      <c r="J261" s="188"/>
      <c r="K261" s="33"/>
      <c r="L261" s="33"/>
      <c r="M261" s="36"/>
      <c r="N261" s="189"/>
      <c r="O261" s="190"/>
      <c r="P261" s="68"/>
      <c r="Q261" s="68"/>
      <c r="R261" s="68"/>
      <c r="S261" s="68"/>
      <c r="T261" s="68"/>
      <c r="U261" s="68"/>
      <c r="V261" s="68"/>
      <c r="W261" s="68"/>
      <c r="X261" s="68"/>
      <c r="Y261" s="69"/>
      <c r="Z261" s="31"/>
      <c r="AA261" s="31"/>
      <c r="AB261" s="31"/>
      <c r="AC261" s="31"/>
      <c r="AD261" s="31"/>
      <c r="AE261" s="31"/>
      <c r="AT261" s="14" t="s">
        <v>207</v>
      </c>
      <c r="AU261" s="14" t="s">
        <v>83</v>
      </c>
    </row>
    <row r="262" spans="1:65" s="2" customFormat="1" ht="24.2" customHeight="1">
      <c r="A262" s="31"/>
      <c r="B262" s="32"/>
      <c r="C262" s="170" t="s">
        <v>312</v>
      </c>
      <c r="D262" s="170" t="s">
        <v>201</v>
      </c>
      <c r="E262" s="171" t="s">
        <v>2869</v>
      </c>
      <c r="F262" s="172" t="s">
        <v>2870</v>
      </c>
      <c r="G262" s="173" t="s">
        <v>300</v>
      </c>
      <c r="H262" s="174">
        <v>1</v>
      </c>
      <c r="I262" s="175"/>
      <c r="J262" s="176"/>
      <c r="K262" s="177">
        <f>ROUND(P262*H262,2)</f>
        <v>0</v>
      </c>
      <c r="L262" s="172" t="s">
        <v>1</v>
      </c>
      <c r="M262" s="178"/>
      <c r="N262" s="179" t="s">
        <v>1</v>
      </c>
      <c r="O262" s="180" t="s">
        <v>39</v>
      </c>
      <c r="P262" s="181">
        <f>I262+J262</f>
        <v>0</v>
      </c>
      <c r="Q262" s="181">
        <f>ROUND(I262*H262,2)</f>
        <v>0</v>
      </c>
      <c r="R262" s="181">
        <f>ROUND(J262*H262,2)</f>
        <v>0</v>
      </c>
      <c r="S262" s="68"/>
      <c r="T262" s="182">
        <f>S262*H262</f>
        <v>0</v>
      </c>
      <c r="U262" s="182">
        <v>0</v>
      </c>
      <c r="V262" s="182">
        <f>U262*H262</f>
        <v>0</v>
      </c>
      <c r="W262" s="182">
        <v>0</v>
      </c>
      <c r="X262" s="182">
        <f>W262*H262</f>
        <v>0</v>
      </c>
      <c r="Y262" s="183" t="s">
        <v>1</v>
      </c>
      <c r="Z262" s="31"/>
      <c r="AA262" s="31"/>
      <c r="AB262" s="31"/>
      <c r="AC262" s="31"/>
      <c r="AD262" s="31"/>
      <c r="AE262" s="31"/>
      <c r="AR262" s="184" t="s">
        <v>331</v>
      </c>
      <c r="AT262" s="184" t="s">
        <v>201</v>
      </c>
      <c r="AU262" s="184" t="s">
        <v>83</v>
      </c>
      <c r="AY262" s="14" t="s">
        <v>205</v>
      </c>
      <c r="BE262" s="185">
        <f>IF(O262="základní",K262,0)</f>
        <v>0</v>
      </c>
      <c r="BF262" s="185">
        <f>IF(O262="snížená",K262,0)</f>
        <v>0</v>
      </c>
      <c r="BG262" s="185">
        <f>IF(O262="zákl. přenesená",K262,0)</f>
        <v>0</v>
      </c>
      <c r="BH262" s="185">
        <f>IF(O262="sníž. přenesená",K262,0)</f>
        <v>0</v>
      </c>
      <c r="BI262" s="185">
        <f>IF(O262="nulová",K262,0)</f>
        <v>0</v>
      </c>
      <c r="BJ262" s="14" t="s">
        <v>83</v>
      </c>
      <c r="BK262" s="185">
        <f>ROUND(P262*H262,2)</f>
        <v>0</v>
      </c>
      <c r="BL262" s="14" t="s">
        <v>331</v>
      </c>
      <c r="BM262" s="184" t="s">
        <v>2871</v>
      </c>
    </row>
    <row r="263" spans="1:65" s="2" customFormat="1" ht="11.25">
      <c r="A263" s="31"/>
      <c r="B263" s="32"/>
      <c r="C263" s="33"/>
      <c r="D263" s="186" t="s">
        <v>207</v>
      </c>
      <c r="E263" s="33"/>
      <c r="F263" s="187" t="s">
        <v>2870</v>
      </c>
      <c r="G263" s="33"/>
      <c r="H263" s="33"/>
      <c r="I263" s="188"/>
      <c r="J263" s="188"/>
      <c r="K263" s="33"/>
      <c r="L263" s="33"/>
      <c r="M263" s="36"/>
      <c r="N263" s="189"/>
      <c r="O263" s="190"/>
      <c r="P263" s="68"/>
      <c r="Q263" s="68"/>
      <c r="R263" s="68"/>
      <c r="S263" s="68"/>
      <c r="T263" s="68"/>
      <c r="U263" s="68"/>
      <c r="V263" s="68"/>
      <c r="W263" s="68"/>
      <c r="X263" s="68"/>
      <c r="Y263" s="69"/>
      <c r="Z263" s="31"/>
      <c r="AA263" s="31"/>
      <c r="AB263" s="31"/>
      <c r="AC263" s="31"/>
      <c r="AD263" s="31"/>
      <c r="AE263" s="31"/>
      <c r="AT263" s="14" t="s">
        <v>207</v>
      </c>
      <c r="AU263" s="14" t="s">
        <v>83</v>
      </c>
    </row>
    <row r="264" spans="1:65" s="2" customFormat="1" ht="24.2" customHeight="1">
      <c r="A264" s="31"/>
      <c r="B264" s="32"/>
      <c r="C264" s="207" t="s">
        <v>316</v>
      </c>
      <c r="D264" s="207" t="s">
        <v>423</v>
      </c>
      <c r="E264" s="208" t="s">
        <v>2212</v>
      </c>
      <c r="F264" s="209" t="s">
        <v>2213</v>
      </c>
      <c r="G264" s="210" t="s">
        <v>300</v>
      </c>
      <c r="H264" s="211">
        <v>1</v>
      </c>
      <c r="I264" s="212"/>
      <c r="J264" s="212"/>
      <c r="K264" s="213">
        <f>ROUND(P264*H264,2)</f>
        <v>0</v>
      </c>
      <c r="L264" s="209" t="s">
        <v>1</v>
      </c>
      <c r="M264" s="36"/>
      <c r="N264" s="214" t="s">
        <v>1</v>
      </c>
      <c r="O264" s="180" t="s">
        <v>39</v>
      </c>
      <c r="P264" s="181">
        <f>I264+J264</f>
        <v>0</v>
      </c>
      <c r="Q264" s="181">
        <f>ROUND(I264*H264,2)</f>
        <v>0</v>
      </c>
      <c r="R264" s="181">
        <f>ROUND(J264*H264,2)</f>
        <v>0</v>
      </c>
      <c r="S264" s="68"/>
      <c r="T264" s="182">
        <f>S264*H264</f>
        <v>0</v>
      </c>
      <c r="U264" s="182">
        <v>0</v>
      </c>
      <c r="V264" s="182">
        <f>U264*H264</f>
        <v>0</v>
      </c>
      <c r="W264" s="182">
        <v>0</v>
      </c>
      <c r="X264" s="182">
        <f>W264*H264</f>
        <v>0</v>
      </c>
      <c r="Y264" s="183" t="s">
        <v>1</v>
      </c>
      <c r="Z264" s="31"/>
      <c r="AA264" s="31"/>
      <c r="AB264" s="31"/>
      <c r="AC264" s="31"/>
      <c r="AD264" s="31"/>
      <c r="AE264" s="31"/>
      <c r="AR264" s="184" t="s">
        <v>666</v>
      </c>
      <c r="AT264" s="184" t="s">
        <v>423</v>
      </c>
      <c r="AU264" s="184" t="s">
        <v>83</v>
      </c>
      <c r="AY264" s="14" t="s">
        <v>205</v>
      </c>
      <c r="BE264" s="185">
        <f>IF(O264="základní",K264,0)</f>
        <v>0</v>
      </c>
      <c r="BF264" s="185">
        <f>IF(O264="snížená",K264,0)</f>
        <v>0</v>
      </c>
      <c r="BG264" s="185">
        <f>IF(O264="zákl. přenesená",K264,0)</f>
        <v>0</v>
      </c>
      <c r="BH264" s="185">
        <f>IF(O264="sníž. přenesená",K264,0)</f>
        <v>0</v>
      </c>
      <c r="BI264" s="185">
        <f>IF(O264="nulová",K264,0)</f>
        <v>0</v>
      </c>
      <c r="BJ264" s="14" t="s">
        <v>83</v>
      </c>
      <c r="BK264" s="185">
        <f>ROUND(P264*H264,2)</f>
        <v>0</v>
      </c>
      <c r="BL264" s="14" t="s">
        <v>666</v>
      </c>
      <c r="BM264" s="184" t="s">
        <v>2872</v>
      </c>
    </row>
    <row r="265" spans="1:65" s="2" customFormat="1" ht="19.5">
      <c r="A265" s="31"/>
      <c r="B265" s="32"/>
      <c r="C265" s="33"/>
      <c r="D265" s="186" t="s">
        <v>207</v>
      </c>
      <c r="E265" s="33"/>
      <c r="F265" s="187" t="s">
        <v>2215</v>
      </c>
      <c r="G265" s="33"/>
      <c r="H265" s="33"/>
      <c r="I265" s="188"/>
      <c r="J265" s="188"/>
      <c r="K265" s="33"/>
      <c r="L265" s="33"/>
      <c r="M265" s="36"/>
      <c r="N265" s="189"/>
      <c r="O265" s="190"/>
      <c r="P265" s="68"/>
      <c r="Q265" s="68"/>
      <c r="R265" s="68"/>
      <c r="S265" s="68"/>
      <c r="T265" s="68"/>
      <c r="U265" s="68"/>
      <c r="V265" s="68"/>
      <c r="W265" s="68"/>
      <c r="X265" s="68"/>
      <c r="Y265" s="69"/>
      <c r="Z265" s="31"/>
      <c r="AA265" s="31"/>
      <c r="AB265" s="31"/>
      <c r="AC265" s="31"/>
      <c r="AD265" s="31"/>
      <c r="AE265" s="31"/>
      <c r="AT265" s="14" t="s">
        <v>207</v>
      </c>
      <c r="AU265" s="14" t="s">
        <v>83</v>
      </c>
    </row>
    <row r="266" spans="1:65" s="2" customFormat="1" ht="24.2" customHeight="1">
      <c r="A266" s="31"/>
      <c r="B266" s="32"/>
      <c r="C266" s="207" t="s">
        <v>320</v>
      </c>
      <c r="D266" s="207" t="s">
        <v>423</v>
      </c>
      <c r="E266" s="208" t="s">
        <v>2873</v>
      </c>
      <c r="F266" s="209" t="s">
        <v>2874</v>
      </c>
      <c r="G266" s="210" t="s">
        <v>300</v>
      </c>
      <c r="H266" s="211">
        <v>1</v>
      </c>
      <c r="I266" s="212"/>
      <c r="J266" s="212"/>
      <c r="K266" s="213">
        <f>ROUND(P266*H266,2)</f>
        <v>0</v>
      </c>
      <c r="L266" s="209" t="s">
        <v>1</v>
      </c>
      <c r="M266" s="36"/>
      <c r="N266" s="214" t="s">
        <v>1</v>
      </c>
      <c r="O266" s="180" t="s">
        <v>39</v>
      </c>
      <c r="P266" s="181">
        <f>I266+J266</f>
        <v>0</v>
      </c>
      <c r="Q266" s="181">
        <f>ROUND(I266*H266,2)</f>
        <v>0</v>
      </c>
      <c r="R266" s="181">
        <f>ROUND(J266*H266,2)</f>
        <v>0</v>
      </c>
      <c r="S266" s="68"/>
      <c r="T266" s="182">
        <f>S266*H266</f>
        <v>0</v>
      </c>
      <c r="U266" s="182">
        <v>0</v>
      </c>
      <c r="V266" s="182">
        <f>U266*H266</f>
        <v>0</v>
      </c>
      <c r="W266" s="182">
        <v>0</v>
      </c>
      <c r="X266" s="182">
        <f>W266*H266</f>
        <v>0</v>
      </c>
      <c r="Y266" s="183" t="s">
        <v>1</v>
      </c>
      <c r="Z266" s="31"/>
      <c r="AA266" s="31"/>
      <c r="AB266" s="31"/>
      <c r="AC266" s="31"/>
      <c r="AD266" s="31"/>
      <c r="AE266" s="31"/>
      <c r="AR266" s="184" t="s">
        <v>427</v>
      </c>
      <c r="AT266" s="184" t="s">
        <v>423</v>
      </c>
      <c r="AU266" s="184" t="s">
        <v>83</v>
      </c>
      <c r="AY266" s="14" t="s">
        <v>205</v>
      </c>
      <c r="BE266" s="185">
        <f>IF(O266="základní",K266,0)</f>
        <v>0</v>
      </c>
      <c r="BF266" s="185">
        <f>IF(O266="snížená",K266,0)</f>
        <v>0</v>
      </c>
      <c r="BG266" s="185">
        <f>IF(O266="zákl. přenesená",K266,0)</f>
        <v>0</v>
      </c>
      <c r="BH266" s="185">
        <f>IF(O266="sníž. přenesená",K266,0)</f>
        <v>0</v>
      </c>
      <c r="BI266" s="185">
        <f>IF(O266="nulová",K266,0)</f>
        <v>0</v>
      </c>
      <c r="BJ266" s="14" t="s">
        <v>83</v>
      </c>
      <c r="BK266" s="185">
        <f>ROUND(P266*H266,2)</f>
        <v>0</v>
      </c>
      <c r="BL266" s="14" t="s">
        <v>427</v>
      </c>
      <c r="BM266" s="184" t="s">
        <v>2875</v>
      </c>
    </row>
    <row r="267" spans="1:65" s="2" customFormat="1" ht="29.25">
      <c r="A267" s="31"/>
      <c r="B267" s="32"/>
      <c r="C267" s="33"/>
      <c r="D267" s="186" t="s">
        <v>207</v>
      </c>
      <c r="E267" s="33"/>
      <c r="F267" s="187" t="s">
        <v>2876</v>
      </c>
      <c r="G267" s="33"/>
      <c r="H267" s="33"/>
      <c r="I267" s="188"/>
      <c r="J267" s="188"/>
      <c r="K267" s="33"/>
      <c r="L267" s="33"/>
      <c r="M267" s="36"/>
      <c r="N267" s="189"/>
      <c r="O267" s="190"/>
      <c r="P267" s="68"/>
      <c r="Q267" s="68"/>
      <c r="R267" s="68"/>
      <c r="S267" s="68"/>
      <c r="T267" s="68"/>
      <c r="U267" s="68"/>
      <c r="V267" s="68"/>
      <c r="W267" s="68"/>
      <c r="X267" s="68"/>
      <c r="Y267" s="69"/>
      <c r="Z267" s="31"/>
      <c r="AA267" s="31"/>
      <c r="AB267" s="31"/>
      <c r="AC267" s="31"/>
      <c r="AD267" s="31"/>
      <c r="AE267" s="31"/>
      <c r="AT267" s="14" t="s">
        <v>207</v>
      </c>
      <c r="AU267" s="14" t="s">
        <v>83</v>
      </c>
    </row>
    <row r="268" spans="1:65" s="2" customFormat="1" ht="24.2" customHeight="1">
      <c r="A268" s="31"/>
      <c r="B268" s="32"/>
      <c r="C268" s="170" t="s">
        <v>324</v>
      </c>
      <c r="D268" s="170" t="s">
        <v>201</v>
      </c>
      <c r="E268" s="171" t="s">
        <v>2877</v>
      </c>
      <c r="F268" s="172" t="s">
        <v>2878</v>
      </c>
      <c r="G268" s="173" t="s">
        <v>300</v>
      </c>
      <c r="H268" s="174">
        <v>1</v>
      </c>
      <c r="I268" s="175"/>
      <c r="J268" s="176"/>
      <c r="K268" s="177">
        <f>ROUND(P268*H268,2)</f>
        <v>0</v>
      </c>
      <c r="L268" s="172" t="s">
        <v>1</v>
      </c>
      <c r="M268" s="178"/>
      <c r="N268" s="179" t="s">
        <v>1</v>
      </c>
      <c r="O268" s="180" t="s">
        <v>39</v>
      </c>
      <c r="P268" s="181">
        <f>I268+J268</f>
        <v>0</v>
      </c>
      <c r="Q268" s="181">
        <f>ROUND(I268*H268,2)</f>
        <v>0</v>
      </c>
      <c r="R268" s="181">
        <f>ROUND(J268*H268,2)</f>
        <v>0</v>
      </c>
      <c r="S268" s="68"/>
      <c r="T268" s="182">
        <f>S268*H268</f>
        <v>0</v>
      </c>
      <c r="U268" s="182">
        <v>0</v>
      </c>
      <c r="V268" s="182">
        <f>U268*H268</f>
        <v>0</v>
      </c>
      <c r="W268" s="182">
        <v>0</v>
      </c>
      <c r="X268" s="182">
        <f>W268*H268</f>
        <v>0</v>
      </c>
      <c r="Y268" s="183" t="s">
        <v>1</v>
      </c>
      <c r="Z268" s="31"/>
      <c r="AA268" s="31"/>
      <c r="AB268" s="31"/>
      <c r="AC268" s="31"/>
      <c r="AD268" s="31"/>
      <c r="AE268" s="31"/>
      <c r="AR268" s="184" t="s">
        <v>331</v>
      </c>
      <c r="AT268" s="184" t="s">
        <v>201</v>
      </c>
      <c r="AU268" s="184" t="s">
        <v>83</v>
      </c>
      <c r="AY268" s="14" t="s">
        <v>205</v>
      </c>
      <c r="BE268" s="185">
        <f>IF(O268="základní",K268,0)</f>
        <v>0</v>
      </c>
      <c r="BF268" s="185">
        <f>IF(O268="snížená",K268,0)</f>
        <v>0</v>
      </c>
      <c r="BG268" s="185">
        <f>IF(O268="zákl. přenesená",K268,0)</f>
        <v>0</v>
      </c>
      <c r="BH268" s="185">
        <f>IF(O268="sníž. přenesená",K268,0)</f>
        <v>0</v>
      </c>
      <c r="BI268" s="185">
        <f>IF(O268="nulová",K268,0)</f>
        <v>0</v>
      </c>
      <c r="BJ268" s="14" t="s">
        <v>83</v>
      </c>
      <c r="BK268" s="185">
        <f>ROUND(P268*H268,2)</f>
        <v>0</v>
      </c>
      <c r="BL268" s="14" t="s">
        <v>331</v>
      </c>
      <c r="BM268" s="184" t="s">
        <v>2879</v>
      </c>
    </row>
    <row r="269" spans="1:65" s="2" customFormat="1" ht="11.25">
      <c r="A269" s="31"/>
      <c r="B269" s="32"/>
      <c r="C269" s="33"/>
      <c r="D269" s="186" t="s">
        <v>207</v>
      </c>
      <c r="E269" s="33"/>
      <c r="F269" s="187" t="s">
        <v>2878</v>
      </c>
      <c r="G269" s="33"/>
      <c r="H269" s="33"/>
      <c r="I269" s="188"/>
      <c r="J269" s="188"/>
      <c r="K269" s="33"/>
      <c r="L269" s="33"/>
      <c r="M269" s="36"/>
      <c r="N269" s="189"/>
      <c r="O269" s="190"/>
      <c r="P269" s="68"/>
      <c r="Q269" s="68"/>
      <c r="R269" s="68"/>
      <c r="S269" s="68"/>
      <c r="T269" s="68"/>
      <c r="U269" s="68"/>
      <c r="V269" s="68"/>
      <c r="W269" s="68"/>
      <c r="X269" s="68"/>
      <c r="Y269" s="69"/>
      <c r="Z269" s="31"/>
      <c r="AA269" s="31"/>
      <c r="AB269" s="31"/>
      <c r="AC269" s="31"/>
      <c r="AD269" s="31"/>
      <c r="AE269" s="31"/>
      <c r="AT269" s="14" t="s">
        <v>207</v>
      </c>
      <c r="AU269" s="14" t="s">
        <v>83</v>
      </c>
    </row>
    <row r="270" spans="1:65" s="2" customFormat="1" ht="14.45" customHeight="1">
      <c r="A270" s="31"/>
      <c r="B270" s="32"/>
      <c r="C270" s="207" t="s">
        <v>1688</v>
      </c>
      <c r="D270" s="207" t="s">
        <v>423</v>
      </c>
      <c r="E270" s="208" t="s">
        <v>2880</v>
      </c>
      <c r="F270" s="209" t="s">
        <v>2881</v>
      </c>
      <c r="G270" s="210" t="s">
        <v>300</v>
      </c>
      <c r="H270" s="211">
        <v>11</v>
      </c>
      <c r="I270" s="212"/>
      <c r="J270" s="212"/>
      <c r="K270" s="213">
        <f>ROUND(P270*H270,2)</f>
        <v>0</v>
      </c>
      <c r="L270" s="209" t="s">
        <v>1</v>
      </c>
      <c r="M270" s="36"/>
      <c r="N270" s="214" t="s">
        <v>1</v>
      </c>
      <c r="O270" s="180" t="s">
        <v>39</v>
      </c>
      <c r="P270" s="181">
        <f>I270+J270</f>
        <v>0</v>
      </c>
      <c r="Q270" s="181">
        <f>ROUND(I270*H270,2)</f>
        <v>0</v>
      </c>
      <c r="R270" s="181">
        <f>ROUND(J270*H270,2)</f>
        <v>0</v>
      </c>
      <c r="S270" s="68"/>
      <c r="T270" s="182">
        <f>S270*H270</f>
        <v>0</v>
      </c>
      <c r="U270" s="182">
        <v>0</v>
      </c>
      <c r="V270" s="182">
        <f>U270*H270</f>
        <v>0</v>
      </c>
      <c r="W270" s="182">
        <v>0</v>
      </c>
      <c r="X270" s="182">
        <f>W270*H270</f>
        <v>0</v>
      </c>
      <c r="Y270" s="183" t="s">
        <v>1</v>
      </c>
      <c r="Z270" s="31"/>
      <c r="AA270" s="31"/>
      <c r="AB270" s="31"/>
      <c r="AC270" s="31"/>
      <c r="AD270" s="31"/>
      <c r="AE270" s="31"/>
      <c r="AR270" s="184" t="s">
        <v>427</v>
      </c>
      <c r="AT270" s="184" t="s">
        <v>423</v>
      </c>
      <c r="AU270" s="184" t="s">
        <v>83</v>
      </c>
      <c r="AY270" s="14" t="s">
        <v>205</v>
      </c>
      <c r="BE270" s="185">
        <f>IF(O270="základní",K270,0)</f>
        <v>0</v>
      </c>
      <c r="BF270" s="185">
        <f>IF(O270="snížená",K270,0)</f>
        <v>0</v>
      </c>
      <c r="BG270" s="185">
        <f>IF(O270="zákl. přenesená",K270,0)</f>
        <v>0</v>
      </c>
      <c r="BH270" s="185">
        <f>IF(O270="sníž. přenesená",K270,0)</f>
        <v>0</v>
      </c>
      <c r="BI270" s="185">
        <f>IF(O270="nulová",K270,0)</f>
        <v>0</v>
      </c>
      <c r="BJ270" s="14" t="s">
        <v>83</v>
      </c>
      <c r="BK270" s="185">
        <f>ROUND(P270*H270,2)</f>
        <v>0</v>
      </c>
      <c r="BL270" s="14" t="s">
        <v>427</v>
      </c>
      <c r="BM270" s="184" t="s">
        <v>2882</v>
      </c>
    </row>
    <row r="271" spans="1:65" s="2" customFormat="1" ht="11.25">
      <c r="A271" s="31"/>
      <c r="B271" s="32"/>
      <c r="C271" s="33"/>
      <c r="D271" s="186" t="s">
        <v>207</v>
      </c>
      <c r="E271" s="33"/>
      <c r="F271" s="187" t="s">
        <v>2883</v>
      </c>
      <c r="G271" s="33"/>
      <c r="H271" s="33"/>
      <c r="I271" s="188"/>
      <c r="J271" s="188"/>
      <c r="K271" s="33"/>
      <c r="L271" s="33"/>
      <c r="M271" s="36"/>
      <c r="N271" s="189"/>
      <c r="O271" s="190"/>
      <c r="P271" s="68"/>
      <c r="Q271" s="68"/>
      <c r="R271" s="68"/>
      <c r="S271" s="68"/>
      <c r="T271" s="68"/>
      <c r="U271" s="68"/>
      <c r="V271" s="68"/>
      <c r="W271" s="68"/>
      <c r="X271" s="68"/>
      <c r="Y271" s="69"/>
      <c r="Z271" s="31"/>
      <c r="AA271" s="31"/>
      <c r="AB271" s="31"/>
      <c r="AC271" s="31"/>
      <c r="AD271" s="31"/>
      <c r="AE271" s="31"/>
      <c r="AT271" s="14" t="s">
        <v>207</v>
      </c>
      <c r="AU271" s="14" t="s">
        <v>83</v>
      </c>
    </row>
    <row r="272" spans="1:65" s="2" customFormat="1" ht="14.45" customHeight="1">
      <c r="A272" s="31"/>
      <c r="B272" s="32"/>
      <c r="C272" s="207" t="s">
        <v>1691</v>
      </c>
      <c r="D272" s="207" t="s">
        <v>423</v>
      </c>
      <c r="E272" s="208" t="s">
        <v>2884</v>
      </c>
      <c r="F272" s="209" t="s">
        <v>2885</v>
      </c>
      <c r="G272" s="210" t="s">
        <v>300</v>
      </c>
      <c r="H272" s="211">
        <v>8</v>
      </c>
      <c r="I272" s="212"/>
      <c r="J272" s="212"/>
      <c r="K272" s="213">
        <f>ROUND(P272*H272,2)</f>
        <v>0</v>
      </c>
      <c r="L272" s="209" t="s">
        <v>1</v>
      </c>
      <c r="M272" s="36"/>
      <c r="N272" s="214" t="s">
        <v>1</v>
      </c>
      <c r="O272" s="180" t="s">
        <v>39</v>
      </c>
      <c r="P272" s="181">
        <f>I272+J272</f>
        <v>0</v>
      </c>
      <c r="Q272" s="181">
        <f>ROUND(I272*H272,2)</f>
        <v>0</v>
      </c>
      <c r="R272" s="181">
        <f>ROUND(J272*H272,2)</f>
        <v>0</v>
      </c>
      <c r="S272" s="68"/>
      <c r="T272" s="182">
        <f>S272*H272</f>
        <v>0</v>
      </c>
      <c r="U272" s="182">
        <v>0</v>
      </c>
      <c r="V272" s="182">
        <f>U272*H272</f>
        <v>0</v>
      </c>
      <c r="W272" s="182">
        <v>0</v>
      </c>
      <c r="X272" s="182">
        <f>W272*H272</f>
        <v>0</v>
      </c>
      <c r="Y272" s="183" t="s">
        <v>1</v>
      </c>
      <c r="Z272" s="31"/>
      <c r="AA272" s="31"/>
      <c r="AB272" s="31"/>
      <c r="AC272" s="31"/>
      <c r="AD272" s="31"/>
      <c r="AE272" s="31"/>
      <c r="AR272" s="184" t="s">
        <v>427</v>
      </c>
      <c r="AT272" s="184" t="s">
        <v>423</v>
      </c>
      <c r="AU272" s="184" t="s">
        <v>83</v>
      </c>
      <c r="AY272" s="14" t="s">
        <v>205</v>
      </c>
      <c r="BE272" s="185">
        <f>IF(O272="základní",K272,0)</f>
        <v>0</v>
      </c>
      <c r="BF272" s="185">
        <f>IF(O272="snížená",K272,0)</f>
        <v>0</v>
      </c>
      <c r="BG272" s="185">
        <f>IF(O272="zákl. přenesená",K272,0)</f>
        <v>0</v>
      </c>
      <c r="BH272" s="185">
        <f>IF(O272="sníž. přenesená",K272,0)</f>
        <v>0</v>
      </c>
      <c r="BI272" s="185">
        <f>IF(O272="nulová",K272,0)</f>
        <v>0</v>
      </c>
      <c r="BJ272" s="14" t="s">
        <v>83</v>
      </c>
      <c r="BK272" s="185">
        <f>ROUND(P272*H272,2)</f>
        <v>0</v>
      </c>
      <c r="BL272" s="14" t="s">
        <v>427</v>
      </c>
      <c r="BM272" s="184" t="s">
        <v>2886</v>
      </c>
    </row>
    <row r="273" spans="1:65" s="2" customFormat="1" ht="11.25">
      <c r="A273" s="31"/>
      <c r="B273" s="32"/>
      <c r="C273" s="33"/>
      <c r="D273" s="186" t="s">
        <v>207</v>
      </c>
      <c r="E273" s="33"/>
      <c r="F273" s="187" t="s">
        <v>2887</v>
      </c>
      <c r="G273" s="33"/>
      <c r="H273" s="33"/>
      <c r="I273" s="188"/>
      <c r="J273" s="188"/>
      <c r="K273" s="33"/>
      <c r="L273" s="33"/>
      <c r="M273" s="36"/>
      <c r="N273" s="189"/>
      <c r="O273" s="190"/>
      <c r="P273" s="68"/>
      <c r="Q273" s="68"/>
      <c r="R273" s="68"/>
      <c r="S273" s="68"/>
      <c r="T273" s="68"/>
      <c r="U273" s="68"/>
      <c r="V273" s="68"/>
      <c r="W273" s="68"/>
      <c r="X273" s="68"/>
      <c r="Y273" s="69"/>
      <c r="Z273" s="31"/>
      <c r="AA273" s="31"/>
      <c r="AB273" s="31"/>
      <c r="AC273" s="31"/>
      <c r="AD273" s="31"/>
      <c r="AE273" s="31"/>
      <c r="AT273" s="14" t="s">
        <v>207</v>
      </c>
      <c r="AU273" s="14" t="s">
        <v>83</v>
      </c>
    </row>
    <row r="274" spans="1:65" s="2" customFormat="1" ht="14.45" customHeight="1">
      <c r="A274" s="31"/>
      <c r="B274" s="32"/>
      <c r="C274" s="207" t="s">
        <v>1695</v>
      </c>
      <c r="D274" s="207" t="s">
        <v>423</v>
      </c>
      <c r="E274" s="208" t="s">
        <v>2888</v>
      </c>
      <c r="F274" s="209" t="s">
        <v>2889</v>
      </c>
      <c r="G274" s="210" t="s">
        <v>300</v>
      </c>
      <c r="H274" s="211">
        <v>22</v>
      </c>
      <c r="I274" s="212"/>
      <c r="J274" s="212"/>
      <c r="K274" s="213">
        <f>ROUND(P274*H274,2)</f>
        <v>0</v>
      </c>
      <c r="L274" s="209" t="s">
        <v>1</v>
      </c>
      <c r="M274" s="36"/>
      <c r="N274" s="214" t="s">
        <v>1</v>
      </c>
      <c r="O274" s="180" t="s">
        <v>39</v>
      </c>
      <c r="P274" s="181">
        <f>I274+J274</f>
        <v>0</v>
      </c>
      <c r="Q274" s="181">
        <f>ROUND(I274*H274,2)</f>
        <v>0</v>
      </c>
      <c r="R274" s="181">
        <f>ROUND(J274*H274,2)</f>
        <v>0</v>
      </c>
      <c r="S274" s="68"/>
      <c r="T274" s="182">
        <f>S274*H274</f>
        <v>0</v>
      </c>
      <c r="U274" s="182">
        <v>0</v>
      </c>
      <c r="V274" s="182">
        <f>U274*H274</f>
        <v>0</v>
      </c>
      <c r="W274" s="182">
        <v>0</v>
      </c>
      <c r="X274" s="182">
        <f>W274*H274</f>
        <v>0</v>
      </c>
      <c r="Y274" s="183" t="s">
        <v>1</v>
      </c>
      <c r="Z274" s="31"/>
      <c r="AA274" s="31"/>
      <c r="AB274" s="31"/>
      <c r="AC274" s="31"/>
      <c r="AD274" s="31"/>
      <c r="AE274" s="31"/>
      <c r="AR274" s="184" t="s">
        <v>427</v>
      </c>
      <c r="AT274" s="184" t="s">
        <v>423</v>
      </c>
      <c r="AU274" s="184" t="s">
        <v>83</v>
      </c>
      <c r="AY274" s="14" t="s">
        <v>205</v>
      </c>
      <c r="BE274" s="185">
        <f>IF(O274="základní",K274,0)</f>
        <v>0</v>
      </c>
      <c r="BF274" s="185">
        <f>IF(O274="snížená",K274,0)</f>
        <v>0</v>
      </c>
      <c r="BG274" s="185">
        <f>IF(O274="zákl. přenesená",K274,0)</f>
        <v>0</v>
      </c>
      <c r="BH274" s="185">
        <f>IF(O274="sníž. přenesená",K274,0)</f>
        <v>0</v>
      </c>
      <c r="BI274" s="185">
        <f>IF(O274="nulová",K274,0)</f>
        <v>0</v>
      </c>
      <c r="BJ274" s="14" t="s">
        <v>83</v>
      </c>
      <c r="BK274" s="185">
        <f>ROUND(P274*H274,2)</f>
        <v>0</v>
      </c>
      <c r="BL274" s="14" t="s">
        <v>427</v>
      </c>
      <c r="BM274" s="184" t="s">
        <v>2890</v>
      </c>
    </row>
    <row r="275" spans="1:65" s="2" customFormat="1" ht="11.25">
      <c r="A275" s="31"/>
      <c r="B275" s="32"/>
      <c r="C275" s="33"/>
      <c r="D275" s="186" t="s">
        <v>207</v>
      </c>
      <c r="E275" s="33"/>
      <c r="F275" s="187" t="s">
        <v>2889</v>
      </c>
      <c r="G275" s="33"/>
      <c r="H275" s="33"/>
      <c r="I275" s="188"/>
      <c r="J275" s="188"/>
      <c r="K275" s="33"/>
      <c r="L275" s="33"/>
      <c r="M275" s="36"/>
      <c r="N275" s="189"/>
      <c r="O275" s="190"/>
      <c r="P275" s="68"/>
      <c r="Q275" s="68"/>
      <c r="R275" s="68"/>
      <c r="S275" s="68"/>
      <c r="T275" s="68"/>
      <c r="U275" s="68"/>
      <c r="V275" s="68"/>
      <c r="W275" s="68"/>
      <c r="X275" s="68"/>
      <c r="Y275" s="69"/>
      <c r="Z275" s="31"/>
      <c r="AA275" s="31"/>
      <c r="AB275" s="31"/>
      <c r="AC275" s="31"/>
      <c r="AD275" s="31"/>
      <c r="AE275" s="31"/>
      <c r="AT275" s="14" t="s">
        <v>207</v>
      </c>
      <c r="AU275" s="14" t="s">
        <v>83</v>
      </c>
    </row>
    <row r="276" spans="1:65" s="2" customFormat="1" ht="14.45" customHeight="1">
      <c r="A276" s="31"/>
      <c r="B276" s="32"/>
      <c r="C276" s="207" t="s">
        <v>1700</v>
      </c>
      <c r="D276" s="207" t="s">
        <v>423</v>
      </c>
      <c r="E276" s="208" t="s">
        <v>2891</v>
      </c>
      <c r="F276" s="209" t="s">
        <v>2892</v>
      </c>
      <c r="G276" s="210" t="s">
        <v>300</v>
      </c>
      <c r="H276" s="211">
        <v>2</v>
      </c>
      <c r="I276" s="212"/>
      <c r="J276" s="212"/>
      <c r="K276" s="213">
        <f>ROUND(P276*H276,2)</f>
        <v>0</v>
      </c>
      <c r="L276" s="209" t="s">
        <v>1</v>
      </c>
      <c r="M276" s="36"/>
      <c r="N276" s="214" t="s">
        <v>1</v>
      </c>
      <c r="O276" s="180" t="s">
        <v>39</v>
      </c>
      <c r="P276" s="181">
        <f>I276+J276</f>
        <v>0</v>
      </c>
      <c r="Q276" s="181">
        <f>ROUND(I276*H276,2)</f>
        <v>0</v>
      </c>
      <c r="R276" s="181">
        <f>ROUND(J276*H276,2)</f>
        <v>0</v>
      </c>
      <c r="S276" s="68"/>
      <c r="T276" s="182">
        <f>S276*H276</f>
        <v>0</v>
      </c>
      <c r="U276" s="182">
        <v>0</v>
      </c>
      <c r="V276" s="182">
        <f>U276*H276</f>
        <v>0</v>
      </c>
      <c r="W276" s="182">
        <v>0</v>
      </c>
      <c r="X276" s="182">
        <f>W276*H276</f>
        <v>0</v>
      </c>
      <c r="Y276" s="183" t="s">
        <v>1</v>
      </c>
      <c r="Z276" s="31"/>
      <c r="AA276" s="31"/>
      <c r="AB276" s="31"/>
      <c r="AC276" s="31"/>
      <c r="AD276" s="31"/>
      <c r="AE276" s="31"/>
      <c r="AR276" s="184" t="s">
        <v>427</v>
      </c>
      <c r="AT276" s="184" t="s">
        <v>423</v>
      </c>
      <c r="AU276" s="184" t="s">
        <v>83</v>
      </c>
      <c r="AY276" s="14" t="s">
        <v>205</v>
      </c>
      <c r="BE276" s="185">
        <f>IF(O276="základní",K276,0)</f>
        <v>0</v>
      </c>
      <c r="BF276" s="185">
        <f>IF(O276="snížená",K276,0)</f>
        <v>0</v>
      </c>
      <c r="BG276" s="185">
        <f>IF(O276="zákl. přenesená",K276,0)</f>
        <v>0</v>
      </c>
      <c r="BH276" s="185">
        <f>IF(O276="sníž. přenesená",K276,0)</f>
        <v>0</v>
      </c>
      <c r="BI276" s="185">
        <f>IF(O276="nulová",K276,0)</f>
        <v>0</v>
      </c>
      <c r="BJ276" s="14" t="s">
        <v>83</v>
      </c>
      <c r="BK276" s="185">
        <f>ROUND(P276*H276,2)</f>
        <v>0</v>
      </c>
      <c r="BL276" s="14" t="s">
        <v>427</v>
      </c>
      <c r="BM276" s="184" t="s">
        <v>2893</v>
      </c>
    </row>
    <row r="277" spans="1:65" s="2" customFormat="1" ht="11.25">
      <c r="A277" s="31"/>
      <c r="B277" s="32"/>
      <c r="C277" s="33"/>
      <c r="D277" s="186" t="s">
        <v>207</v>
      </c>
      <c r="E277" s="33"/>
      <c r="F277" s="187" t="s">
        <v>2894</v>
      </c>
      <c r="G277" s="33"/>
      <c r="H277" s="33"/>
      <c r="I277" s="188"/>
      <c r="J277" s="188"/>
      <c r="K277" s="33"/>
      <c r="L277" s="33"/>
      <c r="M277" s="36"/>
      <c r="N277" s="189"/>
      <c r="O277" s="190"/>
      <c r="P277" s="68"/>
      <c r="Q277" s="68"/>
      <c r="R277" s="68"/>
      <c r="S277" s="68"/>
      <c r="T277" s="68"/>
      <c r="U277" s="68"/>
      <c r="V277" s="68"/>
      <c r="W277" s="68"/>
      <c r="X277" s="68"/>
      <c r="Y277" s="69"/>
      <c r="Z277" s="31"/>
      <c r="AA277" s="31"/>
      <c r="AB277" s="31"/>
      <c r="AC277" s="31"/>
      <c r="AD277" s="31"/>
      <c r="AE277" s="31"/>
      <c r="AT277" s="14" t="s">
        <v>207</v>
      </c>
      <c r="AU277" s="14" t="s">
        <v>83</v>
      </c>
    </row>
    <row r="278" spans="1:65" s="2" customFormat="1" ht="14.45" customHeight="1">
      <c r="A278" s="31"/>
      <c r="B278" s="32"/>
      <c r="C278" s="207" t="s">
        <v>353</v>
      </c>
      <c r="D278" s="207" t="s">
        <v>423</v>
      </c>
      <c r="E278" s="208" t="s">
        <v>2895</v>
      </c>
      <c r="F278" s="209" t="s">
        <v>2896</v>
      </c>
      <c r="G278" s="210" t="s">
        <v>300</v>
      </c>
      <c r="H278" s="211">
        <v>10</v>
      </c>
      <c r="I278" s="212"/>
      <c r="J278" s="212"/>
      <c r="K278" s="213">
        <f>ROUND(P278*H278,2)</f>
        <v>0</v>
      </c>
      <c r="L278" s="209" t="s">
        <v>1</v>
      </c>
      <c r="M278" s="36"/>
      <c r="N278" s="214" t="s">
        <v>1</v>
      </c>
      <c r="O278" s="180" t="s">
        <v>39</v>
      </c>
      <c r="P278" s="181">
        <f>I278+J278</f>
        <v>0</v>
      </c>
      <c r="Q278" s="181">
        <f>ROUND(I278*H278,2)</f>
        <v>0</v>
      </c>
      <c r="R278" s="181">
        <f>ROUND(J278*H278,2)</f>
        <v>0</v>
      </c>
      <c r="S278" s="68"/>
      <c r="T278" s="182">
        <f>S278*H278</f>
        <v>0</v>
      </c>
      <c r="U278" s="182">
        <v>0</v>
      </c>
      <c r="V278" s="182">
        <f>U278*H278</f>
        <v>0</v>
      </c>
      <c r="W278" s="182">
        <v>0</v>
      </c>
      <c r="X278" s="182">
        <f>W278*H278</f>
        <v>0</v>
      </c>
      <c r="Y278" s="183" t="s">
        <v>1</v>
      </c>
      <c r="Z278" s="31"/>
      <c r="AA278" s="31"/>
      <c r="AB278" s="31"/>
      <c r="AC278" s="31"/>
      <c r="AD278" s="31"/>
      <c r="AE278" s="31"/>
      <c r="AR278" s="184" t="s">
        <v>427</v>
      </c>
      <c r="AT278" s="184" t="s">
        <v>423</v>
      </c>
      <c r="AU278" s="184" t="s">
        <v>83</v>
      </c>
      <c r="AY278" s="14" t="s">
        <v>205</v>
      </c>
      <c r="BE278" s="185">
        <f>IF(O278="základní",K278,0)</f>
        <v>0</v>
      </c>
      <c r="BF278" s="185">
        <f>IF(O278="snížená",K278,0)</f>
        <v>0</v>
      </c>
      <c r="BG278" s="185">
        <f>IF(O278="zákl. přenesená",K278,0)</f>
        <v>0</v>
      </c>
      <c r="BH278" s="185">
        <f>IF(O278="sníž. přenesená",K278,0)</f>
        <v>0</v>
      </c>
      <c r="BI278" s="185">
        <f>IF(O278="nulová",K278,0)</f>
        <v>0</v>
      </c>
      <c r="BJ278" s="14" t="s">
        <v>83</v>
      </c>
      <c r="BK278" s="185">
        <f>ROUND(P278*H278,2)</f>
        <v>0</v>
      </c>
      <c r="BL278" s="14" t="s">
        <v>427</v>
      </c>
      <c r="BM278" s="184" t="s">
        <v>2897</v>
      </c>
    </row>
    <row r="279" spans="1:65" s="2" customFormat="1" ht="19.5">
      <c r="A279" s="31"/>
      <c r="B279" s="32"/>
      <c r="C279" s="33"/>
      <c r="D279" s="186" t="s">
        <v>207</v>
      </c>
      <c r="E279" s="33"/>
      <c r="F279" s="187" t="s">
        <v>2898</v>
      </c>
      <c r="G279" s="33"/>
      <c r="H279" s="33"/>
      <c r="I279" s="188"/>
      <c r="J279" s="188"/>
      <c r="K279" s="33"/>
      <c r="L279" s="33"/>
      <c r="M279" s="36"/>
      <c r="N279" s="189"/>
      <c r="O279" s="190"/>
      <c r="P279" s="68"/>
      <c r="Q279" s="68"/>
      <c r="R279" s="68"/>
      <c r="S279" s="68"/>
      <c r="T279" s="68"/>
      <c r="U279" s="68"/>
      <c r="V279" s="68"/>
      <c r="W279" s="68"/>
      <c r="X279" s="68"/>
      <c r="Y279" s="69"/>
      <c r="Z279" s="31"/>
      <c r="AA279" s="31"/>
      <c r="AB279" s="31"/>
      <c r="AC279" s="31"/>
      <c r="AD279" s="31"/>
      <c r="AE279" s="31"/>
      <c r="AT279" s="14" t="s">
        <v>207</v>
      </c>
      <c r="AU279" s="14" t="s">
        <v>83</v>
      </c>
    </row>
    <row r="280" spans="1:65" s="2" customFormat="1" ht="14.45" customHeight="1">
      <c r="A280" s="31"/>
      <c r="B280" s="32"/>
      <c r="C280" s="207" t="s">
        <v>357</v>
      </c>
      <c r="D280" s="207" t="s">
        <v>423</v>
      </c>
      <c r="E280" s="208" t="s">
        <v>2899</v>
      </c>
      <c r="F280" s="209" t="s">
        <v>2900</v>
      </c>
      <c r="G280" s="210" t="s">
        <v>698</v>
      </c>
      <c r="H280" s="211">
        <v>6.15</v>
      </c>
      <c r="I280" s="212"/>
      <c r="J280" s="212"/>
      <c r="K280" s="213">
        <f>ROUND(P280*H280,2)</f>
        <v>0</v>
      </c>
      <c r="L280" s="209" t="s">
        <v>1</v>
      </c>
      <c r="M280" s="36"/>
      <c r="N280" s="214" t="s">
        <v>1</v>
      </c>
      <c r="O280" s="180" t="s">
        <v>39</v>
      </c>
      <c r="P280" s="181">
        <f>I280+J280</f>
        <v>0</v>
      </c>
      <c r="Q280" s="181">
        <f>ROUND(I280*H280,2)</f>
        <v>0</v>
      </c>
      <c r="R280" s="181">
        <f>ROUND(J280*H280,2)</f>
        <v>0</v>
      </c>
      <c r="S280" s="68"/>
      <c r="T280" s="182">
        <f>S280*H280</f>
        <v>0</v>
      </c>
      <c r="U280" s="182">
        <v>0</v>
      </c>
      <c r="V280" s="182">
        <f>U280*H280</f>
        <v>0</v>
      </c>
      <c r="W280" s="182">
        <v>0</v>
      </c>
      <c r="X280" s="182">
        <f>W280*H280</f>
        <v>0</v>
      </c>
      <c r="Y280" s="183" t="s">
        <v>1</v>
      </c>
      <c r="Z280" s="31"/>
      <c r="AA280" s="31"/>
      <c r="AB280" s="31"/>
      <c r="AC280" s="31"/>
      <c r="AD280" s="31"/>
      <c r="AE280" s="31"/>
      <c r="AR280" s="184" t="s">
        <v>214</v>
      </c>
      <c r="AT280" s="184" t="s">
        <v>423</v>
      </c>
      <c r="AU280" s="184" t="s">
        <v>83</v>
      </c>
      <c r="AY280" s="14" t="s">
        <v>205</v>
      </c>
      <c r="BE280" s="185">
        <f>IF(O280="základní",K280,0)</f>
        <v>0</v>
      </c>
      <c r="BF280" s="185">
        <f>IF(O280="snížená",K280,0)</f>
        <v>0</v>
      </c>
      <c r="BG280" s="185">
        <f>IF(O280="zákl. přenesená",K280,0)</f>
        <v>0</v>
      </c>
      <c r="BH280" s="185">
        <f>IF(O280="sníž. přenesená",K280,0)</f>
        <v>0</v>
      </c>
      <c r="BI280" s="185">
        <f>IF(O280="nulová",K280,0)</f>
        <v>0</v>
      </c>
      <c r="BJ280" s="14" t="s">
        <v>83</v>
      </c>
      <c r="BK280" s="185">
        <f>ROUND(P280*H280,2)</f>
        <v>0</v>
      </c>
      <c r="BL280" s="14" t="s">
        <v>214</v>
      </c>
      <c r="BM280" s="184" t="s">
        <v>2901</v>
      </c>
    </row>
    <row r="281" spans="1:65" s="2" customFormat="1" ht="19.5">
      <c r="A281" s="31"/>
      <c r="B281" s="32"/>
      <c r="C281" s="33"/>
      <c r="D281" s="186" t="s">
        <v>207</v>
      </c>
      <c r="E281" s="33"/>
      <c r="F281" s="187" t="s">
        <v>2902</v>
      </c>
      <c r="G281" s="33"/>
      <c r="H281" s="33"/>
      <c r="I281" s="188"/>
      <c r="J281" s="188"/>
      <c r="K281" s="33"/>
      <c r="L281" s="33"/>
      <c r="M281" s="36"/>
      <c r="N281" s="189"/>
      <c r="O281" s="190"/>
      <c r="P281" s="68"/>
      <c r="Q281" s="68"/>
      <c r="R281" s="68"/>
      <c r="S281" s="68"/>
      <c r="T281" s="68"/>
      <c r="U281" s="68"/>
      <c r="V281" s="68"/>
      <c r="W281" s="68"/>
      <c r="X281" s="68"/>
      <c r="Y281" s="69"/>
      <c r="Z281" s="31"/>
      <c r="AA281" s="31"/>
      <c r="AB281" s="31"/>
      <c r="AC281" s="31"/>
      <c r="AD281" s="31"/>
      <c r="AE281" s="31"/>
      <c r="AT281" s="14" t="s">
        <v>207</v>
      </c>
      <c r="AU281" s="14" t="s">
        <v>83</v>
      </c>
    </row>
    <row r="282" spans="1:65" s="2" customFormat="1" ht="14.45" customHeight="1">
      <c r="A282" s="31"/>
      <c r="B282" s="32"/>
      <c r="C282" s="170" t="s">
        <v>361</v>
      </c>
      <c r="D282" s="170" t="s">
        <v>201</v>
      </c>
      <c r="E282" s="171" t="s">
        <v>2903</v>
      </c>
      <c r="F282" s="172" t="s">
        <v>2904</v>
      </c>
      <c r="G282" s="173" t="s">
        <v>1378</v>
      </c>
      <c r="H282" s="174">
        <v>12.914999999999999</v>
      </c>
      <c r="I282" s="175"/>
      <c r="J282" s="176"/>
      <c r="K282" s="177">
        <f>ROUND(P282*H282,2)</f>
        <v>0</v>
      </c>
      <c r="L282" s="172" t="s">
        <v>1</v>
      </c>
      <c r="M282" s="178"/>
      <c r="N282" s="179" t="s">
        <v>1</v>
      </c>
      <c r="O282" s="180" t="s">
        <v>39</v>
      </c>
      <c r="P282" s="181">
        <f>I282+J282</f>
        <v>0</v>
      </c>
      <c r="Q282" s="181">
        <f>ROUND(I282*H282,2)</f>
        <v>0</v>
      </c>
      <c r="R282" s="181">
        <f>ROUND(J282*H282,2)</f>
        <v>0</v>
      </c>
      <c r="S282" s="68"/>
      <c r="T282" s="182">
        <f>S282*H282</f>
        <v>0</v>
      </c>
      <c r="U282" s="182">
        <v>1</v>
      </c>
      <c r="V282" s="182">
        <f>U282*H282</f>
        <v>12.914999999999999</v>
      </c>
      <c r="W282" s="182">
        <v>0</v>
      </c>
      <c r="X282" s="182">
        <f>W282*H282</f>
        <v>0</v>
      </c>
      <c r="Y282" s="183" t="s">
        <v>1</v>
      </c>
      <c r="Z282" s="31"/>
      <c r="AA282" s="31"/>
      <c r="AB282" s="31"/>
      <c r="AC282" s="31"/>
      <c r="AD282" s="31"/>
      <c r="AE282" s="31"/>
      <c r="AR282" s="184" t="s">
        <v>213</v>
      </c>
      <c r="AT282" s="184" t="s">
        <v>201</v>
      </c>
      <c r="AU282" s="184" t="s">
        <v>83</v>
      </c>
      <c r="AY282" s="14" t="s">
        <v>205</v>
      </c>
      <c r="BE282" s="185">
        <f>IF(O282="základní",K282,0)</f>
        <v>0</v>
      </c>
      <c r="BF282" s="185">
        <f>IF(O282="snížená",K282,0)</f>
        <v>0</v>
      </c>
      <c r="BG282" s="185">
        <f>IF(O282="zákl. přenesená",K282,0)</f>
        <v>0</v>
      </c>
      <c r="BH282" s="185">
        <f>IF(O282="sníž. přenesená",K282,0)</f>
        <v>0</v>
      </c>
      <c r="BI282" s="185">
        <f>IF(O282="nulová",K282,0)</f>
        <v>0</v>
      </c>
      <c r="BJ282" s="14" t="s">
        <v>83</v>
      </c>
      <c r="BK282" s="185">
        <f>ROUND(P282*H282,2)</f>
        <v>0</v>
      </c>
      <c r="BL282" s="14" t="s">
        <v>214</v>
      </c>
      <c r="BM282" s="184" t="s">
        <v>2905</v>
      </c>
    </row>
    <row r="283" spans="1:65" s="2" customFormat="1" ht="11.25">
      <c r="A283" s="31"/>
      <c r="B283" s="32"/>
      <c r="C283" s="33"/>
      <c r="D283" s="186" t="s">
        <v>207</v>
      </c>
      <c r="E283" s="33"/>
      <c r="F283" s="187" t="s">
        <v>2904</v>
      </c>
      <c r="G283" s="33"/>
      <c r="H283" s="33"/>
      <c r="I283" s="188"/>
      <c r="J283" s="188"/>
      <c r="K283" s="33"/>
      <c r="L283" s="33"/>
      <c r="M283" s="36"/>
      <c r="N283" s="189"/>
      <c r="O283" s="190"/>
      <c r="P283" s="68"/>
      <c r="Q283" s="68"/>
      <c r="R283" s="68"/>
      <c r="S283" s="68"/>
      <c r="T283" s="68"/>
      <c r="U283" s="68"/>
      <c r="V283" s="68"/>
      <c r="W283" s="68"/>
      <c r="X283" s="68"/>
      <c r="Y283" s="69"/>
      <c r="Z283" s="31"/>
      <c r="AA283" s="31"/>
      <c r="AB283" s="31"/>
      <c r="AC283" s="31"/>
      <c r="AD283" s="31"/>
      <c r="AE283" s="31"/>
      <c r="AT283" s="14" t="s">
        <v>207</v>
      </c>
      <c r="AU283" s="14" t="s">
        <v>83</v>
      </c>
    </row>
    <row r="284" spans="1:65" s="2" customFormat="1" ht="24.2" customHeight="1">
      <c r="A284" s="31"/>
      <c r="B284" s="32"/>
      <c r="C284" s="207" t="s">
        <v>365</v>
      </c>
      <c r="D284" s="207" t="s">
        <v>423</v>
      </c>
      <c r="E284" s="208" t="s">
        <v>1189</v>
      </c>
      <c r="F284" s="209" t="s">
        <v>1689</v>
      </c>
      <c r="G284" s="210" t="s">
        <v>300</v>
      </c>
      <c r="H284" s="211">
        <v>1</v>
      </c>
      <c r="I284" s="212"/>
      <c r="J284" s="212"/>
      <c r="K284" s="213">
        <f>ROUND(P284*H284,2)</f>
        <v>0</v>
      </c>
      <c r="L284" s="209" t="s">
        <v>1</v>
      </c>
      <c r="M284" s="36"/>
      <c r="N284" s="214" t="s">
        <v>1</v>
      </c>
      <c r="O284" s="180" t="s">
        <v>39</v>
      </c>
      <c r="P284" s="181">
        <f>I284+J284</f>
        <v>0</v>
      </c>
      <c r="Q284" s="181">
        <f>ROUND(I284*H284,2)</f>
        <v>0</v>
      </c>
      <c r="R284" s="181">
        <f>ROUND(J284*H284,2)</f>
        <v>0</v>
      </c>
      <c r="S284" s="68"/>
      <c r="T284" s="182">
        <f>S284*H284</f>
        <v>0</v>
      </c>
      <c r="U284" s="182">
        <v>0</v>
      </c>
      <c r="V284" s="182">
        <f>U284*H284</f>
        <v>0</v>
      </c>
      <c r="W284" s="182">
        <v>0</v>
      </c>
      <c r="X284" s="182">
        <f>W284*H284</f>
        <v>0</v>
      </c>
      <c r="Y284" s="183" t="s">
        <v>1</v>
      </c>
      <c r="Z284" s="31"/>
      <c r="AA284" s="31"/>
      <c r="AB284" s="31"/>
      <c r="AC284" s="31"/>
      <c r="AD284" s="31"/>
      <c r="AE284" s="31"/>
      <c r="AR284" s="184" t="s">
        <v>427</v>
      </c>
      <c r="AT284" s="184" t="s">
        <v>423</v>
      </c>
      <c r="AU284" s="184" t="s">
        <v>83</v>
      </c>
      <c r="AY284" s="14" t="s">
        <v>205</v>
      </c>
      <c r="BE284" s="185">
        <f>IF(O284="základní",K284,0)</f>
        <v>0</v>
      </c>
      <c r="BF284" s="185">
        <f>IF(O284="snížená",K284,0)</f>
        <v>0</v>
      </c>
      <c r="BG284" s="185">
        <f>IF(O284="zákl. přenesená",K284,0)</f>
        <v>0</v>
      </c>
      <c r="BH284" s="185">
        <f>IF(O284="sníž. přenesená",K284,0)</f>
        <v>0</v>
      </c>
      <c r="BI284" s="185">
        <f>IF(O284="nulová",K284,0)</f>
        <v>0</v>
      </c>
      <c r="BJ284" s="14" t="s">
        <v>83</v>
      </c>
      <c r="BK284" s="185">
        <f>ROUND(P284*H284,2)</f>
        <v>0</v>
      </c>
      <c r="BL284" s="14" t="s">
        <v>427</v>
      </c>
      <c r="BM284" s="184" t="s">
        <v>2906</v>
      </c>
    </row>
    <row r="285" spans="1:65" s="2" customFormat="1" ht="29.25">
      <c r="A285" s="31"/>
      <c r="B285" s="32"/>
      <c r="C285" s="33"/>
      <c r="D285" s="186" t="s">
        <v>207</v>
      </c>
      <c r="E285" s="33"/>
      <c r="F285" s="187" t="s">
        <v>1192</v>
      </c>
      <c r="G285" s="33"/>
      <c r="H285" s="33"/>
      <c r="I285" s="188"/>
      <c r="J285" s="188"/>
      <c r="K285" s="33"/>
      <c r="L285" s="33"/>
      <c r="M285" s="36"/>
      <c r="N285" s="189"/>
      <c r="O285" s="190"/>
      <c r="P285" s="68"/>
      <c r="Q285" s="68"/>
      <c r="R285" s="68"/>
      <c r="S285" s="68"/>
      <c r="T285" s="68"/>
      <c r="U285" s="68"/>
      <c r="V285" s="68"/>
      <c r="W285" s="68"/>
      <c r="X285" s="68"/>
      <c r="Y285" s="69"/>
      <c r="Z285" s="31"/>
      <c r="AA285" s="31"/>
      <c r="AB285" s="31"/>
      <c r="AC285" s="31"/>
      <c r="AD285" s="31"/>
      <c r="AE285" s="31"/>
      <c r="AT285" s="14" t="s">
        <v>207</v>
      </c>
      <c r="AU285" s="14" t="s">
        <v>83</v>
      </c>
    </row>
    <row r="286" spans="1:65" s="2" customFormat="1" ht="14.45" customHeight="1">
      <c r="A286" s="31"/>
      <c r="B286" s="32"/>
      <c r="C286" s="207" t="s">
        <v>369</v>
      </c>
      <c r="D286" s="207" t="s">
        <v>423</v>
      </c>
      <c r="E286" s="208" t="s">
        <v>1692</v>
      </c>
      <c r="F286" s="209" t="s">
        <v>1693</v>
      </c>
      <c r="G286" s="210" t="s">
        <v>300</v>
      </c>
      <c r="H286" s="211">
        <v>7</v>
      </c>
      <c r="I286" s="212"/>
      <c r="J286" s="212"/>
      <c r="K286" s="213">
        <f>ROUND(P286*H286,2)</f>
        <v>0</v>
      </c>
      <c r="L286" s="209" t="s">
        <v>1</v>
      </c>
      <c r="M286" s="36"/>
      <c r="N286" s="214" t="s">
        <v>1</v>
      </c>
      <c r="O286" s="180" t="s">
        <v>39</v>
      </c>
      <c r="P286" s="181">
        <f>I286+J286</f>
        <v>0</v>
      </c>
      <c r="Q286" s="181">
        <f>ROUND(I286*H286,2)</f>
        <v>0</v>
      </c>
      <c r="R286" s="181">
        <f>ROUND(J286*H286,2)</f>
        <v>0</v>
      </c>
      <c r="S286" s="68"/>
      <c r="T286" s="182">
        <f>S286*H286</f>
        <v>0</v>
      </c>
      <c r="U286" s="182">
        <v>0</v>
      </c>
      <c r="V286" s="182">
        <f>U286*H286</f>
        <v>0</v>
      </c>
      <c r="W286" s="182">
        <v>0</v>
      </c>
      <c r="X286" s="182">
        <f>W286*H286</f>
        <v>0</v>
      </c>
      <c r="Y286" s="183" t="s">
        <v>1</v>
      </c>
      <c r="Z286" s="31"/>
      <c r="AA286" s="31"/>
      <c r="AB286" s="31"/>
      <c r="AC286" s="31"/>
      <c r="AD286" s="31"/>
      <c r="AE286" s="31"/>
      <c r="AR286" s="184" t="s">
        <v>427</v>
      </c>
      <c r="AT286" s="184" t="s">
        <v>423</v>
      </c>
      <c r="AU286" s="184" t="s">
        <v>83</v>
      </c>
      <c r="AY286" s="14" t="s">
        <v>205</v>
      </c>
      <c r="BE286" s="185">
        <f>IF(O286="základní",K286,0)</f>
        <v>0</v>
      </c>
      <c r="BF286" s="185">
        <f>IF(O286="snížená",K286,0)</f>
        <v>0</v>
      </c>
      <c r="BG286" s="185">
        <f>IF(O286="zákl. přenesená",K286,0)</f>
        <v>0</v>
      </c>
      <c r="BH286" s="185">
        <f>IF(O286="sníž. přenesená",K286,0)</f>
        <v>0</v>
      </c>
      <c r="BI286" s="185">
        <f>IF(O286="nulová",K286,0)</f>
        <v>0</v>
      </c>
      <c r="BJ286" s="14" t="s">
        <v>83</v>
      </c>
      <c r="BK286" s="185">
        <f>ROUND(P286*H286,2)</f>
        <v>0</v>
      </c>
      <c r="BL286" s="14" t="s">
        <v>427</v>
      </c>
      <c r="BM286" s="184" t="s">
        <v>2907</v>
      </c>
    </row>
    <row r="287" spans="1:65" s="2" customFormat="1" ht="11.25">
      <c r="A287" s="31"/>
      <c r="B287" s="32"/>
      <c r="C287" s="33"/>
      <c r="D287" s="186" t="s">
        <v>207</v>
      </c>
      <c r="E287" s="33"/>
      <c r="F287" s="187" t="s">
        <v>1693</v>
      </c>
      <c r="G287" s="33"/>
      <c r="H287" s="33"/>
      <c r="I287" s="188"/>
      <c r="J287" s="188"/>
      <c r="K287" s="33"/>
      <c r="L287" s="33"/>
      <c r="M287" s="36"/>
      <c r="N287" s="189"/>
      <c r="O287" s="190"/>
      <c r="P287" s="68"/>
      <c r="Q287" s="68"/>
      <c r="R287" s="68"/>
      <c r="S287" s="68"/>
      <c r="T287" s="68"/>
      <c r="U287" s="68"/>
      <c r="V287" s="68"/>
      <c r="W287" s="68"/>
      <c r="X287" s="68"/>
      <c r="Y287" s="69"/>
      <c r="Z287" s="31"/>
      <c r="AA287" s="31"/>
      <c r="AB287" s="31"/>
      <c r="AC287" s="31"/>
      <c r="AD287" s="31"/>
      <c r="AE287" s="31"/>
      <c r="AT287" s="14" t="s">
        <v>207</v>
      </c>
      <c r="AU287" s="14" t="s">
        <v>83</v>
      </c>
    </row>
    <row r="288" spans="1:65" s="2" customFormat="1" ht="14.45" customHeight="1">
      <c r="A288" s="31"/>
      <c r="B288" s="32"/>
      <c r="C288" s="207" t="s">
        <v>374</v>
      </c>
      <c r="D288" s="207" t="s">
        <v>423</v>
      </c>
      <c r="E288" s="208" t="s">
        <v>1705</v>
      </c>
      <c r="F288" s="209" t="s">
        <v>1706</v>
      </c>
      <c r="G288" s="210" t="s">
        <v>300</v>
      </c>
      <c r="H288" s="211">
        <v>2</v>
      </c>
      <c r="I288" s="212"/>
      <c r="J288" s="212"/>
      <c r="K288" s="213">
        <f>ROUND(P288*H288,2)</f>
        <v>0</v>
      </c>
      <c r="L288" s="209" t="s">
        <v>1</v>
      </c>
      <c r="M288" s="36"/>
      <c r="N288" s="214" t="s">
        <v>1</v>
      </c>
      <c r="O288" s="180" t="s">
        <v>39</v>
      </c>
      <c r="P288" s="181">
        <f>I288+J288</f>
        <v>0</v>
      </c>
      <c r="Q288" s="181">
        <f>ROUND(I288*H288,2)</f>
        <v>0</v>
      </c>
      <c r="R288" s="181">
        <f>ROUND(J288*H288,2)</f>
        <v>0</v>
      </c>
      <c r="S288" s="68"/>
      <c r="T288" s="182">
        <f>S288*H288</f>
        <v>0</v>
      </c>
      <c r="U288" s="182">
        <v>0</v>
      </c>
      <c r="V288" s="182">
        <f>U288*H288</f>
        <v>0</v>
      </c>
      <c r="W288" s="182">
        <v>0</v>
      </c>
      <c r="X288" s="182">
        <f>W288*H288</f>
        <v>0</v>
      </c>
      <c r="Y288" s="183" t="s">
        <v>1</v>
      </c>
      <c r="Z288" s="31"/>
      <c r="AA288" s="31"/>
      <c r="AB288" s="31"/>
      <c r="AC288" s="31"/>
      <c r="AD288" s="31"/>
      <c r="AE288" s="31"/>
      <c r="AR288" s="184" t="s">
        <v>427</v>
      </c>
      <c r="AT288" s="184" t="s">
        <v>423</v>
      </c>
      <c r="AU288" s="184" t="s">
        <v>83</v>
      </c>
      <c r="AY288" s="14" t="s">
        <v>205</v>
      </c>
      <c r="BE288" s="185">
        <f>IF(O288="základní",K288,0)</f>
        <v>0</v>
      </c>
      <c r="BF288" s="185">
        <f>IF(O288="snížená",K288,0)</f>
        <v>0</v>
      </c>
      <c r="BG288" s="185">
        <f>IF(O288="zákl. přenesená",K288,0)</f>
        <v>0</v>
      </c>
      <c r="BH288" s="185">
        <f>IF(O288="sníž. přenesená",K288,0)</f>
        <v>0</v>
      </c>
      <c r="BI288" s="185">
        <f>IF(O288="nulová",K288,0)</f>
        <v>0</v>
      </c>
      <c r="BJ288" s="14" t="s">
        <v>83</v>
      </c>
      <c r="BK288" s="185">
        <f>ROUND(P288*H288,2)</f>
        <v>0</v>
      </c>
      <c r="BL288" s="14" t="s">
        <v>427</v>
      </c>
      <c r="BM288" s="184" t="s">
        <v>2908</v>
      </c>
    </row>
    <row r="289" spans="1:65" s="2" customFormat="1" ht="19.5">
      <c r="A289" s="31"/>
      <c r="B289" s="32"/>
      <c r="C289" s="33"/>
      <c r="D289" s="186" t="s">
        <v>207</v>
      </c>
      <c r="E289" s="33"/>
      <c r="F289" s="187" t="s">
        <v>1708</v>
      </c>
      <c r="G289" s="33"/>
      <c r="H289" s="33"/>
      <c r="I289" s="188"/>
      <c r="J289" s="188"/>
      <c r="K289" s="33"/>
      <c r="L289" s="33"/>
      <c r="M289" s="36"/>
      <c r="N289" s="189"/>
      <c r="O289" s="190"/>
      <c r="P289" s="68"/>
      <c r="Q289" s="68"/>
      <c r="R289" s="68"/>
      <c r="S289" s="68"/>
      <c r="T289" s="68"/>
      <c r="U289" s="68"/>
      <c r="V289" s="68"/>
      <c r="W289" s="68"/>
      <c r="X289" s="68"/>
      <c r="Y289" s="69"/>
      <c r="Z289" s="31"/>
      <c r="AA289" s="31"/>
      <c r="AB289" s="31"/>
      <c r="AC289" s="31"/>
      <c r="AD289" s="31"/>
      <c r="AE289" s="31"/>
      <c r="AT289" s="14" t="s">
        <v>207</v>
      </c>
      <c r="AU289" s="14" t="s">
        <v>83</v>
      </c>
    </row>
    <row r="290" spans="1:65" s="2" customFormat="1" ht="14.45" customHeight="1">
      <c r="A290" s="31"/>
      <c r="B290" s="32"/>
      <c r="C290" s="207" t="s">
        <v>378</v>
      </c>
      <c r="D290" s="207" t="s">
        <v>423</v>
      </c>
      <c r="E290" s="208" t="s">
        <v>2909</v>
      </c>
      <c r="F290" s="209" t="s">
        <v>2910</v>
      </c>
      <c r="G290" s="210" t="s">
        <v>300</v>
      </c>
      <c r="H290" s="211">
        <v>15</v>
      </c>
      <c r="I290" s="212"/>
      <c r="J290" s="212"/>
      <c r="K290" s="213">
        <f>ROUND(P290*H290,2)</f>
        <v>0</v>
      </c>
      <c r="L290" s="209" t="s">
        <v>1</v>
      </c>
      <c r="M290" s="36"/>
      <c r="N290" s="214" t="s">
        <v>1</v>
      </c>
      <c r="O290" s="180" t="s">
        <v>39</v>
      </c>
      <c r="P290" s="181">
        <f>I290+J290</f>
        <v>0</v>
      </c>
      <c r="Q290" s="181">
        <f>ROUND(I290*H290,2)</f>
        <v>0</v>
      </c>
      <c r="R290" s="181">
        <f>ROUND(J290*H290,2)</f>
        <v>0</v>
      </c>
      <c r="S290" s="68"/>
      <c r="T290" s="182">
        <f>S290*H290</f>
        <v>0</v>
      </c>
      <c r="U290" s="182">
        <v>0</v>
      </c>
      <c r="V290" s="182">
        <f>U290*H290</f>
        <v>0</v>
      </c>
      <c r="W290" s="182">
        <v>0</v>
      </c>
      <c r="X290" s="182">
        <f>W290*H290</f>
        <v>0</v>
      </c>
      <c r="Y290" s="183" t="s">
        <v>1</v>
      </c>
      <c r="Z290" s="31"/>
      <c r="AA290" s="31"/>
      <c r="AB290" s="31"/>
      <c r="AC290" s="31"/>
      <c r="AD290" s="31"/>
      <c r="AE290" s="31"/>
      <c r="AR290" s="184" t="s">
        <v>427</v>
      </c>
      <c r="AT290" s="184" t="s">
        <v>423</v>
      </c>
      <c r="AU290" s="184" t="s">
        <v>83</v>
      </c>
      <c r="AY290" s="14" t="s">
        <v>205</v>
      </c>
      <c r="BE290" s="185">
        <f>IF(O290="základní",K290,0)</f>
        <v>0</v>
      </c>
      <c r="BF290" s="185">
        <f>IF(O290="snížená",K290,0)</f>
        <v>0</v>
      </c>
      <c r="BG290" s="185">
        <f>IF(O290="zákl. přenesená",K290,0)</f>
        <v>0</v>
      </c>
      <c r="BH290" s="185">
        <f>IF(O290="sníž. přenesená",K290,0)</f>
        <v>0</v>
      </c>
      <c r="BI290" s="185">
        <f>IF(O290="nulová",K290,0)</f>
        <v>0</v>
      </c>
      <c r="BJ290" s="14" t="s">
        <v>83</v>
      </c>
      <c r="BK290" s="185">
        <f>ROUND(P290*H290,2)</f>
        <v>0</v>
      </c>
      <c r="BL290" s="14" t="s">
        <v>427</v>
      </c>
      <c r="BM290" s="184" t="s">
        <v>2911</v>
      </c>
    </row>
    <row r="291" spans="1:65" s="2" customFormat="1" ht="19.5">
      <c r="A291" s="31"/>
      <c r="B291" s="32"/>
      <c r="C291" s="33"/>
      <c r="D291" s="186" t="s">
        <v>207</v>
      </c>
      <c r="E291" s="33"/>
      <c r="F291" s="187" t="s">
        <v>2912</v>
      </c>
      <c r="G291" s="33"/>
      <c r="H291" s="33"/>
      <c r="I291" s="188"/>
      <c r="J291" s="188"/>
      <c r="K291" s="33"/>
      <c r="L291" s="33"/>
      <c r="M291" s="36"/>
      <c r="N291" s="189"/>
      <c r="O291" s="190"/>
      <c r="P291" s="68"/>
      <c r="Q291" s="68"/>
      <c r="R291" s="68"/>
      <c r="S291" s="68"/>
      <c r="T291" s="68"/>
      <c r="U291" s="68"/>
      <c r="V291" s="68"/>
      <c r="W291" s="68"/>
      <c r="X291" s="68"/>
      <c r="Y291" s="69"/>
      <c r="Z291" s="31"/>
      <c r="AA291" s="31"/>
      <c r="AB291" s="31"/>
      <c r="AC291" s="31"/>
      <c r="AD291" s="31"/>
      <c r="AE291" s="31"/>
      <c r="AT291" s="14" t="s">
        <v>207</v>
      </c>
      <c r="AU291" s="14" t="s">
        <v>83</v>
      </c>
    </row>
    <row r="292" spans="1:65" s="2" customFormat="1" ht="14.45" customHeight="1">
      <c r="A292" s="31"/>
      <c r="B292" s="32"/>
      <c r="C292" s="207" t="s">
        <v>382</v>
      </c>
      <c r="D292" s="207" t="s">
        <v>423</v>
      </c>
      <c r="E292" s="208" t="s">
        <v>1083</v>
      </c>
      <c r="F292" s="209" t="s">
        <v>1709</v>
      </c>
      <c r="G292" s="210" t="s">
        <v>1085</v>
      </c>
      <c r="H292" s="211">
        <v>36</v>
      </c>
      <c r="I292" s="212"/>
      <c r="J292" s="212"/>
      <c r="K292" s="213">
        <f>ROUND(P292*H292,2)</f>
        <v>0</v>
      </c>
      <c r="L292" s="209" t="s">
        <v>1</v>
      </c>
      <c r="M292" s="36"/>
      <c r="N292" s="214" t="s">
        <v>1</v>
      </c>
      <c r="O292" s="180" t="s">
        <v>39</v>
      </c>
      <c r="P292" s="181">
        <f>I292+J292</f>
        <v>0</v>
      </c>
      <c r="Q292" s="181">
        <f>ROUND(I292*H292,2)</f>
        <v>0</v>
      </c>
      <c r="R292" s="181">
        <f>ROUND(J292*H292,2)</f>
        <v>0</v>
      </c>
      <c r="S292" s="68"/>
      <c r="T292" s="182">
        <f>S292*H292</f>
        <v>0</v>
      </c>
      <c r="U292" s="182">
        <v>0</v>
      </c>
      <c r="V292" s="182">
        <f>U292*H292</f>
        <v>0</v>
      </c>
      <c r="W292" s="182">
        <v>0</v>
      </c>
      <c r="X292" s="182">
        <f>W292*H292</f>
        <v>0</v>
      </c>
      <c r="Y292" s="183" t="s">
        <v>1</v>
      </c>
      <c r="Z292" s="31"/>
      <c r="AA292" s="31"/>
      <c r="AB292" s="31"/>
      <c r="AC292" s="31"/>
      <c r="AD292" s="31"/>
      <c r="AE292" s="31"/>
      <c r="AR292" s="184" t="s">
        <v>427</v>
      </c>
      <c r="AT292" s="184" t="s">
        <v>423</v>
      </c>
      <c r="AU292" s="184" t="s">
        <v>83</v>
      </c>
      <c r="AY292" s="14" t="s">
        <v>205</v>
      </c>
      <c r="BE292" s="185">
        <f>IF(O292="základní",K292,0)</f>
        <v>0</v>
      </c>
      <c r="BF292" s="185">
        <f>IF(O292="snížená",K292,0)</f>
        <v>0</v>
      </c>
      <c r="BG292" s="185">
        <f>IF(O292="zákl. přenesená",K292,0)</f>
        <v>0</v>
      </c>
      <c r="BH292" s="185">
        <f>IF(O292="sníž. přenesená",K292,0)</f>
        <v>0</v>
      </c>
      <c r="BI292" s="185">
        <f>IF(O292="nulová",K292,0)</f>
        <v>0</v>
      </c>
      <c r="BJ292" s="14" t="s">
        <v>83</v>
      </c>
      <c r="BK292" s="185">
        <f>ROUND(P292*H292,2)</f>
        <v>0</v>
      </c>
      <c r="BL292" s="14" t="s">
        <v>427</v>
      </c>
      <c r="BM292" s="184" t="s">
        <v>2913</v>
      </c>
    </row>
    <row r="293" spans="1:65" s="2" customFormat="1" ht="19.5">
      <c r="A293" s="31"/>
      <c r="B293" s="32"/>
      <c r="C293" s="33"/>
      <c r="D293" s="186" t="s">
        <v>207</v>
      </c>
      <c r="E293" s="33"/>
      <c r="F293" s="187" t="s">
        <v>1084</v>
      </c>
      <c r="G293" s="33"/>
      <c r="H293" s="33"/>
      <c r="I293" s="188"/>
      <c r="J293" s="188"/>
      <c r="K293" s="33"/>
      <c r="L293" s="33"/>
      <c r="M293" s="36"/>
      <c r="N293" s="189"/>
      <c r="O293" s="190"/>
      <c r="P293" s="68"/>
      <c r="Q293" s="68"/>
      <c r="R293" s="68"/>
      <c r="S293" s="68"/>
      <c r="T293" s="68"/>
      <c r="U293" s="68"/>
      <c r="V293" s="68"/>
      <c r="W293" s="68"/>
      <c r="X293" s="68"/>
      <c r="Y293" s="69"/>
      <c r="Z293" s="31"/>
      <c r="AA293" s="31"/>
      <c r="AB293" s="31"/>
      <c r="AC293" s="31"/>
      <c r="AD293" s="31"/>
      <c r="AE293" s="31"/>
      <c r="AT293" s="14" t="s">
        <v>207</v>
      </c>
      <c r="AU293" s="14" t="s">
        <v>83</v>
      </c>
    </row>
    <row r="294" spans="1:65" s="2" customFormat="1" ht="14.45" customHeight="1">
      <c r="A294" s="31"/>
      <c r="B294" s="32"/>
      <c r="C294" s="207" t="s">
        <v>386</v>
      </c>
      <c r="D294" s="207" t="s">
        <v>423</v>
      </c>
      <c r="E294" s="208" t="s">
        <v>2914</v>
      </c>
      <c r="F294" s="209" t="s">
        <v>2915</v>
      </c>
      <c r="G294" s="210" t="s">
        <v>1085</v>
      </c>
      <c r="H294" s="211">
        <v>36</v>
      </c>
      <c r="I294" s="212"/>
      <c r="J294" s="212"/>
      <c r="K294" s="213">
        <f>ROUND(P294*H294,2)</f>
        <v>0</v>
      </c>
      <c r="L294" s="209" t="s">
        <v>1</v>
      </c>
      <c r="M294" s="36"/>
      <c r="N294" s="214" t="s">
        <v>1</v>
      </c>
      <c r="O294" s="180" t="s">
        <v>39</v>
      </c>
      <c r="P294" s="181">
        <f>I294+J294</f>
        <v>0</v>
      </c>
      <c r="Q294" s="181">
        <f>ROUND(I294*H294,2)</f>
        <v>0</v>
      </c>
      <c r="R294" s="181">
        <f>ROUND(J294*H294,2)</f>
        <v>0</v>
      </c>
      <c r="S294" s="68"/>
      <c r="T294" s="182">
        <f>S294*H294</f>
        <v>0</v>
      </c>
      <c r="U294" s="182">
        <v>0</v>
      </c>
      <c r="V294" s="182">
        <f>U294*H294</f>
        <v>0</v>
      </c>
      <c r="W294" s="182">
        <v>0</v>
      </c>
      <c r="X294" s="182">
        <f>W294*H294</f>
        <v>0</v>
      </c>
      <c r="Y294" s="183" t="s">
        <v>1</v>
      </c>
      <c r="Z294" s="31"/>
      <c r="AA294" s="31"/>
      <c r="AB294" s="31"/>
      <c r="AC294" s="31"/>
      <c r="AD294" s="31"/>
      <c r="AE294" s="31"/>
      <c r="AR294" s="184" t="s">
        <v>427</v>
      </c>
      <c r="AT294" s="184" t="s">
        <v>423</v>
      </c>
      <c r="AU294" s="184" t="s">
        <v>83</v>
      </c>
      <c r="AY294" s="14" t="s">
        <v>205</v>
      </c>
      <c r="BE294" s="185">
        <f>IF(O294="základní",K294,0)</f>
        <v>0</v>
      </c>
      <c r="BF294" s="185">
        <f>IF(O294="snížená",K294,0)</f>
        <v>0</v>
      </c>
      <c r="BG294" s="185">
        <f>IF(O294="zákl. přenesená",K294,0)</f>
        <v>0</v>
      </c>
      <c r="BH294" s="185">
        <f>IF(O294="sníž. přenesená",K294,0)</f>
        <v>0</v>
      </c>
      <c r="BI294" s="185">
        <f>IF(O294="nulová",K294,0)</f>
        <v>0</v>
      </c>
      <c r="BJ294" s="14" t="s">
        <v>83</v>
      </c>
      <c r="BK294" s="185">
        <f>ROUND(P294*H294,2)</f>
        <v>0</v>
      </c>
      <c r="BL294" s="14" t="s">
        <v>427</v>
      </c>
      <c r="BM294" s="184" t="s">
        <v>2916</v>
      </c>
    </row>
    <row r="295" spans="1:65" s="2" customFormat="1" ht="29.25">
      <c r="A295" s="31"/>
      <c r="B295" s="32"/>
      <c r="C295" s="33"/>
      <c r="D295" s="186" t="s">
        <v>207</v>
      </c>
      <c r="E295" s="33"/>
      <c r="F295" s="187" t="s">
        <v>2917</v>
      </c>
      <c r="G295" s="33"/>
      <c r="H295" s="33"/>
      <c r="I295" s="188"/>
      <c r="J295" s="188"/>
      <c r="K295" s="33"/>
      <c r="L295" s="33"/>
      <c r="M295" s="36"/>
      <c r="N295" s="189"/>
      <c r="O295" s="190"/>
      <c r="P295" s="68"/>
      <c r="Q295" s="68"/>
      <c r="R295" s="68"/>
      <c r="S295" s="68"/>
      <c r="T295" s="68"/>
      <c r="U295" s="68"/>
      <c r="V295" s="68"/>
      <c r="W295" s="68"/>
      <c r="X295" s="68"/>
      <c r="Y295" s="69"/>
      <c r="Z295" s="31"/>
      <c r="AA295" s="31"/>
      <c r="AB295" s="31"/>
      <c r="AC295" s="31"/>
      <c r="AD295" s="31"/>
      <c r="AE295" s="31"/>
      <c r="AT295" s="14" t="s">
        <v>207</v>
      </c>
      <c r="AU295" s="14" t="s">
        <v>83</v>
      </c>
    </row>
    <row r="296" spans="1:65" s="2" customFormat="1" ht="14.45" customHeight="1">
      <c r="A296" s="31"/>
      <c r="B296" s="32"/>
      <c r="C296" s="207" t="s">
        <v>390</v>
      </c>
      <c r="D296" s="207" t="s">
        <v>423</v>
      </c>
      <c r="E296" s="208" t="s">
        <v>1194</v>
      </c>
      <c r="F296" s="209" t="s">
        <v>1711</v>
      </c>
      <c r="G296" s="210" t="s">
        <v>1085</v>
      </c>
      <c r="H296" s="211">
        <v>24</v>
      </c>
      <c r="I296" s="212"/>
      <c r="J296" s="212"/>
      <c r="K296" s="213">
        <f>ROUND(P296*H296,2)</f>
        <v>0</v>
      </c>
      <c r="L296" s="209" t="s">
        <v>1</v>
      </c>
      <c r="M296" s="36"/>
      <c r="N296" s="214" t="s">
        <v>1</v>
      </c>
      <c r="O296" s="180" t="s">
        <v>39</v>
      </c>
      <c r="P296" s="181">
        <f>I296+J296</f>
        <v>0</v>
      </c>
      <c r="Q296" s="181">
        <f>ROUND(I296*H296,2)</f>
        <v>0</v>
      </c>
      <c r="R296" s="181">
        <f>ROUND(J296*H296,2)</f>
        <v>0</v>
      </c>
      <c r="S296" s="68"/>
      <c r="T296" s="182">
        <f>S296*H296</f>
        <v>0</v>
      </c>
      <c r="U296" s="182">
        <v>0</v>
      </c>
      <c r="V296" s="182">
        <f>U296*H296</f>
        <v>0</v>
      </c>
      <c r="W296" s="182">
        <v>0</v>
      </c>
      <c r="X296" s="182">
        <f>W296*H296</f>
        <v>0</v>
      </c>
      <c r="Y296" s="183" t="s">
        <v>1</v>
      </c>
      <c r="Z296" s="31"/>
      <c r="AA296" s="31"/>
      <c r="AB296" s="31"/>
      <c r="AC296" s="31"/>
      <c r="AD296" s="31"/>
      <c r="AE296" s="31"/>
      <c r="AR296" s="184" t="s">
        <v>427</v>
      </c>
      <c r="AT296" s="184" t="s">
        <v>423</v>
      </c>
      <c r="AU296" s="184" t="s">
        <v>83</v>
      </c>
      <c r="AY296" s="14" t="s">
        <v>205</v>
      </c>
      <c r="BE296" s="185">
        <f>IF(O296="základní",K296,0)</f>
        <v>0</v>
      </c>
      <c r="BF296" s="185">
        <f>IF(O296="snížená",K296,0)</f>
        <v>0</v>
      </c>
      <c r="BG296" s="185">
        <f>IF(O296="zákl. přenesená",K296,0)</f>
        <v>0</v>
      </c>
      <c r="BH296" s="185">
        <f>IF(O296="sníž. přenesená",K296,0)</f>
        <v>0</v>
      </c>
      <c r="BI296" s="185">
        <f>IF(O296="nulová",K296,0)</f>
        <v>0</v>
      </c>
      <c r="BJ296" s="14" t="s">
        <v>83</v>
      </c>
      <c r="BK296" s="185">
        <f>ROUND(P296*H296,2)</f>
        <v>0</v>
      </c>
      <c r="BL296" s="14" t="s">
        <v>427</v>
      </c>
      <c r="BM296" s="184" t="s">
        <v>2918</v>
      </c>
    </row>
    <row r="297" spans="1:65" s="2" customFormat="1" ht="11.25">
      <c r="A297" s="31"/>
      <c r="B297" s="32"/>
      <c r="C297" s="33"/>
      <c r="D297" s="186" t="s">
        <v>207</v>
      </c>
      <c r="E297" s="33"/>
      <c r="F297" s="187" t="s">
        <v>1195</v>
      </c>
      <c r="G297" s="33"/>
      <c r="H297" s="33"/>
      <c r="I297" s="188"/>
      <c r="J297" s="188"/>
      <c r="K297" s="33"/>
      <c r="L297" s="33"/>
      <c r="M297" s="36"/>
      <c r="N297" s="189"/>
      <c r="O297" s="190"/>
      <c r="P297" s="68"/>
      <c r="Q297" s="68"/>
      <c r="R297" s="68"/>
      <c r="S297" s="68"/>
      <c r="T297" s="68"/>
      <c r="U297" s="68"/>
      <c r="V297" s="68"/>
      <c r="W297" s="68"/>
      <c r="X297" s="68"/>
      <c r="Y297" s="69"/>
      <c r="Z297" s="31"/>
      <c r="AA297" s="31"/>
      <c r="AB297" s="31"/>
      <c r="AC297" s="31"/>
      <c r="AD297" s="31"/>
      <c r="AE297" s="31"/>
      <c r="AT297" s="14" t="s">
        <v>207</v>
      </c>
      <c r="AU297" s="14" t="s">
        <v>83</v>
      </c>
    </row>
    <row r="298" spans="1:65" s="2" customFormat="1" ht="14.45" customHeight="1">
      <c r="A298" s="31"/>
      <c r="B298" s="32"/>
      <c r="C298" s="207" t="s">
        <v>394</v>
      </c>
      <c r="D298" s="207" t="s">
        <v>423</v>
      </c>
      <c r="E298" s="208" t="s">
        <v>1087</v>
      </c>
      <c r="F298" s="209" t="s">
        <v>1713</v>
      </c>
      <c r="G298" s="210" t="s">
        <v>1085</v>
      </c>
      <c r="H298" s="211">
        <v>12</v>
      </c>
      <c r="I298" s="212"/>
      <c r="J298" s="212"/>
      <c r="K298" s="213">
        <f>ROUND(P298*H298,2)</f>
        <v>0</v>
      </c>
      <c r="L298" s="209" t="s">
        <v>1</v>
      </c>
      <c r="M298" s="36"/>
      <c r="N298" s="214" t="s">
        <v>1</v>
      </c>
      <c r="O298" s="180" t="s">
        <v>39</v>
      </c>
      <c r="P298" s="181">
        <f>I298+J298</f>
        <v>0</v>
      </c>
      <c r="Q298" s="181">
        <f>ROUND(I298*H298,2)</f>
        <v>0</v>
      </c>
      <c r="R298" s="181">
        <f>ROUND(J298*H298,2)</f>
        <v>0</v>
      </c>
      <c r="S298" s="68"/>
      <c r="T298" s="182">
        <f>S298*H298</f>
        <v>0</v>
      </c>
      <c r="U298" s="182">
        <v>0</v>
      </c>
      <c r="V298" s="182">
        <f>U298*H298</f>
        <v>0</v>
      </c>
      <c r="W298" s="182">
        <v>0</v>
      </c>
      <c r="X298" s="182">
        <f>W298*H298</f>
        <v>0</v>
      </c>
      <c r="Y298" s="183" t="s">
        <v>1</v>
      </c>
      <c r="Z298" s="31"/>
      <c r="AA298" s="31"/>
      <c r="AB298" s="31"/>
      <c r="AC298" s="31"/>
      <c r="AD298" s="31"/>
      <c r="AE298" s="31"/>
      <c r="AR298" s="184" t="s">
        <v>427</v>
      </c>
      <c r="AT298" s="184" t="s">
        <v>423</v>
      </c>
      <c r="AU298" s="184" t="s">
        <v>83</v>
      </c>
      <c r="AY298" s="14" t="s">
        <v>205</v>
      </c>
      <c r="BE298" s="185">
        <f>IF(O298="základní",K298,0)</f>
        <v>0</v>
      </c>
      <c r="BF298" s="185">
        <f>IF(O298="snížená",K298,0)</f>
        <v>0</v>
      </c>
      <c r="BG298" s="185">
        <f>IF(O298="zákl. přenesená",K298,0)</f>
        <v>0</v>
      </c>
      <c r="BH298" s="185">
        <f>IF(O298="sníž. přenesená",K298,0)</f>
        <v>0</v>
      </c>
      <c r="BI298" s="185">
        <f>IF(O298="nulová",K298,0)</f>
        <v>0</v>
      </c>
      <c r="BJ298" s="14" t="s">
        <v>83</v>
      </c>
      <c r="BK298" s="185">
        <f>ROUND(P298*H298,2)</f>
        <v>0</v>
      </c>
      <c r="BL298" s="14" t="s">
        <v>427</v>
      </c>
      <c r="BM298" s="184" t="s">
        <v>2919</v>
      </c>
    </row>
    <row r="299" spans="1:65" s="2" customFormat="1" ht="11.25">
      <c r="A299" s="31"/>
      <c r="B299" s="32"/>
      <c r="C299" s="33"/>
      <c r="D299" s="186" t="s">
        <v>207</v>
      </c>
      <c r="E299" s="33"/>
      <c r="F299" s="187" t="s">
        <v>1088</v>
      </c>
      <c r="G299" s="33"/>
      <c r="H299" s="33"/>
      <c r="I299" s="188"/>
      <c r="J299" s="188"/>
      <c r="K299" s="33"/>
      <c r="L299" s="33"/>
      <c r="M299" s="36"/>
      <c r="N299" s="189"/>
      <c r="O299" s="190"/>
      <c r="P299" s="68"/>
      <c r="Q299" s="68"/>
      <c r="R299" s="68"/>
      <c r="S299" s="68"/>
      <c r="T299" s="68"/>
      <c r="U299" s="68"/>
      <c r="V299" s="68"/>
      <c r="W299" s="68"/>
      <c r="X299" s="68"/>
      <c r="Y299" s="69"/>
      <c r="Z299" s="31"/>
      <c r="AA299" s="31"/>
      <c r="AB299" s="31"/>
      <c r="AC299" s="31"/>
      <c r="AD299" s="31"/>
      <c r="AE299" s="31"/>
      <c r="AT299" s="14" t="s">
        <v>207</v>
      </c>
      <c r="AU299" s="14" t="s">
        <v>83</v>
      </c>
    </row>
    <row r="300" spans="1:65" s="2" customFormat="1" ht="14.45" customHeight="1">
      <c r="A300" s="31"/>
      <c r="B300" s="32"/>
      <c r="C300" s="207" t="s">
        <v>398</v>
      </c>
      <c r="D300" s="207" t="s">
        <v>423</v>
      </c>
      <c r="E300" s="208" t="s">
        <v>1090</v>
      </c>
      <c r="F300" s="209" t="s">
        <v>1715</v>
      </c>
      <c r="G300" s="210" t="s">
        <v>1085</v>
      </c>
      <c r="H300" s="211">
        <v>12</v>
      </c>
      <c r="I300" s="212"/>
      <c r="J300" s="212"/>
      <c r="K300" s="213">
        <f>ROUND(P300*H300,2)</f>
        <v>0</v>
      </c>
      <c r="L300" s="209" t="s">
        <v>1</v>
      </c>
      <c r="M300" s="36"/>
      <c r="N300" s="214" t="s">
        <v>1</v>
      </c>
      <c r="O300" s="180" t="s">
        <v>39</v>
      </c>
      <c r="P300" s="181">
        <f>I300+J300</f>
        <v>0</v>
      </c>
      <c r="Q300" s="181">
        <f>ROUND(I300*H300,2)</f>
        <v>0</v>
      </c>
      <c r="R300" s="181">
        <f>ROUND(J300*H300,2)</f>
        <v>0</v>
      </c>
      <c r="S300" s="68"/>
      <c r="T300" s="182">
        <f>S300*H300</f>
        <v>0</v>
      </c>
      <c r="U300" s="182">
        <v>0</v>
      </c>
      <c r="V300" s="182">
        <f>U300*H300</f>
        <v>0</v>
      </c>
      <c r="W300" s="182">
        <v>0</v>
      </c>
      <c r="X300" s="182">
        <f>W300*H300</f>
        <v>0</v>
      </c>
      <c r="Y300" s="183" t="s">
        <v>1</v>
      </c>
      <c r="Z300" s="31"/>
      <c r="AA300" s="31"/>
      <c r="AB300" s="31"/>
      <c r="AC300" s="31"/>
      <c r="AD300" s="31"/>
      <c r="AE300" s="31"/>
      <c r="AR300" s="184" t="s">
        <v>427</v>
      </c>
      <c r="AT300" s="184" t="s">
        <v>423</v>
      </c>
      <c r="AU300" s="184" t="s">
        <v>83</v>
      </c>
      <c r="AY300" s="14" t="s">
        <v>205</v>
      </c>
      <c r="BE300" s="185">
        <f>IF(O300="základní",K300,0)</f>
        <v>0</v>
      </c>
      <c r="BF300" s="185">
        <f>IF(O300="snížená",K300,0)</f>
        <v>0</v>
      </c>
      <c r="BG300" s="185">
        <f>IF(O300="zákl. přenesená",K300,0)</f>
        <v>0</v>
      </c>
      <c r="BH300" s="185">
        <f>IF(O300="sníž. přenesená",K300,0)</f>
        <v>0</v>
      </c>
      <c r="BI300" s="185">
        <f>IF(O300="nulová",K300,0)</f>
        <v>0</v>
      </c>
      <c r="BJ300" s="14" t="s">
        <v>83</v>
      </c>
      <c r="BK300" s="185">
        <f>ROUND(P300*H300,2)</f>
        <v>0</v>
      </c>
      <c r="BL300" s="14" t="s">
        <v>427</v>
      </c>
      <c r="BM300" s="184" t="s">
        <v>2920</v>
      </c>
    </row>
    <row r="301" spans="1:65" s="2" customFormat="1" ht="19.5">
      <c r="A301" s="31"/>
      <c r="B301" s="32"/>
      <c r="C301" s="33"/>
      <c r="D301" s="186" t="s">
        <v>207</v>
      </c>
      <c r="E301" s="33"/>
      <c r="F301" s="187" t="s">
        <v>1091</v>
      </c>
      <c r="G301" s="33"/>
      <c r="H301" s="33"/>
      <c r="I301" s="188"/>
      <c r="J301" s="188"/>
      <c r="K301" s="33"/>
      <c r="L301" s="33"/>
      <c r="M301" s="36"/>
      <c r="N301" s="189"/>
      <c r="O301" s="190"/>
      <c r="P301" s="68"/>
      <c r="Q301" s="68"/>
      <c r="R301" s="68"/>
      <c r="S301" s="68"/>
      <c r="T301" s="68"/>
      <c r="U301" s="68"/>
      <c r="V301" s="68"/>
      <c r="W301" s="68"/>
      <c r="X301" s="68"/>
      <c r="Y301" s="69"/>
      <c r="Z301" s="31"/>
      <c r="AA301" s="31"/>
      <c r="AB301" s="31"/>
      <c r="AC301" s="31"/>
      <c r="AD301" s="31"/>
      <c r="AE301" s="31"/>
      <c r="AT301" s="14" t="s">
        <v>207</v>
      </c>
      <c r="AU301" s="14" t="s">
        <v>83</v>
      </c>
    </row>
    <row r="302" spans="1:65" s="2" customFormat="1" ht="14.45" customHeight="1">
      <c r="A302" s="31"/>
      <c r="B302" s="32"/>
      <c r="C302" s="207" t="s">
        <v>402</v>
      </c>
      <c r="D302" s="207" t="s">
        <v>423</v>
      </c>
      <c r="E302" s="208" t="s">
        <v>2316</v>
      </c>
      <c r="F302" s="209" t="s">
        <v>2317</v>
      </c>
      <c r="G302" s="210" t="s">
        <v>1085</v>
      </c>
      <c r="H302" s="211">
        <v>55</v>
      </c>
      <c r="I302" s="212"/>
      <c r="J302" s="212"/>
      <c r="K302" s="213">
        <f>ROUND(P302*H302,2)</f>
        <v>0</v>
      </c>
      <c r="L302" s="209" t="s">
        <v>1</v>
      </c>
      <c r="M302" s="36"/>
      <c r="N302" s="214" t="s">
        <v>1</v>
      </c>
      <c r="O302" s="180" t="s">
        <v>39</v>
      </c>
      <c r="P302" s="181">
        <f>I302+J302</f>
        <v>0</v>
      </c>
      <c r="Q302" s="181">
        <f>ROUND(I302*H302,2)</f>
        <v>0</v>
      </c>
      <c r="R302" s="181">
        <f>ROUND(J302*H302,2)</f>
        <v>0</v>
      </c>
      <c r="S302" s="68"/>
      <c r="T302" s="182">
        <f>S302*H302</f>
        <v>0</v>
      </c>
      <c r="U302" s="182">
        <v>0</v>
      </c>
      <c r="V302" s="182">
        <f>U302*H302</f>
        <v>0</v>
      </c>
      <c r="W302" s="182">
        <v>0</v>
      </c>
      <c r="X302" s="182">
        <f>W302*H302</f>
        <v>0</v>
      </c>
      <c r="Y302" s="183" t="s">
        <v>1</v>
      </c>
      <c r="Z302" s="31"/>
      <c r="AA302" s="31"/>
      <c r="AB302" s="31"/>
      <c r="AC302" s="31"/>
      <c r="AD302" s="31"/>
      <c r="AE302" s="31"/>
      <c r="AR302" s="184" t="s">
        <v>427</v>
      </c>
      <c r="AT302" s="184" t="s">
        <v>423</v>
      </c>
      <c r="AU302" s="184" t="s">
        <v>83</v>
      </c>
      <c r="AY302" s="14" t="s">
        <v>205</v>
      </c>
      <c r="BE302" s="185">
        <f>IF(O302="základní",K302,0)</f>
        <v>0</v>
      </c>
      <c r="BF302" s="185">
        <f>IF(O302="snížená",K302,0)</f>
        <v>0</v>
      </c>
      <c r="BG302" s="185">
        <f>IF(O302="zákl. přenesená",K302,0)</f>
        <v>0</v>
      </c>
      <c r="BH302" s="185">
        <f>IF(O302="sníž. přenesená",K302,0)</f>
        <v>0</v>
      </c>
      <c r="BI302" s="185">
        <f>IF(O302="nulová",K302,0)</f>
        <v>0</v>
      </c>
      <c r="BJ302" s="14" t="s">
        <v>83</v>
      </c>
      <c r="BK302" s="185">
        <f>ROUND(P302*H302,2)</f>
        <v>0</v>
      </c>
      <c r="BL302" s="14" t="s">
        <v>427</v>
      </c>
      <c r="BM302" s="184" t="s">
        <v>2921</v>
      </c>
    </row>
    <row r="303" spans="1:65" s="2" customFormat="1" ht="19.5">
      <c r="A303" s="31"/>
      <c r="B303" s="32"/>
      <c r="C303" s="33"/>
      <c r="D303" s="186" t="s">
        <v>207</v>
      </c>
      <c r="E303" s="33"/>
      <c r="F303" s="187" t="s">
        <v>1091</v>
      </c>
      <c r="G303" s="33"/>
      <c r="H303" s="33"/>
      <c r="I303" s="188"/>
      <c r="J303" s="188"/>
      <c r="K303" s="33"/>
      <c r="L303" s="33"/>
      <c r="M303" s="36"/>
      <c r="N303" s="189"/>
      <c r="O303" s="190"/>
      <c r="P303" s="68"/>
      <c r="Q303" s="68"/>
      <c r="R303" s="68"/>
      <c r="S303" s="68"/>
      <c r="T303" s="68"/>
      <c r="U303" s="68"/>
      <c r="V303" s="68"/>
      <c r="W303" s="68"/>
      <c r="X303" s="68"/>
      <c r="Y303" s="69"/>
      <c r="Z303" s="31"/>
      <c r="AA303" s="31"/>
      <c r="AB303" s="31"/>
      <c r="AC303" s="31"/>
      <c r="AD303" s="31"/>
      <c r="AE303" s="31"/>
      <c r="AT303" s="14" t="s">
        <v>207</v>
      </c>
      <c r="AU303" s="14" t="s">
        <v>83</v>
      </c>
    </row>
    <row r="304" spans="1:65" s="2" customFormat="1" ht="24.2" customHeight="1">
      <c r="A304" s="31"/>
      <c r="B304" s="32"/>
      <c r="C304" s="207" t="s">
        <v>467</v>
      </c>
      <c r="D304" s="207" t="s">
        <v>423</v>
      </c>
      <c r="E304" s="208" t="s">
        <v>2922</v>
      </c>
      <c r="F304" s="209" t="s">
        <v>2923</v>
      </c>
      <c r="G304" s="210" t="s">
        <v>761</v>
      </c>
      <c r="H304" s="211">
        <v>0.75</v>
      </c>
      <c r="I304" s="212"/>
      <c r="J304" s="212"/>
      <c r="K304" s="213">
        <f>ROUND(P304*H304,2)</f>
        <v>0</v>
      </c>
      <c r="L304" s="209" t="s">
        <v>1</v>
      </c>
      <c r="M304" s="36"/>
      <c r="N304" s="214" t="s">
        <v>1</v>
      </c>
      <c r="O304" s="180" t="s">
        <v>39</v>
      </c>
      <c r="P304" s="181">
        <f>I304+J304</f>
        <v>0</v>
      </c>
      <c r="Q304" s="181">
        <f>ROUND(I304*H304,2)</f>
        <v>0</v>
      </c>
      <c r="R304" s="181">
        <f>ROUND(J304*H304,2)</f>
        <v>0</v>
      </c>
      <c r="S304" s="68"/>
      <c r="T304" s="182">
        <f>S304*H304</f>
        <v>0</v>
      </c>
      <c r="U304" s="182">
        <v>0</v>
      </c>
      <c r="V304" s="182">
        <f>U304*H304</f>
        <v>0</v>
      </c>
      <c r="W304" s="182">
        <v>0</v>
      </c>
      <c r="X304" s="182">
        <f>W304*H304</f>
        <v>0</v>
      </c>
      <c r="Y304" s="183" t="s">
        <v>1</v>
      </c>
      <c r="Z304" s="31"/>
      <c r="AA304" s="31"/>
      <c r="AB304" s="31"/>
      <c r="AC304" s="31"/>
      <c r="AD304" s="31"/>
      <c r="AE304" s="31"/>
      <c r="AR304" s="184" t="s">
        <v>427</v>
      </c>
      <c r="AT304" s="184" t="s">
        <v>423</v>
      </c>
      <c r="AU304" s="184" t="s">
        <v>83</v>
      </c>
      <c r="AY304" s="14" t="s">
        <v>205</v>
      </c>
      <c r="BE304" s="185">
        <f>IF(O304="základní",K304,0)</f>
        <v>0</v>
      </c>
      <c r="BF304" s="185">
        <f>IF(O304="snížená",K304,0)</f>
        <v>0</v>
      </c>
      <c r="BG304" s="185">
        <f>IF(O304="zákl. přenesená",K304,0)</f>
        <v>0</v>
      </c>
      <c r="BH304" s="185">
        <f>IF(O304="sníž. přenesená",K304,0)</f>
        <v>0</v>
      </c>
      <c r="BI304" s="185">
        <f>IF(O304="nulová",K304,0)</f>
        <v>0</v>
      </c>
      <c r="BJ304" s="14" t="s">
        <v>83</v>
      </c>
      <c r="BK304" s="185">
        <f>ROUND(P304*H304,2)</f>
        <v>0</v>
      </c>
      <c r="BL304" s="14" t="s">
        <v>427</v>
      </c>
      <c r="BM304" s="184" t="s">
        <v>2924</v>
      </c>
    </row>
    <row r="305" spans="1:65" s="2" customFormat="1" ht="19.5">
      <c r="A305" s="31"/>
      <c r="B305" s="32"/>
      <c r="C305" s="33"/>
      <c r="D305" s="186" t="s">
        <v>207</v>
      </c>
      <c r="E305" s="33"/>
      <c r="F305" s="187" t="s">
        <v>2925</v>
      </c>
      <c r="G305" s="33"/>
      <c r="H305" s="33"/>
      <c r="I305" s="188"/>
      <c r="J305" s="188"/>
      <c r="K305" s="33"/>
      <c r="L305" s="33"/>
      <c r="M305" s="36"/>
      <c r="N305" s="189"/>
      <c r="O305" s="190"/>
      <c r="P305" s="68"/>
      <c r="Q305" s="68"/>
      <c r="R305" s="68"/>
      <c r="S305" s="68"/>
      <c r="T305" s="68"/>
      <c r="U305" s="68"/>
      <c r="V305" s="68"/>
      <c r="W305" s="68"/>
      <c r="X305" s="68"/>
      <c r="Y305" s="69"/>
      <c r="Z305" s="31"/>
      <c r="AA305" s="31"/>
      <c r="AB305" s="31"/>
      <c r="AC305" s="31"/>
      <c r="AD305" s="31"/>
      <c r="AE305" s="31"/>
      <c r="AT305" s="14" t="s">
        <v>207</v>
      </c>
      <c r="AU305" s="14" t="s">
        <v>83</v>
      </c>
    </row>
    <row r="306" spans="1:65" s="2" customFormat="1" ht="24.2" customHeight="1">
      <c r="A306" s="31"/>
      <c r="B306" s="32"/>
      <c r="C306" s="207" t="s">
        <v>471</v>
      </c>
      <c r="D306" s="207" t="s">
        <v>423</v>
      </c>
      <c r="E306" s="208" t="s">
        <v>2926</v>
      </c>
      <c r="F306" s="209" t="s">
        <v>2927</v>
      </c>
      <c r="G306" s="210" t="s">
        <v>204</v>
      </c>
      <c r="H306" s="211">
        <v>40</v>
      </c>
      <c r="I306" s="212"/>
      <c r="J306" s="212"/>
      <c r="K306" s="213">
        <f>ROUND(P306*H306,2)</f>
        <v>0</v>
      </c>
      <c r="L306" s="209" t="s">
        <v>1</v>
      </c>
      <c r="M306" s="36"/>
      <c r="N306" s="214" t="s">
        <v>1</v>
      </c>
      <c r="O306" s="180" t="s">
        <v>39</v>
      </c>
      <c r="P306" s="181">
        <f>I306+J306</f>
        <v>0</v>
      </c>
      <c r="Q306" s="181">
        <f>ROUND(I306*H306,2)</f>
        <v>0</v>
      </c>
      <c r="R306" s="181">
        <f>ROUND(J306*H306,2)</f>
        <v>0</v>
      </c>
      <c r="S306" s="68"/>
      <c r="T306" s="182">
        <f>S306*H306</f>
        <v>0</v>
      </c>
      <c r="U306" s="182">
        <v>0</v>
      </c>
      <c r="V306" s="182">
        <f>U306*H306</f>
        <v>0</v>
      </c>
      <c r="W306" s="182">
        <v>0</v>
      </c>
      <c r="X306" s="182">
        <f>W306*H306</f>
        <v>0</v>
      </c>
      <c r="Y306" s="183" t="s">
        <v>1</v>
      </c>
      <c r="Z306" s="31"/>
      <c r="AA306" s="31"/>
      <c r="AB306" s="31"/>
      <c r="AC306" s="31"/>
      <c r="AD306" s="31"/>
      <c r="AE306" s="31"/>
      <c r="AR306" s="184" t="s">
        <v>427</v>
      </c>
      <c r="AT306" s="184" t="s">
        <v>423</v>
      </c>
      <c r="AU306" s="184" t="s">
        <v>83</v>
      </c>
      <c r="AY306" s="14" t="s">
        <v>205</v>
      </c>
      <c r="BE306" s="185">
        <f>IF(O306="základní",K306,0)</f>
        <v>0</v>
      </c>
      <c r="BF306" s="185">
        <f>IF(O306="snížená",K306,0)</f>
        <v>0</v>
      </c>
      <c r="BG306" s="185">
        <f>IF(O306="zákl. přenesená",K306,0)</f>
        <v>0</v>
      </c>
      <c r="BH306" s="185">
        <f>IF(O306="sníž. přenesená",K306,0)</f>
        <v>0</v>
      </c>
      <c r="BI306" s="185">
        <f>IF(O306="nulová",K306,0)</f>
        <v>0</v>
      </c>
      <c r="BJ306" s="14" t="s">
        <v>83</v>
      </c>
      <c r="BK306" s="185">
        <f>ROUND(P306*H306,2)</f>
        <v>0</v>
      </c>
      <c r="BL306" s="14" t="s">
        <v>427</v>
      </c>
      <c r="BM306" s="184" t="s">
        <v>2928</v>
      </c>
    </row>
    <row r="307" spans="1:65" s="2" customFormat="1" ht="19.5">
      <c r="A307" s="31"/>
      <c r="B307" s="32"/>
      <c r="C307" s="33"/>
      <c r="D307" s="186" t="s">
        <v>207</v>
      </c>
      <c r="E307" s="33"/>
      <c r="F307" s="187" t="s">
        <v>2929</v>
      </c>
      <c r="G307" s="33"/>
      <c r="H307" s="33"/>
      <c r="I307" s="188"/>
      <c r="J307" s="188"/>
      <c r="K307" s="33"/>
      <c r="L307" s="33"/>
      <c r="M307" s="36"/>
      <c r="N307" s="189"/>
      <c r="O307" s="190"/>
      <c r="P307" s="68"/>
      <c r="Q307" s="68"/>
      <c r="R307" s="68"/>
      <c r="S307" s="68"/>
      <c r="T307" s="68"/>
      <c r="U307" s="68"/>
      <c r="V307" s="68"/>
      <c r="W307" s="68"/>
      <c r="X307" s="68"/>
      <c r="Y307" s="69"/>
      <c r="Z307" s="31"/>
      <c r="AA307" s="31"/>
      <c r="AB307" s="31"/>
      <c r="AC307" s="31"/>
      <c r="AD307" s="31"/>
      <c r="AE307" s="31"/>
      <c r="AT307" s="14" t="s">
        <v>207</v>
      </c>
      <c r="AU307" s="14" t="s">
        <v>83</v>
      </c>
    </row>
    <row r="308" spans="1:65" s="2" customFormat="1" ht="14.45" customHeight="1">
      <c r="A308" s="31"/>
      <c r="B308" s="32"/>
      <c r="C308" s="170" t="s">
        <v>475</v>
      </c>
      <c r="D308" s="170" t="s">
        <v>201</v>
      </c>
      <c r="E308" s="171" t="s">
        <v>2930</v>
      </c>
      <c r="F308" s="172" t="s">
        <v>2931</v>
      </c>
      <c r="G308" s="173" t="s">
        <v>300</v>
      </c>
      <c r="H308" s="174">
        <v>20</v>
      </c>
      <c r="I308" s="175"/>
      <c r="J308" s="176"/>
      <c r="K308" s="177">
        <f>ROUND(P308*H308,2)</f>
        <v>0</v>
      </c>
      <c r="L308" s="172" t="s">
        <v>1</v>
      </c>
      <c r="M308" s="178"/>
      <c r="N308" s="179" t="s">
        <v>1</v>
      </c>
      <c r="O308" s="180" t="s">
        <v>39</v>
      </c>
      <c r="P308" s="181">
        <f>I308+J308</f>
        <v>0</v>
      </c>
      <c r="Q308" s="181">
        <f>ROUND(I308*H308,2)</f>
        <v>0</v>
      </c>
      <c r="R308" s="181">
        <f>ROUND(J308*H308,2)</f>
        <v>0</v>
      </c>
      <c r="S308" s="68"/>
      <c r="T308" s="182">
        <f>S308*H308</f>
        <v>0</v>
      </c>
      <c r="U308" s="182">
        <v>0</v>
      </c>
      <c r="V308" s="182">
        <f>U308*H308</f>
        <v>0</v>
      </c>
      <c r="W308" s="182">
        <v>0</v>
      </c>
      <c r="X308" s="182">
        <f>W308*H308</f>
        <v>0</v>
      </c>
      <c r="Y308" s="183" t="s">
        <v>1</v>
      </c>
      <c r="Z308" s="31"/>
      <c r="AA308" s="31"/>
      <c r="AB308" s="31"/>
      <c r="AC308" s="31"/>
      <c r="AD308" s="31"/>
      <c r="AE308" s="31"/>
      <c r="AR308" s="184" t="s">
        <v>331</v>
      </c>
      <c r="AT308" s="184" t="s">
        <v>201</v>
      </c>
      <c r="AU308" s="184" t="s">
        <v>83</v>
      </c>
      <c r="AY308" s="14" t="s">
        <v>205</v>
      </c>
      <c r="BE308" s="185">
        <f>IF(O308="základní",K308,0)</f>
        <v>0</v>
      </c>
      <c r="BF308" s="185">
        <f>IF(O308="snížená",K308,0)</f>
        <v>0</v>
      </c>
      <c r="BG308" s="185">
        <f>IF(O308="zákl. přenesená",K308,0)</f>
        <v>0</v>
      </c>
      <c r="BH308" s="185">
        <f>IF(O308="sníž. přenesená",K308,0)</f>
        <v>0</v>
      </c>
      <c r="BI308" s="185">
        <f>IF(O308="nulová",K308,0)</f>
        <v>0</v>
      </c>
      <c r="BJ308" s="14" t="s">
        <v>83</v>
      </c>
      <c r="BK308" s="185">
        <f>ROUND(P308*H308,2)</f>
        <v>0</v>
      </c>
      <c r="BL308" s="14" t="s">
        <v>331</v>
      </c>
      <c r="BM308" s="184" t="s">
        <v>2932</v>
      </c>
    </row>
    <row r="309" spans="1:65" s="2" customFormat="1" ht="11.25">
      <c r="A309" s="31"/>
      <c r="B309" s="32"/>
      <c r="C309" s="33"/>
      <c r="D309" s="186" t="s">
        <v>207</v>
      </c>
      <c r="E309" s="33"/>
      <c r="F309" s="187" t="s">
        <v>2931</v>
      </c>
      <c r="G309" s="33"/>
      <c r="H309" s="33"/>
      <c r="I309" s="188"/>
      <c r="J309" s="188"/>
      <c r="K309" s="33"/>
      <c r="L309" s="33"/>
      <c r="M309" s="36"/>
      <c r="N309" s="189"/>
      <c r="O309" s="190"/>
      <c r="P309" s="68"/>
      <c r="Q309" s="68"/>
      <c r="R309" s="68"/>
      <c r="S309" s="68"/>
      <c r="T309" s="68"/>
      <c r="U309" s="68"/>
      <c r="V309" s="68"/>
      <c r="W309" s="68"/>
      <c r="X309" s="68"/>
      <c r="Y309" s="69"/>
      <c r="Z309" s="31"/>
      <c r="AA309" s="31"/>
      <c r="AB309" s="31"/>
      <c r="AC309" s="31"/>
      <c r="AD309" s="31"/>
      <c r="AE309" s="31"/>
      <c r="AT309" s="14" t="s">
        <v>207</v>
      </c>
      <c r="AU309" s="14" t="s">
        <v>83</v>
      </c>
    </row>
    <row r="310" spans="1:65" s="2" customFormat="1" ht="14.45" customHeight="1">
      <c r="A310" s="31"/>
      <c r="B310" s="32"/>
      <c r="C310" s="207" t="s">
        <v>479</v>
      </c>
      <c r="D310" s="207" t="s">
        <v>423</v>
      </c>
      <c r="E310" s="208" t="s">
        <v>2933</v>
      </c>
      <c r="F310" s="209" t="s">
        <v>1575</v>
      </c>
      <c r="G310" s="210" t="s">
        <v>300</v>
      </c>
      <c r="H310" s="211">
        <v>56</v>
      </c>
      <c r="I310" s="212"/>
      <c r="J310" s="212"/>
      <c r="K310" s="213">
        <f>ROUND(P310*H310,2)</f>
        <v>0</v>
      </c>
      <c r="L310" s="209" t="s">
        <v>1</v>
      </c>
      <c r="M310" s="36"/>
      <c r="N310" s="214" t="s">
        <v>1</v>
      </c>
      <c r="O310" s="180" t="s">
        <v>39</v>
      </c>
      <c r="P310" s="181">
        <f>I310+J310</f>
        <v>0</v>
      </c>
      <c r="Q310" s="181">
        <f>ROUND(I310*H310,2)</f>
        <v>0</v>
      </c>
      <c r="R310" s="181">
        <f>ROUND(J310*H310,2)</f>
        <v>0</v>
      </c>
      <c r="S310" s="68"/>
      <c r="T310" s="182">
        <f>S310*H310</f>
        <v>0</v>
      </c>
      <c r="U310" s="182">
        <v>0</v>
      </c>
      <c r="V310" s="182">
        <f>U310*H310</f>
        <v>0</v>
      </c>
      <c r="W310" s="182">
        <v>0</v>
      </c>
      <c r="X310" s="182">
        <f>W310*H310</f>
        <v>0</v>
      </c>
      <c r="Y310" s="183" t="s">
        <v>1</v>
      </c>
      <c r="Z310" s="31"/>
      <c r="AA310" s="31"/>
      <c r="AB310" s="31"/>
      <c r="AC310" s="31"/>
      <c r="AD310" s="31"/>
      <c r="AE310" s="31"/>
      <c r="AR310" s="184" t="s">
        <v>427</v>
      </c>
      <c r="AT310" s="184" t="s">
        <v>423</v>
      </c>
      <c r="AU310" s="184" t="s">
        <v>83</v>
      </c>
      <c r="AY310" s="14" t="s">
        <v>205</v>
      </c>
      <c r="BE310" s="185">
        <f>IF(O310="základní",K310,0)</f>
        <v>0</v>
      </c>
      <c r="BF310" s="185">
        <f>IF(O310="snížená",K310,0)</f>
        <v>0</v>
      </c>
      <c r="BG310" s="185">
        <f>IF(O310="zákl. přenesená",K310,0)</f>
        <v>0</v>
      </c>
      <c r="BH310" s="185">
        <f>IF(O310="sníž. přenesená",K310,0)</f>
        <v>0</v>
      </c>
      <c r="BI310" s="185">
        <f>IF(O310="nulová",K310,0)</f>
        <v>0</v>
      </c>
      <c r="BJ310" s="14" t="s">
        <v>83</v>
      </c>
      <c r="BK310" s="185">
        <f>ROUND(P310*H310,2)</f>
        <v>0</v>
      </c>
      <c r="BL310" s="14" t="s">
        <v>427</v>
      </c>
      <c r="BM310" s="184" t="s">
        <v>2934</v>
      </c>
    </row>
    <row r="311" spans="1:65" s="2" customFormat="1" ht="11.25">
      <c r="A311" s="31"/>
      <c r="B311" s="32"/>
      <c r="C311" s="33"/>
      <c r="D311" s="186" t="s">
        <v>207</v>
      </c>
      <c r="E311" s="33"/>
      <c r="F311" s="187" t="s">
        <v>1577</v>
      </c>
      <c r="G311" s="33"/>
      <c r="H311" s="33"/>
      <c r="I311" s="188"/>
      <c r="J311" s="188"/>
      <c r="K311" s="33"/>
      <c r="L311" s="33"/>
      <c r="M311" s="36"/>
      <c r="N311" s="189"/>
      <c r="O311" s="190"/>
      <c r="P311" s="68"/>
      <c r="Q311" s="68"/>
      <c r="R311" s="68"/>
      <c r="S311" s="68"/>
      <c r="T311" s="68"/>
      <c r="U311" s="68"/>
      <c r="V311" s="68"/>
      <c r="W311" s="68"/>
      <c r="X311" s="68"/>
      <c r="Y311" s="69"/>
      <c r="Z311" s="31"/>
      <c r="AA311" s="31"/>
      <c r="AB311" s="31"/>
      <c r="AC311" s="31"/>
      <c r="AD311" s="31"/>
      <c r="AE311" s="31"/>
      <c r="AT311" s="14" t="s">
        <v>207</v>
      </c>
      <c r="AU311" s="14" t="s">
        <v>83</v>
      </c>
    </row>
    <row r="312" spans="1:65" s="2" customFormat="1" ht="14.45" customHeight="1">
      <c r="A312" s="31"/>
      <c r="B312" s="32"/>
      <c r="C312" s="170" t="s">
        <v>483</v>
      </c>
      <c r="D312" s="170" t="s">
        <v>201</v>
      </c>
      <c r="E312" s="171" t="s">
        <v>2935</v>
      </c>
      <c r="F312" s="172" t="s">
        <v>2301</v>
      </c>
      <c r="G312" s="173" t="s">
        <v>300</v>
      </c>
      <c r="H312" s="174">
        <v>56</v>
      </c>
      <c r="I312" s="175"/>
      <c r="J312" s="176"/>
      <c r="K312" s="177">
        <f>ROUND(P312*H312,2)</f>
        <v>0</v>
      </c>
      <c r="L312" s="172" t="s">
        <v>1</v>
      </c>
      <c r="M312" s="178"/>
      <c r="N312" s="179" t="s">
        <v>1</v>
      </c>
      <c r="O312" s="180" t="s">
        <v>39</v>
      </c>
      <c r="P312" s="181">
        <f>I312+J312</f>
        <v>0</v>
      </c>
      <c r="Q312" s="181">
        <f>ROUND(I312*H312,2)</f>
        <v>0</v>
      </c>
      <c r="R312" s="181">
        <f>ROUND(J312*H312,2)</f>
        <v>0</v>
      </c>
      <c r="S312" s="68"/>
      <c r="T312" s="182">
        <f>S312*H312</f>
        <v>0</v>
      </c>
      <c r="U312" s="182">
        <v>0</v>
      </c>
      <c r="V312" s="182">
        <f>U312*H312</f>
        <v>0</v>
      </c>
      <c r="W312" s="182">
        <v>0</v>
      </c>
      <c r="X312" s="182">
        <f>W312*H312</f>
        <v>0</v>
      </c>
      <c r="Y312" s="183" t="s">
        <v>1</v>
      </c>
      <c r="Z312" s="31"/>
      <c r="AA312" s="31"/>
      <c r="AB312" s="31"/>
      <c r="AC312" s="31"/>
      <c r="AD312" s="31"/>
      <c r="AE312" s="31"/>
      <c r="AR312" s="184" t="s">
        <v>671</v>
      </c>
      <c r="AT312" s="184" t="s">
        <v>201</v>
      </c>
      <c r="AU312" s="184" t="s">
        <v>83</v>
      </c>
      <c r="AY312" s="14" t="s">
        <v>205</v>
      </c>
      <c r="BE312" s="185">
        <f>IF(O312="základní",K312,0)</f>
        <v>0</v>
      </c>
      <c r="BF312" s="185">
        <f>IF(O312="snížená",K312,0)</f>
        <v>0</v>
      </c>
      <c r="BG312" s="185">
        <f>IF(O312="zákl. přenesená",K312,0)</f>
        <v>0</v>
      </c>
      <c r="BH312" s="185">
        <f>IF(O312="sníž. přenesená",K312,0)</f>
        <v>0</v>
      </c>
      <c r="BI312" s="185">
        <f>IF(O312="nulová",K312,0)</f>
        <v>0</v>
      </c>
      <c r="BJ312" s="14" t="s">
        <v>83</v>
      </c>
      <c r="BK312" s="185">
        <f>ROUND(P312*H312,2)</f>
        <v>0</v>
      </c>
      <c r="BL312" s="14" t="s">
        <v>666</v>
      </c>
      <c r="BM312" s="184" t="s">
        <v>2936</v>
      </c>
    </row>
    <row r="313" spans="1:65" s="2" customFormat="1" ht="11.25">
      <c r="A313" s="31"/>
      <c r="B313" s="32"/>
      <c r="C313" s="33"/>
      <c r="D313" s="186" t="s">
        <v>207</v>
      </c>
      <c r="E313" s="33"/>
      <c r="F313" s="187" t="s">
        <v>2301</v>
      </c>
      <c r="G313" s="33"/>
      <c r="H313" s="33"/>
      <c r="I313" s="188"/>
      <c r="J313" s="188"/>
      <c r="K313" s="33"/>
      <c r="L313" s="33"/>
      <c r="M313" s="36"/>
      <c r="N313" s="189"/>
      <c r="O313" s="190"/>
      <c r="P313" s="68"/>
      <c r="Q313" s="68"/>
      <c r="R313" s="68"/>
      <c r="S313" s="68"/>
      <c r="T313" s="68"/>
      <c r="U313" s="68"/>
      <c r="V313" s="68"/>
      <c r="W313" s="68"/>
      <c r="X313" s="68"/>
      <c r="Y313" s="69"/>
      <c r="Z313" s="31"/>
      <c r="AA313" s="31"/>
      <c r="AB313" s="31"/>
      <c r="AC313" s="31"/>
      <c r="AD313" s="31"/>
      <c r="AE313" s="31"/>
      <c r="AT313" s="14" t="s">
        <v>207</v>
      </c>
      <c r="AU313" s="14" t="s">
        <v>83</v>
      </c>
    </row>
    <row r="314" spans="1:65" s="2" customFormat="1" ht="14.45" customHeight="1">
      <c r="A314" s="31"/>
      <c r="B314" s="32"/>
      <c r="C314" s="207" t="s">
        <v>487</v>
      </c>
      <c r="D314" s="207" t="s">
        <v>423</v>
      </c>
      <c r="E314" s="208" t="s">
        <v>2937</v>
      </c>
      <c r="F314" s="209" t="s">
        <v>1929</v>
      </c>
      <c r="G314" s="210" t="s">
        <v>1378</v>
      </c>
      <c r="H314" s="211">
        <v>7.42</v>
      </c>
      <c r="I314" s="212"/>
      <c r="J314" s="212"/>
      <c r="K314" s="213">
        <f>ROUND(P314*H314,2)</f>
        <v>0</v>
      </c>
      <c r="L314" s="209" t="s">
        <v>1</v>
      </c>
      <c r="M314" s="36"/>
      <c r="N314" s="214" t="s">
        <v>1</v>
      </c>
      <c r="O314" s="180" t="s">
        <v>39</v>
      </c>
      <c r="P314" s="181">
        <f>I314+J314</f>
        <v>0</v>
      </c>
      <c r="Q314" s="181">
        <f>ROUND(I314*H314,2)</f>
        <v>0</v>
      </c>
      <c r="R314" s="181">
        <f>ROUND(J314*H314,2)</f>
        <v>0</v>
      </c>
      <c r="S314" s="68"/>
      <c r="T314" s="182">
        <f>S314*H314</f>
        <v>0</v>
      </c>
      <c r="U314" s="182">
        <v>0</v>
      </c>
      <c r="V314" s="182">
        <f>U314*H314</f>
        <v>0</v>
      </c>
      <c r="W314" s="182">
        <v>0</v>
      </c>
      <c r="X314" s="182">
        <f>W314*H314</f>
        <v>0</v>
      </c>
      <c r="Y314" s="183" t="s">
        <v>1</v>
      </c>
      <c r="Z314" s="31"/>
      <c r="AA314" s="31"/>
      <c r="AB314" s="31"/>
      <c r="AC314" s="31"/>
      <c r="AD314" s="31"/>
      <c r="AE314" s="31"/>
      <c r="AR314" s="184" t="s">
        <v>427</v>
      </c>
      <c r="AT314" s="184" t="s">
        <v>423</v>
      </c>
      <c r="AU314" s="184" t="s">
        <v>83</v>
      </c>
      <c r="AY314" s="14" t="s">
        <v>205</v>
      </c>
      <c r="BE314" s="185">
        <f>IF(O314="základní",K314,0)</f>
        <v>0</v>
      </c>
      <c r="BF314" s="185">
        <f>IF(O314="snížená",K314,0)</f>
        <v>0</v>
      </c>
      <c r="BG314" s="185">
        <f>IF(O314="zákl. přenesená",K314,0)</f>
        <v>0</v>
      </c>
      <c r="BH314" s="185">
        <f>IF(O314="sníž. přenesená",K314,0)</f>
        <v>0</v>
      </c>
      <c r="BI314" s="185">
        <f>IF(O314="nulová",K314,0)</f>
        <v>0</v>
      </c>
      <c r="BJ314" s="14" t="s">
        <v>83</v>
      </c>
      <c r="BK314" s="185">
        <f>ROUND(P314*H314,2)</f>
        <v>0</v>
      </c>
      <c r="BL314" s="14" t="s">
        <v>427</v>
      </c>
      <c r="BM314" s="184" t="s">
        <v>2938</v>
      </c>
    </row>
    <row r="315" spans="1:65" s="2" customFormat="1" ht="29.25">
      <c r="A315" s="31"/>
      <c r="B315" s="32"/>
      <c r="C315" s="33"/>
      <c r="D315" s="186" t="s">
        <v>207</v>
      </c>
      <c r="E315" s="33"/>
      <c r="F315" s="187" t="s">
        <v>1931</v>
      </c>
      <c r="G315" s="33"/>
      <c r="H315" s="33"/>
      <c r="I315" s="188"/>
      <c r="J315" s="188"/>
      <c r="K315" s="33"/>
      <c r="L315" s="33"/>
      <c r="M315" s="36"/>
      <c r="N315" s="189"/>
      <c r="O315" s="190"/>
      <c r="P315" s="68"/>
      <c r="Q315" s="68"/>
      <c r="R315" s="68"/>
      <c r="S315" s="68"/>
      <c r="T315" s="68"/>
      <c r="U315" s="68"/>
      <c r="V315" s="68"/>
      <c r="W315" s="68"/>
      <c r="X315" s="68"/>
      <c r="Y315" s="69"/>
      <c r="Z315" s="31"/>
      <c r="AA315" s="31"/>
      <c r="AB315" s="31"/>
      <c r="AC315" s="31"/>
      <c r="AD315" s="31"/>
      <c r="AE315" s="31"/>
      <c r="AT315" s="14" t="s">
        <v>207</v>
      </c>
      <c r="AU315" s="14" t="s">
        <v>83</v>
      </c>
    </row>
    <row r="316" spans="1:65" s="2" customFormat="1" ht="24.2" customHeight="1">
      <c r="A316" s="31"/>
      <c r="B316" s="32"/>
      <c r="C316" s="207" t="s">
        <v>491</v>
      </c>
      <c r="D316" s="207" t="s">
        <v>423</v>
      </c>
      <c r="E316" s="208" t="s">
        <v>2939</v>
      </c>
      <c r="F316" s="209" t="s">
        <v>2940</v>
      </c>
      <c r="G316" s="210" t="s">
        <v>1378</v>
      </c>
      <c r="H316" s="211">
        <v>20.335000000000001</v>
      </c>
      <c r="I316" s="212"/>
      <c r="J316" s="212"/>
      <c r="K316" s="213">
        <f>ROUND(P316*H316,2)</f>
        <v>0</v>
      </c>
      <c r="L316" s="209" t="s">
        <v>1</v>
      </c>
      <c r="M316" s="36"/>
      <c r="N316" s="214" t="s">
        <v>1</v>
      </c>
      <c r="O316" s="180" t="s">
        <v>39</v>
      </c>
      <c r="P316" s="181">
        <f>I316+J316</f>
        <v>0</v>
      </c>
      <c r="Q316" s="181">
        <f>ROUND(I316*H316,2)</f>
        <v>0</v>
      </c>
      <c r="R316" s="181">
        <f>ROUND(J316*H316,2)</f>
        <v>0</v>
      </c>
      <c r="S316" s="68"/>
      <c r="T316" s="182">
        <f>S316*H316</f>
        <v>0</v>
      </c>
      <c r="U316" s="182">
        <v>0</v>
      </c>
      <c r="V316" s="182">
        <f>U316*H316</f>
        <v>0</v>
      </c>
      <c r="W316" s="182">
        <v>0</v>
      </c>
      <c r="X316" s="182">
        <f>W316*H316</f>
        <v>0</v>
      </c>
      <c r="Y316" s="183" t="s">
        <v>1</v>
      </c>
      <c r="Z316" s="31"/>
      <c r="AA316" s="31"/>
      <c r="AB316" s="31"/>
      <c r="AC316" s="31"/>
      <c r="AD316" s="31"/>
      <c r="AE316" s="31"/>
      <c r="AR316" s="184" t="s">
        <v>427</v>
      </c>
      <c r="AT316" s="184" t="s">
        <v>423</v>
      </c>
      <c r="AU316" s="184" t="s">
        <v>83</v>
      </c>
      <c r="AY316" s="14" t="s">
        <v>205</v>
      </c>
      <c r="BE316" s="185">
        <f>IF(O316="základní",K316,0)</f>
        <v>0</v>
      </c>
      <c r="BF316" s="185">
        <f>IF(O316="snížená",K316,0)</f>
        <v>0</v>
      </c>
      <c r="BG316" s="185">
        <f>IF(O316="zákl. přenesená",K316,0)</f>
        <v>0</v>
      </c>
      <c r="BH316" s="185">
        <f>IF(O316="sníž. přenesená",K316,0)</f>
        <v>0</v>
      </c>
      <c r="BI316" s="185">
        <f>IF(O316="nulová",K316,0)</f>
        <v>0</v>
      </c>
      <c r="BJ316" s="14" t="s">
        <v>83</v>
      </c>
      <c r="BK316" s="185">
        <f>ROUND(P316*H316,2)</f>
        <v>0</v>
      </c>
      <c r="BL316" s="14" t="s">
        <v>427</v>
      </c>
      <c r="BM316" s="184" t="s">
        <v>2941</v>
      </c>
    </row>
    <row r="317" spans="1:65" s="2" customFormat="1" ht="58.5">
      <c r="A317" s="31"/>
      <c r="B317" s="32"/>
      <c r="C317" s="33"/>
      <c r="D317" s="186" t="s">
        <v>207</v>
      </c>
      <c r="E317" s="33"/>
      <c r="F317" s="187" t="s">
        <v>2942</v>
      </c>
      <c r="G317" s="33"/>
      <c r="H317" s="33"/>
      <c r="I317" s="188"/>
      <c r="J317" s="188"/>
      <c r="K317" s="33"/>
      <c r="L317" s="33"/>
      <c r="M317" s="36"/>
      <c r="N317" s="189"/>
      <c r="O317" s="190"/>
      <c r="P317" s="68"/>
      <c r="Q317" s="68"/>
      <c r="R317" s="68"/>
      <c r="S317" s="68"/>
      <c r="T317" s="68"/>
      <c r="U317" s="68"/>
      <c r="V317" s="68"/>
      <c r="W317" s="68"/>
      <c r="X317" s="68"/>
      <c r="Y317" s="69"/>
      <c r="Z317" s="31"/>
      <c r="AA317" s="31"/>
      <c r="AB317" s="31"/>
      <c r="AC317" s="31"/>
      <c r="AD317" s="31"/>
      <c r="AE317" s="31"/>
      <c r="AT317" s="14" t="s">
        <v>207</v>
      </c>
      <c r="AU317" s="14" t="s">
        <v>83</v>
      </c>
    </row>
    <row r="318" spans="1:65" s="2" customFormat="1" ht="19.5">
      <c r="A318" s="31"/>
      <c r="B318" s="32"/>
      <c r="C318" s="33"/>
      <c r="D318" s="186" t="s">
        <v>310</v>
      </c>
      <c r="E318" s="33"/>
      <c r="F318" s="191" t="s">
        <v>2943</v>
      </c>
      <c r="G318" s="33"/>
      <c r="H318" s="33"/>
      <c r="I318" s="188"/>
      <c r="J318" s="188"/>
      <c r="K318" s="33"/>
      <c r="L318" s="33"/>
      <c r="M318" s="36"/>
      <c r="N318" s="215"/>
      <c r="O318" s="216"/>
      <c r="P318" s="217"/>
      <c r="Q318" s="217"/>
      <c r="R318" s="217"/>
      <c r="S318" s="217"/>
      <c r="T318" s="217"/>
      <c r="U318" s="217"/>
      <c r="V318" s="217"/>
      <c r="W318" s="217"/>
      <c r="X318" s="217"/>
      <c r="Y318" s="218"/>
      <c r="Z318" s="31"/>
      <c r="AA318" s="31"/>
      <c r="AB318" s="31"/>
      <c r="AC318" s="31"/>
      <c r="AD318" s="31"/>
      <c r="AE318" s="31"/>
      <c r="AT318" s="14" t="s">
        <v>310</v>
      </c>
      <c r="AU318" s="14" t="s">
        <v>83</v>
      </c>
    </row>
    <row r="319" spans="1:65" s="2" customFormat="1" ht="6.95" customHeight="1">
      <c r="A319" s="31"/>
      <c r="B319" s="51"/>
      <c r="C319" s="52"/>
      <c r="D319" s="52"/>
      <c r="E319" s="52"/>
      <c r="F319" s="52"/>
      <c r="G319" s="52"/>
      <c r="H319" s="52"/>
      <c r="I319" s="52"/>
      <c r="J319" s="52"/>
      <c r="K319" s="52"/>
      <c r="L319" s="52"/>
      <c r="M319" s="36"/>
      <c r="N319" s="31"/>
      <c r="P319" s="31"/>
      <c r="Q319" s="31"/>
      <c r="R319" s="31"/>
      <c r="S319" s="31"/>
      <c r="T319" s="31"/>
      <c r="U319" s="31"/>
      <c r="V319" s="31"/>
      <c r="W319" s="31"/>
      <c r="X319" s="31"/>
      <c r="Y319" s="31"/>
      <c r="Z319" s="31"/>
      <c r="AA319" s="31"/>
      <c r="AB319" s="31"/>
      <c r="AC319" s="31"/>
      <c r="AD319" s="31"/>
      <c r="AE319" s="31"/>
    </row>
  </sheetData>
  <sheetProtection algorithmName="SHA-512" hashValue="i4eomZKJpTrCoqrkPwRIMA30n2wihM4DN7LZYs+MaQYeQOGlVKzDges3tge+pMmyR28S0o/PRzb+qzrPntGbKg==" saltValue="/R6t5g2YxO28BJfOF+M2qAca6g3Qp3/T3rbCtagVN3x6cGUBzmrnWMFDxxaqcUBpaOkNazikNIhUFkEPwkM2Yw==" spinCount="100000" sheet="1" objects="1" scenarios="1" formatColumns="0" formatRows="0" autoFilter="0"/>
  <autoFilter ref="C120:L318" xr:uid="{00000000-0009-0000-0000-000010000000}"/>
  <mergeCells count="12">
    <mergeCell ref="E113:H113"/>
    <mergeCell ref="M2:Z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5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150</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2944</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2945</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1348</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1349</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ROUND(K125,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ROUND((SUM(BE125:BE152)),  2)</f>
        <v>0</v>
      </c>
      <c r="G37" s="31"/>
      <c r="H37" s="31"/>
      <c r="I37" s="130">
        <v>0.21</v>
      </c>
      <c r="J37" s="31"/>
      <c r="K37" s="125">
        <f>ROUND(((SUM(BE125:BE152))*I37),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ROUND((SUM(BF125:BF152)),  2)</f>
        <v>0</v>
      </c>
      <c r="G38" s="31"/>
      <c r="H38" s="31"/>
      <c r="I38" s="130">
        <v>0.15</v>
      </c>
      <c r="J38" s="31"/>
      <c r="K38" s="125">
        <f>ROUND(((SUM(BF125:BF152))*I38),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ROUND((SUM(BG125:BG152)),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ROUND((SUM(BH125:BH152)),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ROUND((SUM(BI125:BI152)),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2944</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01-PS512269 - URS - PS 512269 ŽST Dolní Lipka - doplnění systému EOV</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SŽDC s.o., Dlážděná 1003/7, 110 00 Praha 1</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Ing. Ladislav Mikeš</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Q125</f>
        <v>0</v>
      </c>
      <c r="J98" s="81">
        <f>R125</f>
        <v>0</v>
      </c>
      <c r="K98" s="81">
        <f>K125</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2946</v>
      </c>
      <c r="E99" s="156"/>
      <c r="F99" s="156"/>
      <c r="G99" s="156"/>
      <c r="H99" s="156"/>
      <c r="I99" s="157">
        <f>Q126</f>
        <v>0</v>
      </c>
      <c r="J99" s="157">
        <f>R126</f>
        <v>0</v>
      </c>
      <c r="K99" s="157">
        <f>K126</f>
        <v>0</v>
      </c>
      <c r="L99" s="154"/>
      <c r="M99" s="158"/>
    </row>
    <row r="100" spans="1:47" s="9" customFormat="1" ht="24.95" customHeight="1">
      <c r="B100" s="153"/>
      <c r="C100" s="154"/>
      <c r="D100" s="155" t="s">
        <v>1350</v>
      </c>
      <c r="E100" s="156"/>
      <c r="F100" s="156"/>
      <c r="G100" s="156"/>
      <c r="H100" s="156"/>
      <c r="I100" s="157">
        <f>Q135</f>
        <v>0</v>
      </c>
      <c r="J100" s="157">
        <f>R135</f>
        <v>0</v>
      </c>
      <c r="K100" s="157">
        <f>K135</f>
        <v>0</v>
      </c>
      <c r="L100" s="154"/>
      <c r="M100" s="158"/>
    </row>
    <row r="101" spans="1:47" s="12" customFormat="1" ht="19.899999999999999" customHeight="1">
      <c r="B101" s="219"/>
      <c r="C101" s="103"/>
      <c r="D101" s="220" t="s">
        <v>2947</v>
      </c>
      <c r="E101" s="221"/>
      <c r="F101" s="221"/>
      <c r="G101" s="221"/>
      <c r="H101" s="221"/>
      <c r="I101" s="222">
        <f>Q136</f>
        <v>0</v>
      </c>
      <c r="J101" s="222">
        <f>R136</f>
        <v>0</v>
      </c>
      <c r="K101" s="222">
        <f>K136</f>
        <v>0</v>
      </c>
      <c r="L101" s="103"/>
      <c r="M101" s="223"/>
    </row>
    <row r="102" spans="1:47" s="9" customFormat="1" ht="24.95" customHeight="1">
      <c r="B102" s="153"/>
      <c r="C102" s="154"/>
      <c r="D102" s="155" t="s">
        <v>686</v>
      </c>
      <c r="E102" s="156"/>
      <c r="F102" s="156"/>
      <c r="G102" s="156"/>
      <c r="H102" s="156"/>
      <c r="I102" s="157">
        <f>Q141</f>
        <v>0</v>
      </c>
      <c r="J102" s="157">
        <f>R141</f>
        <v>0</v>
      </c>
      <c r="K102" s="157">
        <f>K141</f>
        <v>0</v>
      </c>
      <c r="L102" s="154"/>
      <c r="M102" s="158"/>
    </row>
    <row r="103" spans="1:47" s="12" customFormat="1" ht="19.899999999999999" customHeight="1">
      <c r="B103" s="219"/>
      <c r="C103" s="103"/>
      <c r="D103" s="220" t="s">
        <v>687</v>
      </c>
      <c r="E103" s="221"/>
      <c r="F103" s="221"/>
      <c r="G103" s="221"/>
      <c r="H103" s="221"/>
      <c r="I103" s="222">
        <f>Q142</f>
        <v>0</v>
      </c>
      <c r="J103" s="222">
        <f>R142</f>
        <v>0</v>
      </c>
      <c r="K103" s="222">
        <f>K142</f>
        <v>0</v>
      </c>
      <c r="L103" s="103"/>
      <c r="M103" s="223"/>
    </row>
    <row r="104" spans="1:47" s="2" customFormat="1" ht="21.7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47" s="2" customFormat="1" ht="6.95" customHeight="1">
      <c r="A105" s="31"/>
      <c r="B105" s="51"/>
      <c r="C105" s="52"/>
      <c r="D105" s="52"/>
      <c r="E105" s="52"/>
      <c r="F105" s="52"/>
      <c r="G105" s="52"/>
      <c r="H105" s="52"/>
      <c r="I105" s="52"/>
      <c r="J105" s="52"/>
      <c r="K105" s="52"/>
      <c r="L105" s="52"/>
      <c r="M105" s="48"/>
      <c r="S105" s="31"/>
      <c r="T105" s="31"/>
      <c r="U105" s="31"/>
      <c r="V105" s="31"/>
      <c r="W105" s="31"/>
      <c r="X105" s="31"/>
      <c r="Y105" s="31"/>
      <c r="Z105" s="31"/>
      <c r="AA105" s="31"/>
      <c r="AB105" s="31"/>
      <c r="AC105" s="31"/>
      <c r="AD105" s="31"/>
      <c r="AE105" s="31"/>
    </row>
    <row r="109" spans="1:47" s="2" customFormat="1" ht="6.95" customHeight="1">
      <c r="A109" s="31"/>
      <c r="B109" s="53"/>
      <c r="C109" s="54"/>
      <c r="D109" s="54"/>
      <c r="E109" s="54"/>
      <c r="F109" s="54"/>
      <c r="G109" s="54"/>
      <c r="H109" s="54"/>
      <c r="I109" s="54"/>
      <c r="J109" s="54"/>
      <c r="K109" s="54"/>
      <c r="L109" s="54"/>
      <c r="M109" s="48"/>
      <c r="S109" s="31"/>
      <c r="T109" s="31"/>
      <c r="U109" s="31"/>
      <c r="V109" s="31"/>
      <c r="W109" s="31"/>
      <c r="X109" s="31"/>
      <c r="Y109" s="31"/>
      <c r="Z109" s="31"/>
      <c r="AA109" s="31"/>
      <c r="AB109" s="31"/>
      <c r="AC109" s="31"/>
      <c r="AD109" s="31"/>
      <c r="AE109" s="31"/>
    </row>
    <row r="110" spans="1:47" s="2" customFormat="1" ht="24.95" customHeight="1">
      <c r="A110" s="31"/>
      <c r="B110" s="32"/>
      <c r="C110" s="20" t="s">
        <v>183</v>
      </c>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47"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47" s="2" customFormat="1" ht="12" customHeight="1">
      <c r="A112" s="31"/>
      <c r="B112" s="32"/>
      <c r="C112" s="26" t="s">
        <v>17</v>
      </c>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79" t="str">
        <f>E7</f>
        <v>Oprava zabezpečovacího zařízení v žst. Dolní Lipka</v>
      </c>
      <c r="F113" s="280"/>
      <c r="G113" s="280"/>
      <c r="H113" s="280"/>
      <c r="I113" s="33"/>
      <c r="J113" s="33"/>
      <c r="K113" s="33"/>
      <c r="L113" s="33"/>
      <c r="M113" s="48"/>
      <c r="S113" s="31"/>
      <c r="T113" s="31"/>
      <c r="U113" s="31"/>
      <c r="V113" s="31"/>
      <c r="W113" s="31"/>
      <c r="X113" s="31"/>
      <c r="Y113" s="31"/>
      <c r="Z113" s="31"/>
      <c r="AA113" s="31"/>
      <c r="AB113" s="31"/>
      <c r="AC113" s="31"/>
      <c r="AD113" s="31"/>
      <c r="AE113" s="31"/>
    </row>
    <row r="114" spans="1:65" s="1" customFormat="1" ht="12" customHeight="1">
      <c r="B114" s="18"/>
      <c r="C114" s="26" t="s">
        <v>169</v>
      </c>
      <c r="D114" s="19"/>
      <c r="E114" s="19"/>
      <c r="F114" s="19"/>
      <c r="G114" s="19"/>
      <c r="H114" s="19"/>
      <c r="I114" s="19"/>
      <c r="J114" s="19"/>
      <c r="K114" s="19"/>
      <c r="L114" s="19"/>
      <c r="M114" s="17"/>
    </row>
    <row r="115" spans="1:65" s="2" customFormat="1" ht="16.5" customHeight="1">
      <c r="A115" s="31"/>
      <c r="B115" s="32"/>
      <c r="C115" s="33"/>
      <c r="D115" s="33"/>
      <c r="E115" s="279" t="s">
        <v>2944</v>
      </c>
      <c r="F115" s="281"/>
      <c r="G115" s="281"/>
      <c r="H115" s="281"/>
      <c r="I115" s="33"/>
      <c r="J115" s="33"/>
      <c r="K115" s="33"/>
      <c r="L115" s="33"/>
      <c r="M115" s="48"/>
      <c r="S115" s="31"/>
      <c r="T115" s="31"/>
      <c r="U115" s="31"/>
      <c r="V115" s="31"/>
      <c r="W115" s="31"/>
      <c r="X115" s="31"/>
      <c r="Y115" s="31"/>
      <c r="Z115" s="31"/>
      <c r="AA115" s="31"/>
      <c r="AB115" s="31"/>
      <c r="AC115" s="31"/>
      <c r="AD115" s="31"/>
      <c r="AE115" s="31"/>
    </row>
    <row r="116" spans="1:65" s="2" customFormat="1" ht="12" customHeight="1">
      <c r="A116" s="31"/>
      <c r="B116" s="32"/>
      <c r="C116" s="26" t="s">
        <v>171</v>
      </c>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6.5" customHeight="1">
      <c r="A117" s="31"/>
      <c r="B117" s="32"/>
      <c r="C117" s="33"/>
      <c r="D117" s="33"/>
      <c r="E117" s="234" t="str">
        <f>E11</f>
        <v>01-PS512269 - URS - PS 512269 ŽST Dolní Lipka - doplnění systému EOV</v>
      </c>
      <c r="F117" s="281"/>
      <c r="G117" s="281"/>
      <c r="H117" s="281"/>
      <c r="I117" s="33"/>
      <c r="J117" s="33"/>
      <c r="K117" s="33"/>
      <c r="L117" s="33"/>
      <c r="M117" s="48"/>
      <c r="S117" s="31"/>
      <c r="T117" s="31"/>
      <c r="U117" s="31"/>
      <c r="V117" s="31"/>
      <c r="W117" s="31"/>
      <c r="X117" s="31"/>
      <c r="Y117" s="31"/>
      <c r="Z117" s="31"/>
      <c r="AA117" s="31"/>
      <c r="AB117" s="31"/>
      <c r="AC117" s="31"/>
      <c r="AD117" s="31"/>
      <c r="AE117" s="31"/>
    </row>
    <row r="118" spans="1:65" s="2" customFormat="1" ht="6.95" customHeight="1">
      <c r="A118" s="31"/>
      <c r="B118" s="32"/>
      <c r="C118" s="33"/>
      <c r="D118" s="33"/>
      <c r="E118" s="33"/>
      <c r="F118" s="33"/>
      <c r="G118" s="33"/>
      <c r="H118" s="33"/>
      <c r="I118" s="33"/>
      <c r="J118" s="33"/>
      <c r="K118" s="33"/>
      <c r="L118" s="33"/>
      <c r="M118" s="48"/>
      <c r="S118" s="31"/>
      <c r="T118" s="31"/>
      <c r="U118" s="31"/>
      <c r="V118" s="31"/>
      <c r="W118" s="31"/>
      <c r="X118" s="31"/>
      <c r="Y118" s="31"/>
      <c r="Z118" s="31"/>
      <c r="AA118" s="31"/>
      <c r="AB118" s="31"/>
      <c r="AC118" s="31"/>
      <c r="AD118" s="31"/>
      <c r="AE118" s="31"/>
    </row>
    <row r="119" spans="1:65" s="2" customFormat="1" ht="12" customHeight="1">
      <c r="A119" s="31"/>
      <c r="B119" s="32"/>
      <c r="C119" s="26" t="s">
        <v>21</v>
      </c>
      <c r="D119" s="33"/>
      <c r="E119" s="33"/>
      <c r="F119" s="24" t="str">
        <f>F14</f>
        <v>Dolní Lipka</v>
      </c>
      <c r="G119" s="33"/>
      <c r="H119" s="33"/>
      <c r="I119" s="26" t="s">
        <v>23</v>
      </c>
      <c r="J119" s="63" t="str">
        <f>IF(J14="","",J14)</f>
        <v>14. 1. 2020</v>
      </c>
      <c r="K119" s="33"/>
      <c r="L119" s="33"/>
      <c r="M119" s="48"/>
      <c r="S119" s="31"/>
      <c r="T119" s="31"/>
      <c r="U119" s="31"/>
      <c r="V119" s="31"/>
      <c r="W119" s="31"/>
      <c r="X119" s="31"/>
      <c r="Y119" s="31"/>
      <c r="Z119" s="31"/>
      <c r="AA119" s="31"/>
      <c r="AB119" s="31"/>
      <c r="AC119" s="31"/>
      <c r="AD119" s="31"/>
      <c r="AE119" s="31"/>
    </row>
    <row r="120" spans="1:65" s="2" customFormat="1" ht="6.95" customHeight="1">
      <c r="A120" s="31"/>
      <c r="B120" s="32"/>
      <c r="C120" s="33"/>
      <c r="D120" s="33"/>
      <c r="E120" s="33"/>
      <c r="F120" s="33"/>
      <c r="G120" s="33"/>
      <c r="H120" s="33"/>
      <c r="I120" s="33"/>
      <c r="J120" s="33"/>
      <c r="K120" s="33"/>
      <c r="L120" s="33"/>
      <c r="M120" s="48"/>
      <c r="S120" s="31"/>
      <c r="T120" s="31"/>
      <c r="U120" s="31"/>
      <c r="V120" s="31"/>
      <c r="W120" s="31"/>
      <c r="X120" s="31"/>
      <c r="Y120" s="31"/>
      <c r="Z120" s="31"/>
      <c r="AA120" s="31"/>
      <c r="AB120" s="31"/>
      <c r="AC120" s="31"/>
      <c r="AD120" s="31"/>
      <c r="AE120" s="31"/>
    </row>
    <row r="121" spans="1:65" s="2" customFormat="1" ht="15.2" customHeight="1">
      <c r="A121" s="31"/>
      <c r="B121" s="32"/>
      <c r="C121" s="26" t="s">
        <v>25</v>
      </c>
      <c r="D121" s="33"/>
      <c r="E121" s="33"/>
      <c r="F121" s="24" t="str">
        <f>E17</f>
        <v>SŽDC s.o., Dlážděná 1003/7, 110 00 Praha 1</v>
      </c>
      <c r="G121" s="33"/>
      <c r="H121" s="33"/>
      <c r="I121" s="26" t="s">
        <v>30</v>
      </c>
      <c r="J121" s="29" t="str">
        <f>E23</f>
        <v xml:space="preserve"> </v>
      </c>
      <c r="K121" s="33"/>
      <c r="L121" s="33"/>
      <c r="M121" s="48"/>
      <c r="S121" s="31"/>
      <c r="T121" s="31"/>
      <c r="U121" s="31"/>
      <c r="V121" s="31"/>
      <c r="W121" s="31"/>
      <c r="X121" s="31"/>
      <c r="Y121" s="31"/>
      <c r="Z121" s="31"/>
      <c r="AA121" s="31"/>
      <c r="AB121" s="31"/>
      <c r="AC121" s="31"/>
      <c r="AD121" s="31"/>
      <c r="AE121" s="31"/>
    </row>
    <row r="122" spans="1:65" s="2" customFormat="1" ht="15.2" customHeight="1">
      <c r="A122" s="31"/>
      <c r="B122" s="32"/>
      <c r="C122" s="26" t="s">
        <v>28</v>
      </c>
      <c r="D122" s="33"/>
      <c r="E122" s="33"/>
      <c r="F122" s="24" t="str">
        <f>IF(E20="","",E20)</f>
        <v>Vyplň údaj</v>
      </c>
      <c r="G122" s="33"/>
      <c r="H122" s="33"/>
      <c r="I122" s="26" t="s">
        <v>31</v>
      </c>
      <c r="J122" s="29" t="str">
        <f>E26</f>
        <v>Ing. Ladislav Mikeš</v>
      </c>
      <c r="K122" s="33"/>
      <c r="L122" s="33"/>
      <c r="M122" s="48"/>
      <c r="S122" s="31"/>
      <c r="T122" s="31"/>
      <c r="U122" s="31"/>
      <c r="V122" s="31"/>
      <c r="W122" s="31"/>
      <c r="X122" s="31"/>
      <c r="Y122" s="31"/>
      <c r="Z122" s="31"/>
      <c r="AA122" s="31"/>
      <c r="AB122" s="31"/>
      <c r="AC122" s="31"/>
      <c r="AD122" s="31"/>
      <c r="AE122" s="31"/>
    </row>
    <row r="123" spans="1:65" s="2" customFormat="1" ht="10.35" customHeight="1">
      <c r="A123" s="31"/>
      <c r="B123" s="32"/>
      <c r="C123" s="33"/>
      <c r="D123" s="33"/>
      <c r="E123" s="33"/>
      <c r="F123" s="33"/>
      <c r="G123" s="33"/>
      <c r="H123" s="33"/>
      <c r="I123" s="33"/>
      <c r="J123" s="33"/>
      <c r="K123" s="33"/>
      <c r="L123" s="33"/>
      <c r="M123" s="48"/>
      <c r="S123" s="31"/>
      <c r="T123" s="31"/>
      <c r="U123" s="31"/>
      <c r="V123" s="31"/>
      <c r="W123" s="31"/>
      <c r="X123" s="31"/>
      <c r="Y123" s="31"/>
      <c r="Z123" s="31"/>
      <c r="AA123" s="31"/>
      <c r="AB123" s="31"/>
      <c r="AC123" s="31"/>
      <c r="AD123" s="31"/>
      <c r="AE123" s="31"/>
    </row>
    <row r="124" spans="1:65" s="10" customFormat="1" ht="29.25" customHeight="1">
      <c r="A124" s="159"/>
      <c r="B124" s="160"/>
      <c r="C124" s="161" t="s">
        <v>184</v>
      </c>
      <c r="D124" s="162" t="s">
        <v>59</v>
      </c>
      <c r="E124" s="162" t="s">
        <v>55</v>
      </c>
      <c r="F124" s="162" t="s">
        <v>56</v>
      </c>
      <c r="G124" s="162" t="s">
        <v>185</v>
      </c>
      <c r="H124" s="162" t="s">
        <v>186</v>
      </c>
      <c r="I124" s="162" t="s">
        <v>187</v>
      </c>
      <c r="J124" s="162" t="s">
        <v>188</v>
      </c>
      <c r="K124" s="162" t="s">
        <v>179</v>
      </c>
      <c r="L124" s="163" t="s">
        <v>189</v>
      </c>
      <c r="M124" s="164"/>
      <c r="N124" s="72" t="s">
        <v>1</v>
      </c>
      <c r="O124" s="73" t="s">
        <v>38</v>
      </c>
      <c r="P124" s="73" t="s">
        <v>190</v>
      </c>
      <c r="Q124" s="73" t="s">
        <v>191</v>
      </c>
      <c r="R124" s="73" t="s">
        <v>192</v>
      </c>
      <c r="S124" s="73" t="s">
        <v>193</v>
      </c>
      <c r="T124" s="73" t="s">
        <v>194</v>
      </c>
      <c r="U124" s="73" t="s">
        <v>195</v>
      </c>
      <c r="V124" s="73" t="s">
        <v>196</v>
      </c>
      <c r="W124" s="73" t="s">
        <v>197</v>
      </c>
      <c r="X124" s="73" t="s">
        <v>198</v>
      </c>
      <c r="Y124" s="74" t="s">
        <v>199</v>
      </c>
      <c r="Z124" s="159"/>
      <c r="AA124" s="159"/>
      <c r="AB124" s="159"/>
      <c r="AC124" s="159"/>
      <c r="AD124" s="159"/>
      <c r="AE124" s="159"/>
    </row>
    <row r="125" spans="1:65" s="2" customFormat="1" ht="22.9" customHeight="1">
      <c r="A125" s="31"/>
      <c r="B125" s="32"/>
      <c r="C125" s="79" t="s">
        <v>200</v>
      </c>
      <c r="D125" s="33"/>
      <c r="E125" s="33"/>
      <c r="F125" s="33"/>
      <c r="G125" s="33"/>
      <c r="H125" s="33"/>
      <c r="I125" s="33"/>
      <c r="J125" s="33"/>
      <c r="K125" s="165">
        <f>BK125</f>
        <v>0</v>
      </c>
      <c r="L125" s="33"/>
      <c r="M125" s="36"/>
      <c r="N125" s="75"/>
      <c r="O125" s="166"/>
      <c r="P125" s="76"/>
      <c r="Q125" s="167">
        <f>Q126+Q135+Q141</f>
        <v>0</v>
      </c>
      <c r="R125" s="167">
        <f>R126+R135+R141</f>
        <v>0</v>
      </c>
      <c r="S125" s="76"/>
      <c r="T125" s="168">
        <f>T126+T135+T141</f>
        <v>0</v>
      </c>
      <c r="U125" s="76"/>
      <c r="V125" s="168">
        <f>V126+V135+V141</f>
        <v>20.408479999999997</v>
      </c>
      <c r="W125" s="76"/>
      <c r="X125" s="168">
        <f>X126+X135+X141</f>
        <v>0</v>
      </c>
      <c r="Y125" s="77"/>
      <c r="Z125" s="31"/>
      <c r="AA125" s="31"/>
      <c r="AB125" s="31"/>
      <c r="AC125" s="31"/>
      <c r="AD125" s="31"/>
      <c r="AE125" s="31"/>
      <c r="AT125" s="14" t="s">
        <v>75</v>
      </c>
      <c r="AU125" s="14" t="s">
        <v>181</v>
      </c>
      <c r="BK125" s="169">
        <f>BK126+BK135+BK141</f>
        <v>0</v>
      </c>
    </row>
    <row r="126" spans="1:65" s="11" customFormat="1" ht="25.9" customHeight="1">
      <c r="B126" s="192"/>
      <c r="C126" s="193"/>
      <c r="D126" s="194" t="s">
        <v>75</v>
      </c>
      <c r="E126" s="195" t="s">
        <v>409</v>
      </c>
      <c r="F126" s="195" t="s">
        <v>2388</v>
      </c>
      <c r="G126" s="193"/>
      <c r="H126" s="193"/>
      <c r="I126" s="196"/>
      <c r="J126" s="196"/>
      <c r="K126" s="197">
        <f>BK126</f>
        <v>0</v>
      </c>
      <c r="L126" s="193"/>
      <c r="M126" s="198"/>
      <c r="N126" s="199"/>
      <c r="O126" s="200"/>
      <c r="P126" s="200"/>
      <c r="Q126" s="201">
        <f>SUM(Q127:Q134)</f>
        <v>0</v>
      </c>
      <c r="R126" s="201">
        <f>SUM(R127:R134)</f>
        <v>0</v>
      </c>
      <c r="S126" s="200"/>
      <c r="T126" s="202">
        <f>SUM(T127:T134)</f>
        <v>0</v>
      </c>
      <c r="U126" s="200"/>
      <c r="V126" s="202">
        <f>SUM(V127:V134)</f>
        <v>18.59</v>
      </c>
      <c r="W126" s="200"/>
      <c r="X126" s="202">
        <f>SUM(X127:X134)</f>
        <v>0</v>
      </c>
      <c r="Y126" s="203"/>
      <c r="AR126" s="204" t="s">
        <v>83</v>
      </c>
      <c r="AT126" s="205" t="s">
        <v>75</v>
      </c>
      <c r="AU126" s="205" t="s">
        <v>76</v>
      </c>
      <c r="AY126" s="204" t="s">
        <v>205</v>
      </c>
      <c r="BK126" s="206">
        <f>SUM(BK127:BK134)</f>
        <v>0</v>
      </c>
    </row>
    <row r="127" spans="1:65" s="2" customFormat="1" ht="14.45" customHeight="1">
      <c r="A127" s="31"/>
      <c r="B127" s="32"/>
      <c r="C127" s="207" t="s">
        <v>83</v>
      </c>
      <c r="D127" s="207" t="s">
        <v>423</v>
      </c>
      <c r="E127" s="208" t="s">
        <v>2390</v>
      </c>
      <c r="F127" s="209" t="s">
        <v>2391</v>
      </c>
      <c r="G127" s="210" t="s">
        <v>698</v>
      </c>
      <c r="H127" s="211">
        <v>34.159999999999997</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214</v>
      </c>
      <c r="AT127" s="184" t="s">
        <v>423</v>
      </c>
      <c r="AU127" s="184" t="s">
        <v>83</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2948</v>
      </c>
    </row>
    <row r="128" spans="1:65" s="2" customFormat="1" ht="19.5">
      <c r="A128" s="31"/>
      <c r="B128" s="32"/>
      <c r="C128" s="33"/>
      <c r="D128" s="186" t="s">
        <v>207</v>
      </c>
      <c r="E128" s="33"/>
      <c r="F128" s="187" t="s">
        <v>2393</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83</v>
      </c>
    </row>
    <row r="129" spans="1:65" s="2" customFormat="1" ht="14.45" customHeight="1">
      <c r="A129" s="31"/>
      <c r="B129" s="32"/>
      <c r="C129" s="207" t="s">
        <v>85</v>
      </c>
      <c r="D129" s="207" t="s">
        <v>423</v>
      </c>
      <c r="E129" s="208" t="s">
        <v>1391</v>
      </c>
      <c r="F129" s="209" t="s">
        <v>1392</v>
      </c>
      <c r="G129" s="210" t="s">
        <v>204</v>
      </c>
      <c r="H129" s="211">
        <v>81</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0.156</v>
      </c>
      <c r="V129" s="182">
        <f>U129*H129</f>
        <v>12.635999999999999</v>
      </c>
      <c r="W129" s="182">
        <v>0</v>
      </c>
      <c r="X129" s="182">
        <f>W129*H129</f>
        <v>0</v>
      </c>
      <c r="Y129" s="183" t="s">
        <v>1</v>
      </c>
      <c r="Z129" s="31"/>
      <c r="AA129" s="31"/>
      <c r="AB129" s="31"/>
      <c r="AC129" s="31"/>
      <c r="AD129" s="31"/>
      <c r="AE129" s="31"/>
      <c r="AR129" s="184" t="s">
        <v>83</v>
      </c>
      <c r="AT129" s="184" t="s">
        <v>423</v>
      </c>
      <c r="AU129" s="184" t="s">
        <v>83</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83</v>
      </c>
      <c r="BM129" s="184" t="s">
        <v>2949</v>
      </c>
    </row>
    <row r="130" spans="1:65" s="2" customFormat="1" ht="19.5">
      <c r="A130" s="31"/>
      <c r="B130" s="32"/>
      <c r="C130" s="33"/>
      <c r="D130" s="186" t="s">
        <v>207</v>
      </c>
      <c r="E130" s="33"/>
      <c r="F130" s="187" t="s">
        <v>1394</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83</v>
      </c>
    </row>
    <row r="131" spans="1:65" s="2" customFormat="1" ht="14.45" customHeight="1">
      <c r="A131" s="31"/>
      <c r="B131" s="32"/>
      <c r="C131" s="170" t="s">
        <v>409</v>
      </c>
      <c r="D131" s="170" t="s">
        <v>201</v>
      </c>
      <c r="E131" s="171" t="s">
        <v>1399</v>
      </c>
      <c r="F131" s="172" t="s">
        <v>1400</v>
      </c>
      <c r="G131" s="173" t="s">
        <v>1378</v>
      </c>
      <c r="H131" s="174">
        <v>5.9539999999999997</v>
      </c>
      <c r="I131" s="175"/>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1</v>
      </c>
      <c r="V131" s="182">
        <f>U131*H131</f>
        <v>5.9539999999999997</v>
      </c>
      <c r="W131" s="182">
        <v>0</v>
      </c>
      <c r="X131" s="182">
        <f>W131*H131</f>
        <v>0</v>
      </c>
      <c r="Y131" s="183" t="s">
        <v>1</v>
      </c>
      <c r="Z131" s="31"/>
      <c r="AA131" s="31"/>
      <c r="AB131" s="31"/>
      <c r="AC131" s="31"/>
      <c r="AD131" s="31"/>
      <c r="AE131" s="31"/>
      <c r="AR131" s="184" t="s">
        <v>671</v>
      </c>
      <c r="AT131" s="184" t="s">
        <v>201</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666</v>
      </c>
      <c r="BM131" s="184" t="s">
        <v>2950</v>
      </c>
    </row>
    <row r="132" spans="1:65" s="2" customFormat="1" ht="11.25">
      <c r="A132" s="31"/>
      <c r="B132" s="32"/>
      <c r="C132" s="33"/>
      <c r="D132" s="186" t="s">
        <v>207</v>
      </c>
      <c r="E132" s="33"/>
      <c r="F132" s="187" t="s">
        <v>1400</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14.45" customHeight="1">
      <c r="A133" s="31"/>
      <c r="B133" s="32"/>
      <c r="C133" s="207" t="s">
        <v>214</v>
      </c>
      <c r="D133" s="207" t="s">
        <v>423</v>
      </c>
      <c r="E133" s="208" t="s">
        <v>1372</v>
      </c>
      <c r="F133" s="209" t="s">
        <v>1373</v>
      </c>
      <c r="G133" s="210" t="s">
        <v>698</v>
      </c>
      <c r="H133" s="211">
        <v>34.159999999999997</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214</v>
      </c>
      <c r="AT133" s="184" t="s">
        <v>423</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2951</v>
      </c>
    </row>
    <row r="134" spans="1:65" s="2" customFormat="1" ht="19.5">
      <c r="A134" s="31"/>
      <c r="B134" s="32"/>
      <c r="C134" s="33"/>
      <c r="D134" s="186" t="s">
        <v>207</v>
      </c>
      <c r="E134" s="33"/>
      <c r="F134" s="187" t="s">
        <v>1375</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11" customFormat="1" ht="25.9" customHeight="1">
      <c r="B135" s="192"/>
      <c r="C135" s="193"/>
      <c r="D135" s="194" t="s">
        <v>75</v>
      </c>
      <c r="E135" s="195" t="s">
        <v>1354</v>
      </c>
      <c r="F135" s="195" t="s">
        <v>1355</v>
      </c>
      <c r="G135" s="193"/>
      <c r="H135" s="193"/>
      <c r="I135" s="196"/>
      <c r="J135" s="196"/>
      <c r="K135" s="197">
        <f>BK135</f>
        <v>0</v>
      </c>
      <c r="L135" s="193"/>
      <c r="M135" s="198"/>
      <c r="N135" s="199"/>
      <c r="O135" s="200"/>
      <c r="P135" s="200"/>
      <c r="Q135" s="201">
        <f>Q136</f>
        <v>0</v>
      </c>
      <c r="R135" s="201">
        <f>R136</f>
        <v>0</v>
      </c>
      <c r="S135" s="200"/>
      <c r="T135" s="202">
        <f>T136</f>
        <v>0</v>
      </c>
      <c r="U135" s="200"/>
      <c r="V135" s="202">
        <f>V136</f>
        <v>0.97150000000000003</v>
      </c>
      <c r="W135" s="200"/>
      <c r="X135" s="202">
        <f>X136</f>
        <v>0</v>
      </c>
      <c r="Y135" s="203"/>
      <c r="AR135" s="204" t="s">
        <v>83</v>
      </c>
      <c r="AT135" s="205" t="s">
        <v>75</v>
      </c>
      <c r="AU135" s="205" t="s">
        <v>76</v>
      </c>
      <c r="AY135" s="204" t="s">
        <v>205</v>
      </c>
      <c r="BK135" s="206">
        <f>BK136</f>
        <v>0</v>
      </c>
    </row>
    <row r="136" spans="1:65" s="11" customFormat="1" ht="22.9" customHeight="1">
      <c r="B136" s="192"/>
      <c r="C136" s="193"/>
      <c r="D136" s="194" t="s">
        <v>75</v>
      </c>
      <c r="E136" s="224" t="s">
        <v>83</v>
      </c>
      <c r="F136" s="224" t="s">
        <v>2952</v>
      </c>
      <c r="G136" s="193"/>
      <c r="H136" s="193"/>
      <c r="I136" s="196"/>
      <c r="J136" s="196"/>
      <c r="K136" s="225">
        <f>BK136</f>
        <v>0</v>
      </c>
      <c r="L136" s="193"/>
      <c r="M136" s="198"/>
      <c r="N136" s="199"/>
      <c r="O136" s="200"/>
      <c r="P136" s="200"/>
      <c r="Q136" s="201">
        <f>SUM(Q137:Q140)</f>
        <v>0</v>
      </c>
      <c r="R136" s="201">
        <f>SUM(R137:R140)</f>
        <v>0</v>
      </c>
      <c r="S136" s="200"/>
      <c r="T136" s="202">
        <f>SUM(T137:T140)</f>
        <v>0</v>
      </c>
      <c r="U136" s="200"/>
      <c r="V136" s="202">
        <f>SUM(V137:V140)</f>
        <v>0.97150000000000003</v>
      </c>
      <c r="W136" s="200"/>
      <c r="X136" s="202">
        <f>SUM(X137:X140)</f>
        <v>0</v>
      </c>
      <c r="Y136" s="203"/>
      <c r="AR136" s="204" t="s">
        <v>83</v>
      </c>
      <c r="AT136" s="205" t="s">
        <v>75</v>
      </c>
      <c r="AU136" s="205" t="s">
        <v>83</v>
      </c>
      <c r="AY136" s="204" t="s">
        <v>205</v>
      </c>
      <c r="BK136" s="206">
        <f>SUM(BK137:BK140)</f>
        <v>0</v>
      </c>
    </row>
    <row r="137" spans="1:65" s="2" customFormat="1" ht="14.45" customHeight="1">
      <c r="A137" s="31"/>
      <c r="B137" s="32"/>
      <c r="C137" s="207" t="s">
        <v>416</v>
      </c>
      <c r="D137" s="207" t="s">
        <v>423</v>
      </c>
      <c r="E137" s="208" t="s">
        <v>2597</v>
      </c>
      <c r="F137" s="209" t="s">
        <v>2598</v>
      </c>
      <c r="G137" s="210" t="s">
        <v>204</v>
      </c>
      <c r="H137" s="211">
        <v>134</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666</v>
      </c>
      <c r="AT137" s="184" t="s">
        <v>423</v>
      </c>
      <c r="AU137" s="184" t="s">
        <v>85</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666</v>
      </c>
      <c r="BM137" s="184" t="s">
        <v>2953</v>
      </c>
    </row>
    <row r="138" spans="1:65" s="2" customFormat="1" ht="11.25">
      <c r="A138" s="31"/>
      <c r="B138" s="32"/>
      <c r="C138" s="33"/>
      <c r="D138" s="186" t="s">
        <v>207</v>
      </c>
      <c r="E138" s="33"/>
      <c r="F138" s="187" t="s">
        <v>2600</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85</v>
      </c>
    </row>
    <row r="139" spans="1:65" s="2" customFormat="1" ht="14.45" customHeight="1">
      <c r="A139" s="31"/>
      <c r="B139" s="32"/>
      <c r="C139" s="170" t="s">
        <v>429</v>
      </c>
      <c r="D139" s="170" t="s">
        <v>201</v>
      </c>
      <c r="E139" s="171" t="s">
        <v>2954</v>
      </c>
      <c r="F139" s="172" t="s">
        <v>2955</v>
      </c>
      <c r="G139" s="173" t="s">
        <v>204</v>
      </c>
      <c r="H139" s="174">
        <v>134</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7.2500000000000004E-3</v>
      </c>
      <c r="V139" s="182">
        <f>U139*H139</f>
        <v>0.97150000000000003</v>
      </c>
      <c r="W139" s="182">
        <v>0</v>
      </c>
      <c r="X139" s="182">
        <f>W139*H139</f>
        <v>0</v>
      </c>
      <c r="Y139" s="183" t="s">
        <v>1</v>
      </c>
      <c r="Z139" s="31"/>
      <c r="AA139" s="31"/>
      <c r="AB139" s="31"/>
      <c r="AC139" s="31"/>
      <c r="AD139" s="31"/>
      <c r="AE139" s="31"/>
      <c r="AR139" s="184" t="s">
        <v>671</v>
      </c>
      <c r="AT139" s="184" t="s">
        <v>201</v>
      </c>
      <c r="AU139" s="184" t="s">
        <v>85</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666</v>
      </c>
      <c r="BM139" s="184" t="s">
        <v>2956</v>
      </c>
    </row>
    <row r="140" spans="1:65" s="2" customFormat="1" ht="11.25">
      <c r="A140" s="31"/>
      <c r="B140" s="32"/>
      <c r="C140" s="33"/>
      <c r="D140" s="186" t="s">
        <v>207</v>
      </c>
      <c r="E140" s="33"/>
      <c r="F140" s="187" t="s">
        <v>2955</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85</v>
      </c>
    </row>
    <row r="141" spans="1:65" s="11" customFormat="1" ht="25.9" customHeight="1">
      <c r="B141" s="192"/>
      <c r="C141" s="193"/>
      <c r="D141" s="194" t="s">
        <v>75</v>
      </c>
      <c r="E141" s="195" t="s">
        <v>201</v>
      </c>
      <c r="F141" s="195" t="s">
        <v>688</v>
      </c>
      <c r="G141" s="193"/>
      <c r="H141" s="193"/>
      <c r="I141" s="196"/>
      <c r="J141" s="196"/>
      <c r="K141" s="197">
        <f>BK141</f>
        <v>0</v>
      </c>
      <c r="L141" s="193"/>
      <c r="M141" s="198"/>
      <c r="N141" s="199"/>
      <c r="O141" s="200"/>
      <c r="P141" s="200"/>
      <c r="Q141" s="201">
        <f>Q142</f>
        <v>0</v>
      </c>
      <c r="R141" s="201">
        <f>R142</f>
        <v>0</v>
      </c>
      <c r="S141" s="200"/>
      <c r="T141" s="202">
        <f>T142</f>
        <v>0</v>
      </c>
      <c r="U141" s="200"/>
      <c r="V141" s="202">
        <f>V142</f>
        <v>0.84697999999999984</v>
      </c>
      <c r="W141" s="200"/>
      <c r="X141" s="202">
        <f>X142</f>
        <v>0</v>
      </c>
      <c r="Y141" s="203"/>
      <c r="AR141" s="204" t="s">
        <v>409</v>
      </c>
      <c r="AT141" s="205" t="s">
        <v>75</v>
      </c>
      <c r="AU141" s="205" t="s">
        <v>76</v>
      </c>
      <c r="AY141" s="204" t="s">
        <v>205</v>
      </c>
      <c r="BK141" s="206">
        <f>BK142</f>
        <v>0</v>
      </c>
    </row>
    <row r="142" spans="1:65" s="11" customFormat="1" ht="22.9" customHeight="1">
      <c r="B142" s="192"/>
      <c r="C142" s="193"/>
      <c r="D142" s="194" t="s">
        <v>75</v>
      </c>
      <c r="E142" s="224" t="s">
        <v>689</v>
      </c>
      <c r="F142" s="224" t="s">
        <v>690</v>
      </c>
      <c r="G142" s="193"/>
      <c r="H142" s="193"/>
      <c r="I142" s="196"/>
      <c r="J142" s="196"/>
      <c r="K142" s="225">
        <f>BK142</f>
        <v>0</v>
      </c>
      <c r="L142" s="193"/>
      <c r="M142" s="198"/>
      <c r="N142" s="199"/>
      <c r="O142" s="200"/>
      <c r="P142" s="200"/>
      <c r="Q142" s="201">
        <f>SUM(Q143:Q152)</f>
        <v>0</v>
      </c>
      <c r="R142" s="201">
        <f>SUM(R143:R152)</f>
        <v>0</v>
      </c>
      <c r="S142" s="200"/>
      <c r="T142" s="202">
        <f>SUM(T143:T152)</f>
        <v>0</v>
      </c>
      <c r="U142" s="200"/>
      <c r="V142" s="202">
        <f>SUM(V143:V152)</f>
        <v>0.84697999999999984</v>
      </c>
      <c r="W142" s="200"/>
      <c r="X142" s="202">
        <f>SUM(X143:X152)</f>
        <v>0</v>
      </c>
      <c r="Y142" s="203"/>
      <c r="AR142" s="204" t="s">
        <v>409</v>
      </c>
      <c r="AT142" s="205" t="s">
        <v>75</v>
      </c>
      <c r="AU142" s="205" t="s">
        <v>83</v>
      </c>
      <c r="AY142" s="204" t="s">
        <v>205</v>
      </c>
      <c r="BK142" s="206">
        <f>SUM(BK143:BK152)</f>
        <v>0</v>
      </c>
    </row>
    <row r="143" spans="1:65" s="2" customFormat="1" ht="14.45" customHeight="1">
      <c r="A143" s="31"/>
      <c r="B143" s="32"/>
      <c r="C143" s="207" t="s">
        <v>434</v>
      </c>
      <c r="D143" s="207" t="s">
        <v>423</v>
      </c>
      <c r="E143" s="208" t="s">
        <v>2428</v>
      </c>
      <c r="F143" s="209" t="s">
        <v>2429</v>
      </c>
      <c r="G143" s="210" t="s">
        <v>300</v>
      </c>
      <c r="H143" s="211">
        <v>12</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7.6E-3</v>
      </c>
      <c r="V143" s="182">
        <f>U143*H143</f>
        <v>9.1200000000000003E-2</v>
      </c>
      <c r="W143" s="182">
        <v>0</v>
      </c>
      <c r="X143" s="182">
        <f>W143*H143</f>
        <v>0</v>
      </c>
      <c r="Y143" s="183" t="s">
        <v>1</v>
      </c>
      <c r="Z143" s="31"/>
      <c r="AA143" s="31"/>
      <c r="AB143" s="31"/>
      <c r="AC143" s="31"/>
      <c r="AD143" s="31"/>
      <c r="AE143" s="31"/>
      <c r="AR143" s="184" t="s">
        <v>666</v>
      </c>
      <c r="AT143" s="184" t="s">
        <v>423</v>
      </c>
      <c r="AU143" s="184" t="s">
        <v>85</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666</v>
      </c>
      <c r="BM143" s="184" t="s">
        <v>2957</v>
      </c>
    </row>
    <row r="144" spans="1:65" s="2" customFormat="1" ht="11.25">
      <c r="A144" s="31"/>
      <c r="B144" s="32"/>
      <c r="C144" s="33"/>
      <c r="D144" s="186" t="s">
        <v>207</v>
      </c>
      <c r="E144" s="33"/>
      <c r="F144" s="187" t="s">
        <v>2431</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85</v>
      </c>
    </row>
    <row r="145" spans="1:65" s="2" customFormat="1" ht="14.45" customHeight="1">
      <c r="A145" s="31"/>
      <c r="B145" s="32"/>
      <c r="C145" s="207" t="s">
        <v>213</v>
      </c>
      <c r="D145" s="207" t="s">
        <v>423</v>
      </c>
      <c r="E145" s="208" t="s">
        <v>2639</v>
      </c>
      <c r="F145" s="209" t="s">
        <v>2640</v>
      </c>
      <c r="G145" s="210" t="s">
        <v>204</v>
      </c>
      <c r="H145" s="211">
        <v>395</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1.9E-3</v>
      </c>
      <c r="V145" s="182">
        <f>U145*H145</f>
        <v>0.75049999999999994</v>
      </c>
      <c r="W145" s="182">
        <v>0</v>
      </c>
      <c r="X145" s="182">
        <f>W145*H145</f>
        <v>0</v>
      </c>
      <c r="Y145" s="183" t="s">
        <v>1</v>
      </c>
      <c r="Z145" s="31"/>
      <c r="AA145" s="31"/>
      <c r="AB145" s="31"/>
      <c r="AC145" s="31"/>
      <c r="AD145" s="31"/>
      <c r="AE145" s="31"/>
      <c r="AR145" s="184" t="s">
        <v>666</v>
      </c>
      <c r="AT145" s="184" t="s">
        <v>423</v>
      </c>
      <c r="AU145" s="184" t="s">
        <v>85</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666</v>
      </c>
      <c r="BM145" s="184" t="s">
        <v>2958</v>
      </c>
    </row>
    <row r="146" spans="1:65" s="2" customFormat="1" ht="11.25">
      <c r="A146" s="31"/>
      <c r="B146" s="32"/>
      <c r="C146" s="33"/>
      <c r="D146" s="186" t="s">
        <v>207</v>
      </c>
      <c r="E146" s="33"/>
      <c r="F146" s="187" t="s">
        <v>2642</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85</v>
      </c>
    </row>
    <row r="147" spans="1:65" s="2" customFormat="1" ht="14.45" customHeight="1">
      <c r="A147" s="31"/>
      <c r="B147" s="32"/>
      <c r="C147" s="207" t="s">
        <v>442</v>
      </c>
      <c r="D147" s="207" t="s">
        <v>423</v>
      </c>
      <c r="E147" s="208" t="s">
        <v>1387</v>
      </c>
      <c r="F147" s="209" t="s">
        <v>1388</v>
      </c>
      <c r="G147" s="210" t="s">
        <v>761</v>
      </c>
      <c r="H147" s="211">
        <v>11.2</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2.5000000000000001E-5</v>
      </c>
      <c r="V147" s="182">
        <f>U147*H147</f>
        <v>2.7999999999999998E-4</v>
      </c>
      <c r="W147" s="182">
        <v>0</v>
      </c>
      <c r="X147" s="182">
        <f>W147*H147</f>
        <v>0</v>
      </c>
      <c r="Y147" s="183" t="s">
        <v>1</v>
      </c>
      <c r="Z147" s="31"/>
      <c r="AA147" s="31"/>
      <c r="AB147" s="31"/>
      <c r="AC147" s="31"/>
      <c r="AD147" s="31"/>
      <c r="AE147" s="31"/>
      <c r="AR147" s="184" t="s">
        <v>666</v>
      </c>
      <c r="AT147" s="184" t="s">
        <v>423</v>
      </c>
      <c r="AU147" s="184" t="s">
        <v>85</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666</v>
      </c>
      <c r="BM147" s="184" t="s">
        <v>2959</v>
      </c>
    </row>
    <row r="148" spans="1:65" s="2" customFormat="1" ht="11.25">
      <c r="A148" s="31"/>
      <c r="B148" s="32"/>
      <c r="C148" s="33"/>
      <c r="D148" s="186" t="s">
        <v>207</v>
      </c>
      <c r="E148" s="33"/>
      <c r="F148" s="187" t="s">
        <v>1390</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85</v>
      </c>
    </row>
    <row r="149" spans="1:65" s="2" customFormat="1" ht="14.45" customHeight="1">
      <c r="A149" s="31"/>
      <c r="B149" s="32"/>
      <c r="C149" s="170" t="s">
        <v>447</v>
      </c>
      <c r="D149" s="170" t="s">
        <v>201</v>
      </c>
      <c r="E149" s="171" t="s">
        <v>2960</v>
      </c>
      <c r="F149" s="172" t="s">
        <v>2961</v>
      </c>
      <c r="G149" s="173" t="s">
        <v>785</v>
      </c>
      <c r="H149" s="174">
        <v>5</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1E-3</v>
      </c>
      <c r="V149" s="182">
        <f>U149*H149</f>
        <v>5.0000000000000001E-3</v>
      </c>
      <c r="W149" s="182">
        <v>0</v>
      </c>
      <c r="X149" s="182">
        <f>W149*H149</f>
        <v>0</v>
      </c>
      <c r="Y149" s="183" t="s">
        <v>1</v>
      </c>
      <c r="Z149" s="31"/>
      <c r="AA149" s="31"/>
      <c r="AB149" s="31"/>
      <c r="AC149" s="31"/>
      <c r="AD149" s="31"/>
      <c r="AE149" s="31"/>
      <c r="AR149" s="184" t="s">
        <v>85</v>
      </c>
      <c r="AT149" s="184" t="s">
        <v>201</v>
      </c>
      <c r="AU149" s="184" t="s">
        <v>85</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83</v>
      </c>
      <c r="BM149" s="184" t="s">
        <v>2962</v>
      </c>
    </row>
    <row r="150" spans="1:65" s="2" customFormat="1" ht="11.25">
      <c r="A150" s="31"/>
      <c r="B150" s="32"/>
      <c r="C150" s="33"/>
      <c r="D150" s="186" t="s">
        <v>207</v>
      </c>
      <c r="E150" s="33"/>
      <c r="F150" s="187" t="s">
        <v>2961</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85</v>
      </c>
    </row>
    <row r="151" spans="1:65" s="2" customFormat="1" ht="14.45" customHeight="1">
      <c r="A151" s="31"/>
      <c r="B151" s="32"/>
      <c r="C151" s="207" t="s">
        <v>452</v>
      </c>
      <c r="D151" s="207" t="s">
        <v>423</v>
      </c>
      <c r="E151" s="208" t="s">
        <v>1368</v>
      </c>
      <c r="F151" s="209" t="s">
        <v>1369</v>
      </c>
      <c r="G151" s="210" t="s">
        <v>1085</v>
      </c>
      <c r="H151" s="211">
        <v>16</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214</v>
      </c>
      <c r="AT151" s="184" t="s">
        <v>423</v>
      </c>
      <c r="AU151" s="184" t="s">
        <v>85</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2963</v>
      </c>
    </row>
    <row r="152" spans="1:65" s="2" customFormat="1" ht="11.25">
      <c r="A152" s="31"/>
      <c r="B152" s="32"/>
      <c r="C152" s="33"/>
      <c r="D152" s="186" t="s">
        <v>207</v>
      </c>
      <c r="E152" s="33"/>
      <c r="F152" s="187" t="s">
        <v>1371</v>
      </c>
      <c r="G152" s="33"/>
      <c r="H152" s="33"/>
      <c r="I152" s="188"/>
      <c r="J152" s="188"/>
      <c r="K152" s="33"/>
      <c r="L152" s="33"/>
      <c r="M152" s="36"/>
      <c r="N152" s="215"/>
      <c r="O152" s="216"/>
      <c r="P152" s="217"/>
      <c r="Q152" s="217"/>
      <c r="R152" s="217"/>
      <c r="S152" s="217"/>
      <c r="T152" s="217"/>
      <c r="U152" s="217"/>
      <c r="V152" s="217"/>
      <c r="W152" s="217"/>
      <c r="X152" s="217"/>
      <c r="Y152" s="218"/>
      <c r="Z152" s="31"/>
      <c r="AA152" s="31"/>
      <c r="AB152" s="31"/>
      <c r="AC152" s="31"/>
      <c r="AD152" s="31"/>
      <c r="AE152" s="31"/>
      <c r="AT152" s="14" t="s">
        <v>207</v>
      </c>
      <c r="AU152" s="14" t="s">
        <v>85</v>
      </c>
    </row>
    <row r="153" spans="1:65" s="2" customFormat="1" ht="6.95" customHeight="1">
      <c r="A153" s="31"/>
      <c r="B153" s="51"/>
      <c r="C153" s="52"/>
      <c r="D153" s="52"/>
      <c r="E153" s="52"/>
      <c r="F153" s="52"/>
      <c r="G153" s="52"/>
      <c r="H153" s="52"/>
      <c r="I153" s="52"/>
      <c r="J153" s="52"/>
      <c r="K153" s="52"/>
      <c r="L153" s="52"/>
      <c r="M153" s="36"/>
      <c r="N153" s="31"/>
      <c r="P153" s="31"/>
      <c r="Q153" s="31"/>
      <c r="R153" s="31"/>
      <c r="S153" s="31"/>
      <c r="T153" s="31"/>
      <c r="U153" s="31"/>
      <c r="V153" s="31"/>
      <c r="W153" s="31"/>
      <c r="X153" s="31"/>
      <c r="Y153" s="31"/>
      <c r="Z153" s="31"/>
      <c r="AA153" s="31"/>
      <c r="AB153" s="31"/>
      <c r="AC153" s="31"/>
      <c r="AD153" s="31"/>
      <c r="AE153" s="31"/>
    </row>
  </sheetData>
  <sheetProtection algorithmName="SHA-512" hashValue="3GItjps8oNgTUZy2MHWbHUQeOvSlcLmBIK0g++TqE1T7G9n8gE2tN8TdUKM4IkftXjp80QGwsnRCJt8yv7HV6A==" saltValue="1M7Ro/4LUKoMEi4jgR0r7pOEpCzp9jwpuchYCtHj5D0+x62lyig9hXaOhtRshmo+4oOmeRyE5f+lqC2LCMS2OA==" spinCount="100000" sheet="1" objects="1" scenarios="1" formatColumns="0" formatRows="0" autoFilter="0"/>
  <autoFilter ref="C124:L152" xr:uid="{00000000-0009-0000-0000-000011000000}"/>
  <mergeCells count="12">
    <mergeCell ref="E117:H117"/>
    <mergeCell ref="M2:Z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2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152</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1" customFormat="1" ht="12" customHeight="1">
      <c r="B8" s="17"/>
      <c r="D8" s="119" t="s">
        <v>169</v>
      </c>
      <c r="M8" s="17"/>
    </row>
    <row r="9" spans="1:46" s="2" customFormat="1" ht="16.5" customHeight="1">
      <c r="A9" s="31"/>
      <c r="B9" s="36"/>
      <c r="C9" s="31"/>
      <c r="D9" s="31"/>
      <c r="E9" s="272" t="s">
        <v>2944</v>
      </c>
      <c r="F9" s="274"/>
      <c r="G9" s="274"/>
      <c r="H9" s="274"/>
      <c r="I9" s="31"/>
      <c r="J9" s="31"/>
      <c r="K9" s="31"/>
      <c r="L9" s="31"/>
      <c r="M9" s="48"/>
      <c r="S9" s="31"/>
      <c r="T9" s="31"/>
      <c r="U9" s="31"/>
      <c r="V9" s="31"/>
      <c r="W9" s="31"/>
      <c r="X9" s="31"/>
      <c r="Y9" s="31"/>
      <c r="Z9" s="31"/>
      <c r="AA9" s="31"/>
      <c r="AB9" s="31"/>
      <c r="AC9" s="31"/>
      <c r="AD9" s="31"/>
      <c r="AE9" s="31"/>
    </row>
    <row r="10" spans="1:46" s="2" customFormat="1" ht="12" customHeight="1">
      <c r="A10" s="31"/>
      <c r="B10" s="36"/>
      <c r="C10" s="31"/>
      <c r="D10" s="119" t="s">
        <v>171</v>
      </c>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6.5" customHeight="1">
      <c r="A11" s="31"/>
      <c r="B11" s="36"/>
      <c r="C11" s="31"/>
      <c r="D11" s="31"/>
      <c r="E11" s="275" t="s">
        <v>2964</v>
      </c>
      <c r="F11" s="274"/>
      <c r="G11" s="274"/>
      <c r="H11" s="274"/>
      <c r="I11" s="31"/>
      <c r="J11" s="31"/>
      <c r="K11" s="31"/>
      <c r="L11" s="31"/>
      <c r="M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31"/>
      <c r="M12" s="48"/>
      <c r="S12" s="31"/>
      <c r="T12" s="31"/>
      <c r="U12" s="31"/>
      <c r="V12" s="31"/>
      <c r="W12" s="31"/>
      <c r="X12" s="31"/>
      <c r="Y12" s="31"/>
      <c r="Z12" s="31"/>
      <c r="AA12" s="31"/>
      <c r="AB12" s="31"/>
      <c r="AC12" s="31"/>
      <c r="AD12" s="31"/>
      <c r="AE12" s="31"/>
    </row>
    <row r="13" spans="1:46" s="2" customFormat="1" ht="12" customHeight="1">
      <c r="A13" s="31"/>
      <c r="B13" s="36"/>
      <c r="C13" s="31"/>
      <c r="D13" s="119" t="s">
        <v>19</v>
      </c>
      <c r="E13" s="31"/>
      <c r="F13" s="109" t="s">
        <v>1</v>
      </c>
      <c r="G13" s="31"/>
      <c r="H13" s="31"/>
      <c r="I13" s="119" t="s">
        <v>20</v>
      </c>
      <c r="J13" s="109" t="s">
        <v>1</v>
      </c>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21</v>
      </c>
      <c r="E14" s="31"/>
      <c r="F14" s="109" t="s">
        <v>1347</v>
      </c>
      <c r="G14" s="31"/>
      <c r="H14" s="31"/>
      <c r="I14" s="119" t="s">
        <v>23</v>
      </c>
      <c r="J14" s="120" t="str">
        <f>'Rekapitulace stavby'!AN8</f>
        <v>14. 1. 2020</v>
      </c>
      <c r="K14" s="31"/>
      <c r="L14" s="31"/>
      <c r="M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31"/>
      <c r="M15" s="48"/>
      <c r="S15" s="31"/>
      <c r="T15" s="31"/>
      <c r="U15" s="31"/>
      <c r="V15" s="31"/>
      <c r="W15" s="31"/>
      <c r="X15" s="31"/>
      <c r="Y15" s="31"/>
      <c r="Z15" s="31"/>
      <c r="AA15" s="31"/>
      <c r="AB15" s="31"/>
      <c r="AC15" s="31"/>
      <c r="AD15" s="31"/>
      <c r="AE15" s="31"/>
    </row>
    <row r="16" spans="1:46" s="2" customFormat="1" ht="12" customHeight="1">
      <c r="A16" s="31"/>
      <c r="B16" s="36"/>
      <c r="C16" s="31"/>
      <c r="D16" s="119" t="s">
        <v>25</v>
      </c>
      <c r="E16" s="31"/>
      <c r="F16" s="31"/>
      <c r="G16" s="31"/>
      <c r="H16" s="31"/>
      <c r="I16" s="119" t="s">
        <v>26</v>
      </c>
      <c r="J16" s="109" t="s">
        <v>1</v>
      </c>
      <c r="K16" s="31"/>
      <c r="L16" s="31"/>
      <c r="M16" s="48"/>
      <c r="S16" s="31"/>
      <c r="T16" s="31"/>
      <c r="U16" s="31"/>
      <c r="V16" s="31"/>
      <c r="W16" s="31"/>
      <c r="X16" s="31"/>
      <c r="Y16" s="31"/>
      <c r="Z16" s="31"/>
      <c r="AA16" s="31"/>
      <c r="AB16" s="31"/>
      <c r="AC16" s="31"/>
      <c r="AD16" s="31"/>
      <c r="AE16" s="31"/>
    </row>
    <row r="17" spans="1:31" s="2" customFormat="1" ht="18" customHeight="1">
      <c r="A17" s="31"/>
      <c r="B17" s="36"/>
      <c r="C17" s="31"/>
      <c r="D17" s="31"/>
      <c r="E17" s="109" t="s">
        <v>1348</v>
      </c>
      <c r="F17" s="31"/>
      <c r="G17" s="31"/>
      <c r="H17" s="31"/>
      <c r="I17" s="119" t="s">
        <v>27</v>
      </c>
      <c r="J17" s="109" t="s">
        <v>1</v>
      </c>
      <c r="K17" s="31"/>
      <c r="L17" s="31"/>
      <c r="M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31"/>
      <c r="M18" s="48"/>
      <c r="S18" s="31"/>
      <c r="T18" s="31"/>
      <c r="U18" s="31"/>
      <c r="V18" s="31"/>
      <c r="W18" s="31"/>
      <c r="X18" s="31"/>
      <c r="Y18" s="31"/>
      <c r="Z18" s="31"/>
      <c r="AA18" s="31"/>
      <c r="AB18" s="31"/>
      <c r="AC18" s="31"/>
      <c r="AD18" s="31"/>
      <c r="AE18" s="31"/>
    </row>
    <row r="19" spans="1:31" s="2" customFormat="1" ht="12" customHeight="1">
      <c r="A19" s="31"/>
      <c r="B19" s="36"/>
      <c r="C19" s="31"/>
      <c r="D19" s="119" t="s">
        <v>28</v>
      </c>
      <c r="E19" s="31"/>
      <c r="F19" s="31"/>
      <c r="G19" s="31"/>
      <c r="H19" s="31"/>
      <c r="I19" s="119" t="s">
        <v>26</v>
      </c>
      <c r="J19" s="27" t="str">
        <f>'Rekapitulace stavby'!AN13</f>
        <v>Vyplň údaj</v>
      </c>
      <c r="K19" s="31"/>
      <c r="L19" s="31"/>
      <c r="M19" s="48"/>
      <c r="S19" s="31"/>
      <c r="T19" s="31"/>
      <c r="U19" s="31"/>
      <c r="V19" s="31"/>
      <c r="W19" s="31"/>
      <c r="X19" s="31"/>
      <c r="Y19" s="31"/>
      <c r="Z19" s="31"/>
      <c r="AA19" s="31"/>
      <c r="AB19" s="31"/>
      <c r="AC19" s="31"/>
      <c r="AD19" s="31"/>
      <c r="AE19" s="31"/>
    </row>
    <row r="20" spans="1:31" s="2" customFormat="1" ht="18" customHeight="1">
      <c r="A20" s="31"/>
      <c r="B20" s="36"/>
      <c r="C20" s="31"/>
      <c r="D20" s="31"/>
      <c r="E20" s="276" t="str">
        <f>'Rekapitulace stavby'!E14</f>
        <v>Vyplň údaj</v>
      </c>
      <c r="F20" s="277"/>
      <c r="G20" s="277"/>
      <c r="H20" s="277"/>
      <c r="I20" s="119" t="s">
        <v>27</v>
      </c>
      <c r="J20" s="27" t="str">
        <f>'Rekapitulace stavby'!AN14</f>
        <v>Vyplň údaj</v>
      </c>
      <c r="K20" s="31"/>
      <c r="L20" s="31"/>
      <c r="M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31"/>
      <c r="M21" s="48"/>
      <c r="S21" s="31"/>
      <c r="T21" s="31"/>
      <c r="U21" s="31"/>
      <c r="V21" s="31"/>
      <c r="W21" s="31"/>
      <c r="X21" s="31"/>
      <c r="Y21" s="31"/>
      <c r="Z21" s="31"/>
      <c r="AA21" s="31"/>
      <c r="AB21" s="31"/>
      <c r="AC21" s="31"/>
      <c r="AD21" s="31"/>
      <c r="AE21" s="31"/>
    </row>
    <row r="22" spans="1:31" s="2" customFormat="1" ht="12" customHeight="1">
      <c r="A22" s="31"/>
      <c r="B22" s="36"/>
      <c r="C22" s="31"/>
      <c r="D22" s="119" t="s">
        <v>30</v>
      </c>
      <c r="E22" s="31"/>
      <c r="F22" s="31"/>
      <c r="G22" s="31"/>
      <c r="H22" s="31"/>
      <c r="I22" s="119" t="s">
        <v>26</v>
      </c>
      <c r="J22" s="109" t="s">
        <v>1</v>
      </c>
      <c r="K22" s="31"/>
      <c r="L22" s="31"/>
      <c r="M22" s="48"/>
      <c r="S22" s="31"/>
      <c r="T22" s="31"/>
      <c r="U22" s="31"/>
      <c r="V22" s="31"/>
      <c r="W22" s="31"/>
      <c r="X22" s="31"/>
      <c r="Y22" s="31"/>
      <c r="Z22" s="31"/>
      <c r="AA22" s="31"/>
      <c r="AB22" s="31"/>
      <c r="AC22" s="31"/>
      <c r="AD22" s="31"/>
      <c r="AE22" s="31"/>
    </row>
    <row r="23" spans="1:31" s="2" customFormat="1" ht="18" customHeight="1">
      <c r="A23" s="31"/>
      <c r="B23" s="36"/>
      <c r="C23" s="31"/>
      <c r="D23" s="31"/>
      <c r="E23" s="109" t="s">
        <v>22</v>
      </c>
      <c r="F23" s="31"/>
      <c r="G23" s="31"/>
      <c r="H23" s="31"/>
      <c r="I23" s="119" t="s">
        <v>27</v>
      </c>
      <c r="J23" s="109" t="s">
        <v>1</v>
      </c>
      <c r="K23" s="31"/>
      <c r="L23" s="31"/>
      <c r="M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31"/>
      <c r="M24" s="48"/>
      <c r="S24" s="31"/>
      <c r="T24" s="31"/>
      <c r="U24" s="31"/>
      <c r="V24" s="31"/>
      <c r="W24" s="31"/>
      <c r="X24" s="31"/>
      <c r="Y24" s="31"/>
      <c r="Z24" s="31"/>
      <c r="AA24" s="31"/>
      <c r="AB24" s="31"/>
      <c r="AC24" s="31"/>
      <c r="AD24" s="31"/>
      <c r="AE24" s="31"/>
    </row>
    <row r="25" spans="1:31" s="2" customFormat="1" ht="12" customHeight="1">
      <c r="A25" s="31"/>
      <c r="B25" s="36"/>
      <c r="C25" s="31"/>
      <c r="D25" s="119" t="s">
        <v>31</v>
      </c>
      <c r="E25" s="31"/>
      <c r="F25" s="31"/>
      <c r="G25" s="31"/>
      <c r="H25" s="31"/>
      <c r="I25" s="119" t="s">
        <v>26</v>
      </c>
      <c r="J25" s="109" t="s">
        <v>1</v>
      </c>
      <c r="K25" s="31"/>
      <c r="L25" s="31"/>
      <c r="M25" s="48"/>
      <c r="S25" s="31"/>
      <c r="T25" s="31"/>
      <c r="U25" s="31"/>
      <c r="V25" s="31"/>
      <c r="W25" s="31"/>
      <c r="X25" s="31"/>
      <c r="Y25" s="31"/>
      <c r="Z25" s="31"/>
      <c r="AA25" s="31"/>
      <c r="AB25" s="31"/>
      <c r="AC25" s="31"/>
      <c r="AD25" s="31"/>
      <c r="AE25" s="31"/>
    </row>
    <row r="26" spans="1:31" s="2" customFormat="1" ht="18" customHeight="1">
      <c r="A26" s="31"/>
      <c r="B26" s="36"/>
      <c r="C26" s="31"/>
      <c r="D26" s="31"/>
      <c r="E26" s="109" t="s">
        <v>1349</v>
      </c>
      <c r="F26" s="31"/>
      <c r="G26" s="31"/>
      <c r="H26" s="31"/>
      <c r="I26" s="119" t="s">
        <v>27</v>
      </c>
      <c r="J26" s="109" t="s">
        <v>1</v>
      </c>
      <c r="K26" s="31"/>
      <c r="L26" s="31"/>
      <c r="M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31"/>
      <c r="M27" s="48"/>
      <c r="S27" s="31"/>
      <c r="T27" s="31"/>
      <c r="U27" s="31"/>
      <c r="V27" s="31"/>
      <c r="W27" s="31"/>
      <c r="X27" s="31"/>
      <c r="Y27" s="31"/>
      <c r="Z27" s="31"/>
      <c r="AA27" s="31"/>
      <c r="AB27" s="31"/>
      <c r="AC27" s="31"/>
      <c r="AD27" s="31"/>
      <c r="AE27" s="31"/>
    </row>
    <row r="28" spans="1:31" s="2" customFormat="1" ht="12" customHeight="1">
      <c r="A28" s="31"/>
      <c r="B28" s="36"/>
      <c r="C28" s="31"/>
      <c r="D28" s="119" t="s">
        <v>33</v>
      </c>
      <c r="E28" s="31"/>
      <c r="F28" s="31"/>
      <c r="G28" s="31"/>
      <c r="H28" s="31"/>
      <c r="I28" s="31"/>
      <c r="J28" s="31"/>
      <c r="K28" s="31"/>
      <c r="L28" s="31"/>
      <c r="M28" s="48"/>
      <c r="S28" s="31"/>
      <c r="T28" s="31"/>
      <c r="U28" s="31"/>
      <c r="V28" s="31"/>
      <c r="W28" s="31"/>
      <c r="X28" s="31"/>
      <c r="Y28" s="31"/>
      <c r="Z28" s="31"/>
      <c r="AA28" s="31"/>
      <c r="AB28" s="31"/>
      <c r="AC28" s="31"/>
      <c r="AD28" s="31"/>
      <c r="AE28" s="31"/>
    </row>
    <row r="29" spans="1:31" s="8" customFormat="1" ht="16.5" customHeight="1">
      <c r="A29" s="121"/>
      <c r="B29" s="122"/>
      <c r="C29" s="121"/>
      <c r="D29" s="121"/>
      <c r="E29" s="278" t="s">
        <v>1</v>
      </c>
      <c r="F29" s="278"/>
      <c r="G29" s="278"/>
      <c r="H29" s="278"/>
      <c r="I29" s="121"/>
      <c r="J29" s="121"/>
      <c r="K29" s="121"/>
      <c r="L29" s="121"/>
      <c r="M29" s="123"/>
      <c r="S29" s="121"/>
      <c r="T29" s="121"/>
      <c r="U29" s="121"/>
      <c r="V29" s="121"/>
      <c r="W29" s="121"/>
      <c r="X29" s="121"/>
      <c r="Y29" s="121"/>
      <c r="Z29" s="121"/>
      <c r="AA29" s="121"/>
      <c r="AB29" s="121"/>
      <c r="AC29" s="121"/>
      <c r="AD29" s="121"/>
      <c r="AE29" s="121"/>
    </row>
    <row r="30" spans="1:31" s="2" customFormat="1" ht="6.95" customHeight="1">
      <c r="A30" s="31"/>
      <c r="B30" s="36"/>
      <c r="C30" s="31"/>
      <c r="D30" s="31"/>
      <c r="E30" s="31"/>
      <c r="F30" s="31"/>
      <c r="G30" s="31"/>
      <c r="H30" s="31"/>
      <c r="I30" s="31"/>
      <c r="J30" s="31"/>
      <c r="K30" s="31"/>
      <c r="L30" s="31"/>
      <c r="M30" s="48"/>
      <c r="S30" s="31"/>
      <c r="T30" s="31"/>
      <c r="U30" s="31"/>
      <c r="V30" s="31"/>
      <c r="W30" s="31"/>
      <c r="X30" s="31"/>
      <c r="Y30" s="31"/>
      <c r="Z30" s="31"/>
      <c r="AA30" s="31"/>
      <c r="AB30" s="31"/>
      <c r="AC30" s="31"/>
      <c r="AD30" s="31"/>
      <c r="AE30" s="31"/>
    </row>
    <row r="31" spans="1:31" s="2" customFormat="1" ht="6.95" customHeight="1">
      <c r="A31" s="31"/>
      <c r="B31" s="36"/>
      <c r="C31" s="31"/>
      <c r="D31" s="124"/>
      <c r="E31" s="124"/>
      <c r="F31" s="124"/>
      <c r="G31" s="124"/>
      <c r="H31" s="124"/>
      <c r="I31" s="124"/>
      <c r="J31" s="124"/>
      <c r="K31" s="124"/>
      <c r="L31" s="124"/>
      <c r="M31" s="48"/>
      <c r="S31" s="31"/>
      <c r="T31" s="31"/>
      <c r="U31" s="31"/>
      <c r="V31" s="31"/>
      <c r="W31" s="31"/>
      <c r="X31" s="31"/>
      <c r="Y31" s="31"/>
      <c r="Z31" s="31"/>
      <c r="AA31" s="31"/>
      <c r="AB31" s="31"/>
      <c r="AC31" s="31"/>
      <c r="AD31" s="31"/>
      <c r="AE31" s="31"/>
    </row>
    <row r="32" spans="1:31" s="2" customFormat="1">
      <c r="A32" s="31"/>
      <c r="B32" s="36"/>
      <c r="C32" s="31"/>
      <c r="D32" s="31"/>
      <c r="E32" s="119" t="s">
        <v>173</v>
      </c>
      <c r="F32" s="31"/>
      <c r="G32" s="31"/>
      <c r="H32" s="31"/>
      <c r="I32" s="31"/>
      <c r="J32" s="31"/>
      <c r="K32" s="125">
        <f>I98</f>
        <v>0</v>
      </c>
      <c r="L32" s="31"/>
      <c r="M32" s="48"/>
      <c r="S32" s="31"/>
      <c r="T32" s="31"/>
      <c r="U32" s="31"/>
      <c r="V32" s="31"/>
      <c r="W32" s="31"/>
      <c r="X32" s="31"/>
      <c r="Y32" s="31"/>
      <c r="Z32" s="31"/>
      <c r="AA32" s="31"/>
      <c r="AB32" s="31"/>
      <c r="AC32" s="31"/>
      <c r="AD32" s="31"/>
      <c r="AE32" s="31"/>
    </row>
    <row r="33" spans="1:31" s="2" customFormat="1">
      <c r="A33" s="31"/>
      <c r="B33" s="36"/>
      <c r="C33" s="31"/>
      <c r="D33" s="31"/>
      <c r="E33" s="119" t="s">
        <v>174</v>
      </c>
      <c r="F33" s="31"/>
      <c r="G33" s="31"/>
      <c r="H33" s="31"/>
      <c r="I33" s="31"/>
      <c r="J33" s="31"/>
      <c r="K33" s="125">
        <f>J98</f>
        <v>0</v>
      </c>
      <c r="L33" s="31"/>
      <c r="M33" s="48"/>
      <c r="S33" s="31"/>
      <c r="T33" s="31"/>
      <c r="U33" s="31"/>
      <c r="V33" s="31"/>
      <c r="W33" s="31"/>
      <c r="X33" s="31"/>
      <c r="Y33" s="31"/>
      <c r="Z33" s="31"/>
      <c r="AA33" s="31"/>
      <c r="AB33" s="31"/>
      <c r="AC33" s="31"/>
      <c r="AD33" s="31"/>
      <c r="AE33" s="31"/>
    </row>
    <row r="34" spans="1:31" s="2" customFormat="1" ht="25.35" customHeight="1">
      <c r="A34" s="31"/>
      <c r="B34" s="36"/>
      <c r="C34" s="31"/>
      <c r="D34" s="126" t="s">
        <v>34</v>
      </c>
      <c r="E34" s="31"/>
      <c r="F34" s="31"/>
      <c r="G34" s="31"/>
      <c r="H34" s="31"/>
      <c r="I34" s="31"/>
      <c r="J34" s="31"/>
      <c r="K34" s="127">
        <f>ROUND(K121, 2)</f>
        <v>0</v>
      </c>
      <c r="L34" s="31"/>
      <c r="M34" s="48"/>
      <c r="S34" s="31"/>
      <c r="T34" s="31"/>
      <c r="U34" s="31"/>
      <c r="V34" s="31"/>
      <c r="W34" s="31"/>
      <c r="X34" s="31"/>
      <c r="Y34" s="31"/>
      <c r="Z34" s="31"/>
      <c r="AA34" s="31"/>
      <c r="AB34" s="31"/>
      <c r="AC34" s="31"/>
      <c r="AD34" s="31"/>
      <c r="AE34" s="31"/>
    </row>
    <row r="35" spans="1:31" s="2" customFormat="1" ht="6.95" customHeight="1">
      <c r="A35" s="31"/>
      <c r="B35" s="36"/>
      <c r="C35" s="31"/>
      <c r="D35" s="124"/>
      <c r="E35" s="124"/>
      <c r="F35" s="124"/>
      <c r="G35" s="124"/>
      <c r="H35" s="124"/>
      <c r="I35" s="124"/>
      <c r="J35" s="124"/>
      <c r="K35" s="124"/>
      <c r="L35" s="124"/>
      <c r="M35" s="48"/>
      <c r="S35" s="31"/>
      <c r="T35" s="31"/>
      <c r="U35" s="31"/>
      <c r="V35" s="31"/>
      <c r="W35" s="31"/>
      <c r="X35" s="31"/>
      <c r="Y35" s="31"/>
      <c r="Z35" s="31"/>
      <c r="AA35" s="31"/>
      <c r="AB35" s="31"/>
      <c r="AC35" s="31"/>
      <c r="AD35" s="31"/>
      <c r="AE35" s="31"/>
    </row>
    <row r="36" spans="1:31" s="2" customFormat="1" ht="14.45" customHeight="1">
      <c r="A36" s="31"/>
      <c r="B36" s="36"/>
      <c r="C36" s="31"/>
      <c r="D36" s="31"/>
      <c r="E36" s="31"/>
      <c r="F36" s="128" t="s">
        <v>36</v>
      </c>
      <c r="G36" s="31"/>
      <c r="H36" s="31"/>
      <c r="I36" s="128" t="s">
        <v>35</v>
      </c>
      <c r="J36" s="31"/>
      <c r="K36" s="128" t="s">
        <v>37</v>
      </c>
      <c r="L36" s="31"/>
      <c r="M36" s="48"/>
      <c r="S36" s="31"/>
      <c r="T36" s="31"/>
      <c r="U36" s="31"/>
      <c r="V36" s="31"/>
      <c r="W36" s="31"/>
      <c r="X36" s="31"/>
      <c r="Y36" s="31"/>
      <c r="Z36" s="31"/>
      <c r="AA36" s="31"/>
      <c r="AB36" s="31"/>
      <c r="AC36" s="31"/>
      <c r="AD36" s="31"/>
      <c r="AE36" s="31"/>
    </row>
    <row r="37" spans="1:31" s="2" customFormat="1" ht="14.45" customHeight="1">
      <c r="A37" s="31"/>
      <c r="B37" s="36"/>
      <c r="C37" s="31"/>
      <c r="D37" s="129" t="s">
        <v>38</v>
      </c>
      <c r="E37" s="119" t="s">
        <v>39</v>
      </c>
      <c r="F37" s="125">
        <f>ROUND((SUM(BE121:BE222)),  2)</f>
        <v>0</v>
      </c>
      <c r="G37" s="31"/>
      <c r="H37" s="31"/>
      <c r="I37" s="130">
        <v>0.21</v>
      </c>
      <c r="J37" s="31"/>
      <c r="K37" s="125">
        <f>ROUND(((SUM(BE121:BE222))*I37),  2)</f>
        <v>0</v>
      </c>
      <c r="L37" s="31"/>
      <c r="M37" s="48"/>
      <c r="S37" s="31"/>
      <c r="T37" s="31"/>
      <c r="U37" s="31"/>
      <c r="V37" s="31"/>
      <c r="W37" s="31"/>
      <c r="X37" s="31"/>
      <c r="Y37" s="31"/>
      <c r="Z37" s="31"/>
      <c r="AA37" s="31"/>
      <c r="AB37" s="31"/>
      <c r="AC37" s="31"/>
      <c r="AD37" s="31"/>
      <c r="AE37" s="31"/>
    </row>
    <row r="38" spans="1:31" s="2" customFormat="1" ht="14.45" customHeight="1">
      <c r="A38" s="31"/>
      <c r="B38" s="36"/>
      <c r="C38" s="31"/>
      <c r="D38" s="31"/>
      <c r="E38" s="119" t="s">
        <v>40</v>
      </c>
      <c r="F38" s="125">
        <f>ROUND((SUM(BF121:BF222)),  2)</f>
        <v>0</v>
      </c>
      <c r="G38" s="31"/>
      <c r="H38" s="31"/>
      <c r="I38" s="130">
        <v>0.15</v>
      </c>
      <c r="J38" s="31"/>
      <c r="K38" s="125">
        <f>ROUND(((SUM(BF121:BF222))*I38),  2)</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41</v>
      </c>
      <c r="F39" s="125">
        <f>ROUND((SUM(BG121:BG222)),  2)</f>
        <v>0</v>
      </c>
      <c r="G39" s="31"/>
      <c r="H39" s="31"/>
      <c r="I39" s="130">
        <v>0.21</v>
      </c>
      <c r="J39" s="31"/>
      <c r="K39" s="125">
        <f>0</f>
        <v>0</v>
      </c>
      <c r="L39" s="31"/>
      <c r="M39" s="48"/>
      <c r="S39" s="31"/>
      <c r="T39" s="31"/>
      <c r="U39" s="31"/>
      <c r="V39" s="31"/>
      <c r="W39" s="31"/>
      <c r="X39" s="31"/>
      <c r="Y39" s="31"/>
      <c r="Z39" s="31"/>
      <c r="AA39" s="31"/>
      <c r="AB39" s="31"/>
      <c r="AC39" s="31"/>
      <c r="AD39" s="31"/>
      <c r="AE39" s="31"/>
    </row>
    <row r="40" spans="1:31" s="2" customFormat="1" ht="14.45" hidden="1" customHeight="1">
      <c r="A40" s="31"/>
      <c r="B40" s="36"/>
      <c r="C40" s="31"/>
      <c r="D40" s="31"/>
      <c r="E40" s="119" t="s">
        <v>42</v>
      </c>
      <c r="F40" s="125">
        <f>ROUND((SUM(BH121:BH222)),  2)</f>
        <v>0</v>
      </c>
      <c r="G40" s="31"/>
      <c r="H40" s="31"/>
      <c r="I40" s="130">
        <v>0.15</v>
      </c>
      <c r="J40" s="31"/>
      <c r="K40" s="125">
        <f>0</f>
        <v>0</v>
      </c>
      <c r="L40" s="31"/>
      <c r="M40" s="48"/>
      <c r="S40" s="31"/>
      <c r="T40" s="31"/>
      <c r="U40" s="31"/>
      <c r="V40" s="31"/>
      <c r="W40" s="31"/>
      <c r="X40" s="31"/>
      <c r="Y40" s="31"/>
      <c r="Z40" s="31"/>
      <c r="AA40" s="31"/>
      <c r="AB40" s="31"/>
      <c r="AC40" s="31"/>
      <c r="AD40" s="31"/>
      <c r="AE40" s="31"/>
    </row>
    <row r="41" spans="1:31" s="2" customFormat="1" ht="14.45" hidden="1" customHeight="1">
      <c r="A41" s="31"/>
      <c r="B41" s="36"/>
      <c r="C41" s="31"/>
      <c r="D41" s="31"/>
      <c r="E41" s="119" t="s">
        <v>43</v>
      </c>
      <c r="F41" s="125">
        <f>ROUND((SUM(BI121:BI222)),  2)</f>
        <v>0</v>
      </c>
      <c r="G41" s="31"/>
      <c r="H41" s="31"/>
      <c r="I41" s="130">
        <v>0</v>
      </c>
      <c r="J41" s="31"/>
      <c r="K41" s="125">
        <f>0</f>
        <v>0</v>
      </c>
      <c r="L41" s="31"/>
      <c r="M41" s="48"/>
      <c r="S41" s="31"/>
      <c r="T41" s="31"/>
      <c r="U41" s="31"/>
      <c r="V41" s="31"/>
      <c r="W41" s="31"/>
      <c r="X41" s="31"/>
      <c r="Y41" s="31"/>
      <c r="Z41" s="31"/>
      <c r="AA41" s="31"/>
      <c r="AB41" s="31"/>
      <c r="AC41" s="31"/>
      <c r="AD41" s="31"/>
      <c r="AE41" s="31"/>
    </row>
    <row r="42" spans="1:31" s="2" customFormat="1" ht="6.9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2" customFormat="1" ht="25.35" customHeight="1">
      <c r="A43" s="31"/>
      <c r="B43" s="36"/>
      <c r="C43" s="131"/>
      <c r="D43" s="132" t="s">
        <v>44</v>
      </c>
      <c r="E43" s="133"/>
      <c r="F43" s="133"/>
      <c r="G43" s="134" t="s">
        <v>45</v>
      </c>
      <c r="H43" s="135" t="s">
        <v>46</v>
      </c>
      <c r="I43" s="133"/>
      <c r="J43" s="133"/>
      <c r="K43" s="136">
        <f>SUM(K34:K41)</f>
        <v>0</v>
      </c>
      <c r="L43" s="137"/>
      <c r="M43" s="48"/>
      <c r="S43" s="31"/>
      <c r="T43" s="31"/>
      <c r="U43" s="31"/>
      <c r="V43" s="31"/>
      <c r="W43" s="31"/>
      <c r="X43" s="31"/>
      <c r="Y43" s="31"/>
      <c r="Z43" s="31"/>
      <c r="AA43" s="31"/>
      <c r="AB43" s="31"/>
      <c r="AC43" s="31"/>
      <c r="AD43" s="31"/>
      <c r="AE43" s="31"/>
    </row>
    <row r="44" spans="1:31" s="2" customFormat="1" ht="14.45" customHeight="1">
      <c r="A44" s="31"/>
      <c r="B44" s="36"/>
      <c r="C44" s="31"/>
      <c r="D44" s="31"/>
      <c r="E44" s="31"/>
      <c r="F44" s="31"/>
      <c r="G44" s="31"/>
      <c r="H44" s="31"/>
      <c r="I44" s="31"/>
      <c r="J44" s="31"/>
      <c r="K44" s="31"/>
      <c r="L44" s="31"/>
      <c r="M44" s="48"/>
      <c r="S44" s="31"/>
      <c r="T44" s="31"/>
      <c r="U44" s="31"/>
      <c r="V44" s="31"/>
      <c r="W44" s="31"/>
      <c r="X44" s="31"/>
      <c r="Y44" s="31"/>
      <c r="Z44" s="31"/>
      <c r="AA44" s="31"/>
      <c r="AB44" s="31"/>
      <c r="AC44" s="31"/>
      <c r="AD44" s="31"/>
      <c r="AE44" s="31"/>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31"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31"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31"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31"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31" s="1" customFormat="1" ht="12" customHeight="1">
      <c r="B86" s="18"/>
      <c r="C86" s="26" t="s">
        <v>169</v>
      </c>
      <c r="D86" s="19"/>
      <c r="E86" s="19"/>
      <c r="F86" s="19"/>
      <c r="G86" s="19"/>
      <c r="H86" s="19"/>
      <c r="I86" s="19"/>
      <c r="J86" s="19"/>
      <c r="K86" s="19"/>
      <c r="L86" s="19"/>
      <c r="M86" s="17"/>
    </row>
    <row r="87" spans="1:31" s="2" customFormat="1" ht="16.5" customHeight="1">
      <c r="A87" s="31"/>
      <c r="B87" s="32"/>
      <c r="C87" s="33"/>
      <c r="D87" s="33"/>
      <c r="E87" s="279" t="s">
        <v>2944</v>
      </c>
      <c r="F87" s="281"/>
      <c r="G87" s="281"/>
      <c r="H87" s="281"/>
      <c r="I87" s="33"/>
      <c r="J87" s="33"/>
      <c r="K87" s="33"/>
      <c r="L87" s="33"/>
      <c r="M87" s="48"/>
      <c r="S87" s="31"/>
      <c r="T87" s="31"/>
      <c r="U87" s="31"/>
      <c r="V87" s="31"/>
      <c r="W87" s="31"/>
      <c r="X87" s="31"/>
      <c r="Y87" s="31"/>
      <c r="Z87" s="31"/>
      <c r="AA87" s="31"/>
      <c r="AB87" s="31"/>
      <c r="AC87" s="31"/>
      <c r="AD87" s="31"/>
      <c r="AE87" s="31"/>
    </row>
    <row r="88" spans="1:31" s="2" customFormat="1" ht="12" customHeight="1">
      <c r="A88" s="31"/>
      <c r="B88" s="32"/>
      <c r="C88" s="26" t="s">
        <v>171</v>
      </c>
      <c r="D88" s="33"/>
      <c r="E88" s="33"/>
      <c r="F88" s="33"/>
      <c r="G88" s="33"/>
      <c r="H88" s="33"/>
      <c r="I88" s="33"/>
      <c r="J88" s="33"/>
      <c r="K88" s="33"/>
      <c r="L88" s="33"/>
      <c r="M88" s="48"/>
      <c r="S88" s="31"/>
      <c r="T88" s="31"/>
      <c r="U88" s="31"/>
      <c r="V88" s="31"/>
      <c r="W88" s="31"/>
      <c r="X88" s="31"/>
      <c r="Y88" s="31"/>
      <c r="Z88" s="31"/>
      <c r="AA88" s="31"/>
      <c r="AB88" s="31"/>
      <c r="AC88" s="31"/>
      <c r="AD88" s="31"/>
      <c r="AE88" s="31"/>
    </row>
    <row r="89" spans="1:31" s="2" customFormat="1" ht="16.5" customHeight="1">
      <c r="A89" s="31"/>
      <c r="B89" s="32"/>
      <c r="C89" s="33"/>
      <c r="D89" s="33"/>
      <c r="E89" s="234" t="str">
        <f>E11</f>
        <v>02-PS512269 - ÚOŽI - PS 512269 ŽST Dolní Lipka - doplnění systému EOV</v>
      </c>
      <c r="F89" s="281"/>
      <c r="G89" s="281"/>
      <c r="H89" s="281"/>
      <c r="I89" s="33"/>
      <c r="J89" s="33"/>
      <c r="K89" s="33"/>
      <c r="L89" s="33"/>
      <c r="M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31" s="2" customFormat="1" ht="12" customHeight="1">
      <c r="A91" s="31"/>
      <c r="B91" s="32"/>
      <c r="C91" s="26" t="s">
        <v>21</v>
      </c>
      <c r="D91" s="33"/>
      <c r="E91" s="33"/>
      <c r="F91" s="24" t="str">
        <f>F14</f>
        <v>Dolní Lipka</v>
      </c>
      <c r="G91" s="33"/>
      <c r="H91" s="33"/>
      <c r="I91" s="26" t="s">
        <v>23</v>
      </c>
      <c r="J91" s="63" t="str">
        <f>IF(J14="","",J14)</f>
        <v>14. 1. 2020</v>
      </c>
      <c r="K91" s="33"/>
      <c r="L91" s="33"/>
      <c r="M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33"/>
      <c r="M92" s="48"/>
      <c r="S92" s="31"/>
      <c r="T92" s="31"/>
      <c r="U92" s="31"/>
      <c r="V92" s="31"/>
      <c r="W92" s="31"/>
      <c r="X92" s="31"/>
      <c r="Y92" s="31"/>
      <c r="Z92" s="31"/>
      <c r="AA92" s="31"/>
      <c r="AB92" s="31"/>
      <c r="AC92" s="31"/>
      <c r="AD92" s="31"/>
      <c r="AE92" s="31"/>
    </row>
    <row r="93" spans="1:31" s="2" customFormat="1" ht="15.2" customHeight="1">
      <c r="A93" s="31"/>
      <c r="B93" s="32"/>
      <c r="C93" s="26" t="s">
        <v>25</v>
      </c>
      <c r="D93" s="33"/>
      <c r="E93" s="33"/>
      <c r="F93" s="24" t="str">
        <f>E17</f>
        <v>SŽDC s.o., Dlážděná 1003/7, 110 00 Praha 1</v>
      </c>
      <c r="G93" s="33"/>
      <c r="H93" s="33"/>
      <c r="I93" s="26" t="s">
        <v>30</v>
      </c>
      <c r="J93" s="29" t="str">
        <f>E23</f>
        <v xml:space="preserve"> </v>
      </c>
      <c r="K93" s="33"/>
      <c r="L93" s="33"/>
      <c r="M93" s="48"/>
      <c r="S93" s="31"/>
      <c r="T93" s="31"/>
      <c r="U93" s="31"/>
      <c r="V93" s="31"/>
      <c r="W93" s="31"/>
      <c r="X93" s="31"/>
      <c r="Y93" s="31"/>
      <c r="Z93" s="31"/>
      <c r="AA93" s="31"/>
      <c r="AB93" s="31"/>
      <c r="AC93" s="31"/>
      <c r="AD93" s="31"/>
      <c r="AE93" s="31"/>
    </row>
    <row r="94" spans="1:31" s="2" customFormat="1" ht="15.2" customHeight="1">
      <c r="A94" s="31"/>
      <c r="B94" s="32"/>
      <c r="C94" s="26" t="s">
        <v>28</v>
      </c>
      <c r="D94" s="33"/>
      <c r="E94" s="33"/>
      <c r="F94" s="24" t="str">
        <f>IF(E20="","",E20)</f>
        <v>Vyplň údaj</v>
      </c>
      <c r="G94" s="33"/>
      <c r="H94" s="33"/>
      <c r="I94" s="26" t="s">
        <v>31</v>
      </c>
      <c r="J94" s="29" t="str">
        <f>E26</f>
        <v>Ing. Ladislav Mikeš</v>
      </c>
      <c r="K94" s="33"/>
      <c r="L94" s="33"/>
      <c r="M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31" s="2" customFormat="1" ht="29.25" customHeight="1">
      <c r="A96" s="31"/>
      <c r="B96" s="32"/>
      <c r="C96" s="149" t="s">
        <v>176</v>
      </c>
      <c r="D96" s="150"/>
      <c r="E96" s="150"/>
      <c r="F96" s="150"/>
      <c r="G96" s="150"/>
      <c r="H96" s="150"/>
      <c r="I96" s="151" t="s">
        <v>177</v>
      </c>
      <c r="J96" s="151" t="s">
        <v>178</v>
      </c>
      <c r="K96" s="151" t="s">
        <v>179</v>
      </c>
      <c r="L96" s="150"/>
      <c r="M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47" s="2" customFormat="1" ht="22.9" customHeight="1">
      <c r="A98" s="31"/>
      <c r="B98" s="32"/>
      <c r="C98" s="152" t="s">
        <v>180</v>
      </c>
      <c r="D98" s="33"/>
      <c r="E98" s="33"/>
      <c r="F98" s="33"/>
      <c r="G98" s="33"/>
      <c r="H98" s="33"/>
      <c r="I98" s="81">
        <f>Q121</f>
        <v>0</v>
      </c>
      <c r="J98" s="81">
        <f>R121</f>
        <v>0</v>
      </c>
      <c r="K98" s="81">
        <f>K121</f>
        <v>0</v>
      </c>
      <c r="L98" s="33"/>
      <c r="M98" s="48"/>
      <c r="S98" s="31"/>
      <c r="T98" s="31"/>
      <c r="U98" s="31"/>
      <c r="V98" s="31"/>
      <c r="W98" s="31"/>
      <c r="X98" s="31"/>
      <c r="Y98" s="31"/>
      <c r="Z98" s="31"/>
      <c r="AA98" s="31"/>
      <c r="AB98" s="31"/>
      <c r="AC98" s="31"/>
      <c r="AD98" s="31"/>
      <c r="AE98" s="31"/>
      <c r="AU98" s="14" t="s">
        <v>181</v>
      </c>
    </row>
    <row r="99" spans="1:47" s="9" customFormat="1" ht="24.95" customHeight="1">
      <c r="B99" s="153"/>
      <c r="C99" s="154"/>
      <c r="D99" s="155" t="s">
        <v>2689</v>
      </c>
      <c r="E99" s="156"/>
      <c r="F99" s="156"/>
      <c r="G99" s="156"/>
      <c r="H99" s="156"/>
      <c r="I99" s="157">
        <f>Q122</f>
        <v>0</v>
      </c>
      <c r="J99" s="157">
        <f>R122</f>
        <v>0</v>
      </c>
      <c r="K99" s="157">
        <f>K122</f>
        <v>0</v>
      </c>
      <c r="L99" s="154"/>
      <c r="M99" s="158"/>
    </row>
    <row r="100" spans="1:47" s="2" customFormat="1" ht="21.75" customHeight="1">
      <c r="A100" s="31"/>
      <c r="B100" s="32"/>
      <c r="C100" s="33"/>
      <c r="D100" s="33"/>
      <c r="E100" s="33"/>
      <c r="F100" s="33"/>
      <c r="G100" s="33"/>
      <c r="H100" s="33"/>
      <c r="I100" s="33"/>
      <c r="J100" s="33"/>
      <c r="K100" s="33"/>
      <c r="L100" s="33"/>
      <c r="M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52"/>
      <c r="M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54"/>
      <c r="M105" s="48"/>
      <c r="S105" s="31"/>
      <c r="T105" s="31"/>
      <c r="U105" s="31"/>
      <c r="V105" s="31"/>
      <c r="W105" s="31"/>
      <c r="X105" s="31"/>
      <c r="Y105" s="31"/>
      <c r="Z105" s="31"/>
      <c r="AA105" s="31"/>
      <c r="AB105" s="31"/>
      <c r="AC105" s="31"/>
      <c r="AD105" s="31"/>
      <c r="AE105" s="31"/>
    </row>
    <row r="106" spans="1:47" s="2" customFormat="1" ht="24.95" customHeight="1">
      <c r="A106" s="31"/>
      <c r="B106" s="32"/>
      <c r="C106" s="20" t="s">
        <v>183</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47" s="2" customFormat="1" ht="12" customHeight="1">
      <c r="A108" s="31"/>
      <c r="B108" s="32"/>
      <c r="C108" s="26" t="s">
        <v>17</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9" t="str">
        <f>E7</f>
        <v>Oprava zabezpečovacího zařízení v žst. Dolní Lipka</v>
      </c>
      <c r="F109" s="280"/>
      <c r="G109" s="280"/>
      <c r="H109" s="280"/>
      <c r="I109" s="33"/>
      <c r="J109" s="33"/>
      <c r="K109" s="33"/>
      <c r="L109" s="33"/>
      <c r="M109" s="48"/>
      <c r="S109" s="31"/>
      <c r="T109" s="31"/>
      <c r="U109" s="31"/>
      <c r="V109" s="31"/>
      <c r="W109" s="31"/>
      <c r="X109" s="31"/>
      <c r="Y109" s="31"/>
      <c r="Z109" s="31"/>
      <c r="AA109" s="31"/>
      <c r="AB109" s="31"/>
      <c r="AC109" s="31"/>
      <c r="AD109" s="31"/>
      <c r="AE109" s="31"/>
    </row>
    <row r="110" spans="1:47" s="1" customFormat="1" ht="12" customHeight="1">
      <c r="B110" s="18"/>
      <c r="C110" s="26" t="s">
        <v>169</v>
      </c>
      <c r="D110" s="19"/>
      <c r="E110" s="19"/>
      <c r="F110" s="19"/>
      <c r="G110" s="19"/>
      <c r="H110" s="19"/>
      <c r="I110" s="19"/>
      <c r="J110" s="19"/>
      <c r="K110" s="19"/>
      <c r="L110" s="19"/>
      <c r="M110" s="17"/>
    </row>
    <row r="111" spans="1:47" s="2" customFormat="1" ht="16.5" customHeight="1">
      <c r="A111" s="31"/>
      <c r="B111" s="32"/>
      <c r="C111" s="33"/>
      <c r="D111" s="33"/>
      <c r="E111" s="279" t="s">
        <v>2944</v>
      </c>
      <c r="F111" s="281"/>
      <c r="G111" s="281"/>
      <c r="H111" s="281"/>
      <c r="I111" s="33"/>
      <c r="J111" s="33"/>
      <c r="K111" s="33"/>
      <c r="L111" s="33"/>
      <c r="M111" s="48"/>
      <c r="S111" s="31"/>
      <c r="T111" s="31"/>
      <c r="U111" s="31"/>
      <c r="V111" s="31"/>
      <c r="W111" s="31"/>
      <c r="X111" s="31"/>
      <c r="Y111" s="31"/>
      <c r="Z111" s="31"/>
      <c r="AA111" s="31"/>
      <c r="AB111" s="31"/>
      <c r="AC111" s="31"/>
      <c r="AD111" s="31"/>
      <c r="AE111" s="31"/>
    </row>
    <row r="112" spans="1:47" s="2" customFormat="1" ht="12" customHeight="1">
      <c r="A112" s="31"/>
      <c r="B112" s="32"/>
      <c r="C112" s="26" t="s">
        <v>171</v>
      </c>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34" t="str">
        <f>E11</f>
        <v>02-PS512269 - ÚOŽI - PS 512269 ŽST Dolní Lipka - doplnění systému EOV</v>
      </c>
      <c r="F113" s="281"/>
      <c r="G113" s="281"/>
      <c r="H113" s="281"/>
      <c r="I113" s="33"/>
      <c r="J113" s="33"/>
      <c r="K113" s="33"/>
      <c r="L113" s="33"/>
      <c r="M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12" customHeight="1">
      <c r="A115" s="31"/>
      <c r="B115" s="32"/>
      <c r="C115" s="26" t="s">
        <v>21</v>
      </c>
      <c r="D115" s="33"/>
      <c r="E115" s="33"/>
      <c r="F115" s="24" t="str">
        <f>F14</f>
        <v>Dolní Lipka</v>
      </c>
      <c r="G115" s="33"/>
      <c r="H115" s="33"/>
      <c r="I115" s="26" t="s">
        <v>23</v>
      </c>
      <c r="J115" s="63" t="str">
        <f>IF(J14="","",J14)</f>
        <v>14. 1. 2020</v>
      </c>
      <c r="K115" s="33"/>
      <c r="L115" s="33"/>
      <c r="M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33"/>
      <c r="M116" s="48"/>
      <c r="S116" s="31"/>
      <c r="T116" s="31"/>
      <c r="U116" s="31"/>
      <c r="V116" s="31"/>
      <c r="W116" s="31"/>
      <c r="X116" s="31"/>
      <c r="Y116" s="31"/>
      <c r="Z116" s="31"/>
      <c r="AA116" s="31"/>
      <c r="AB116" s="31"/>
      <c r="AC116" s="31"/>
      <c r="AD116" s="31"/>
      <c r="AE116" s="31"/>
    </row>
    <row r="117" spans="1:65" s="2" customFormat="1" ht="15.2" customHeight="1">
      <c r="A117" s="31"/>
      <c r="B117" s="32"/>
      <c r="C117" s="26" t="s">
        <v>25</v>
      </c>
      <c r="D117" s="33"/>
      <c r="E117" s="33"/>
      <c r="F117" s="24" t="str">
        <f>E17</f>
        <v>SŽDC s.o., Dlážděná 1003/7, 110 00 Praha 1</v>
      </c>
      <c r="G117" s="33"/>
      <c r="H117" s="33"/>
      <c r="I117" s="26" t="s">
        <v>30</v>
      </c>
      <c r="J117" s="29" t="str">
        <f>E23</f>
        <v xml:space="preserve"> </v>
      </c>
      <c r="K117" s="33"/>
      <c r="L117" s="33"/>
      <c r="M117" s="48"/>
      <c r="S117" s="31"/>
      <c r="T117" s="31"/>
      <c r="U117" s="31"/>
      <c r="V117" s="31"/>
      <c r="W117" s="31"/>
      <c r="X117" s="31"/>
      <c r="Y117" s="31"/>
      <c r="Z117" s="31"/>
      <c r="AA117" s="31"/>
      <c r="AB117" s="31"/>
      <c r="AC117" s="31"/>
      <c r="AD117" s="31"/>
      <c r="AE117" s="31"/>
    </row>
    <row r="118" spans="1:65" s="2" customFormat="1" ht="15.2" customHeight="1">
      <c r="A118" s="31"/>
      <c r="B118" s="32"/>
      <c r="C118" s="26" t="s">
        <v>28</v>
      </c>
      <c r="D118" s="33"/>
      <c r="E118" s="33"/>
      <c r="F118" s="24" t="str">
        <f>IF(E20="","",E20)</f>
        <v>Vyplň údaj</v>
      </c>
      <c r="G118" s="33"/>
      <c r="H118" s="33"/>
      <c r="I118" s="26" t="s">
        <v>31</v>
      </c>
      <c r="J118" s="29" t="str">
        <f>E26</f>
        <v>Ing. Ladislav Mikeš</v>
      </c>
      <c r="K118" s="33"/>
      <c r="L118" s="33"/>
      <c r="M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33"/>
      <c r="M119" s="48"/>
      <c r="S119" s="31"/>
      <c r="T119" s="31"/>
      <c r="U119" s="31"/>
      <c r="V119" s="31"/>
      <c r="W119" s="31"/>
      <c r="X119" s="31"/>
      <c r="Y119" s="31"/>
      <c r="Z119" s="31"/>
      <c r="AA119" s="31"/>
      <c r="AB119" s="31"/>
      <c r="AC119" s="31"/>
      <c r="AD119" s="31"/>
      <c r="AE119" s="31"/>
    </row>
    <row r="120" spans="1:65" s="10" customFormat="1" ht="29.25" customHeight="1">
      <c r="A120" s="159"/>
      <c r="B120" s="160"/>
      <c r="C120" s="161" t="s">
        <v>184</v>
      </c>
      <c r="D120" s="162" t="s">
        <v>59</v>
      </c>
      <c r="E120" s="162" t="s">
        <v>55</v>
      </c>
      <c r="F120" s="162" t="s">
        <v>56</v>
      </c>
      <c r="G120" s="162" t="s">
        <v>185</v>
      </c>
      <c r="H120" s="162" t="s">
        <v>186</v>
      </c>
      <c r="I120" s="162" t="s">
        <v>187</v>
      </c>
      <c r="J120" s="162" t="s">
        <v>188</v>
      </c>
      <c r="K120" s="162" t="s">
        <v>179</v>
      </c>
      <c r="L120" s="163" t="s">
        <v>189</v>
      </c>
      <c r="M120" s="164"/>
      <c r="N120" s="72" t="s">
        <v>1</v>
      </c>
      <c r="O120" s="73" t="s">
        <v>38</v>
      </c>
      <c r="P120" s="73" t="s">
        <v>190</v>
      </c>
      <c r="Q120" s="73" t="s">
        <v>191</v>
      </c>
      <c r="R120" s="73" t="s">
        <v>192</v>
      </c>
      <c r="S120" s="73" t="s">
        <v>193</v>
      </c>
      <c r="T120" s="73" t="s">
        <v>194</v>
      </c>
      <c r="U120" s="73" t="s">
        <v>195</v>
      </c>
      <c r="V120" s="73" t="s">
        <v>196</v>
      </c>
      <c r="W120" s="73" t="s">
        <v>197</v>
      </c>
      <c r="X120" s="73" t="s">
        <v>198</v>
      </c>
      <c r="Y120" s="74" t="s">
        <v>199</v>
      </c>
      <c r="Z120" s="159"/>
      <c r="AA120" s="159"/>
      <c r="AB120" s="159"/>
      <c r="AC120" s="159"/>
      <c r="AD120" s="159"/>
      <c r="AE120" s="159"/>
    </row>
    <row r="121" spans="1:65" s="2" customFormat="1" ht="22.9" customHeight="1">
      <c r="A121" s="31"/>
      <c r="B121" s="32"/>
      <c r="C121" s="79" t="s">
        <v>200</v>
      </c>
      <c r="D121" s="33"/>
      <c r="E121" s="33"/>
      <c r="F121" s="33"/>
      <c r="G121" s="33"/>
      <c r="H121" s="33"/>
      <c r="I121" s="33"/>
      <c r="J121" s="33"/>
      <c r="K121" s="165">
        <f>BK121</f>
        <v>0</v>
      </c>
      <c r="L121" s="33"/>
      <c r="M121" s="36"/>
      <c r="N121" s="75"/>
      <c r="O121" s="166"/>
      <c r="P121" s="76"/>
      <c r="Q121" s="167">
        <f>Q122</f>
        <v>0</v>
      </c>
      <c r="R121" s="167">
        <f>R122</f>
        <v>0</v>
      </c>
      <c r="S121" s="76"/>
      <c r="T121" s="168">
        <f>T122</f>
        <v>0</v>
      </c>
      <c r="U121" s="76"/>
      <c r="V121" s="168">
        <f>V122</f>
        <v>11.907</v>
      </c>
      <c r="W121" s="76"/>
      <c r="X121" s="168">
        <f>X122</f>
        <v>0</v>
      </c>
      <c r="Y121" s="77"/>
      <c r="Z121" s="31"/>
      <c r="AA121" s="31"/>
      <c r="AB121" s="31"/>
      <c r="AC121" s="31"/>
      <c r="AD121" s="31"/>
      <c r="AE121" s="31"/>
      <c r="AT121" s="14" t="s">
        <v>75</v>
      </c>
      <c r="AU121" s="14" t="s">
        <v>181</v>
      </c>
      <c r="BK121" s="169">
        <f>BK122</f>
        <v>0</v>
      </c>
    </row>
    <row r="122" spans="1:65" s="11" customFormat="1" ht="25.9" customHeight="1">
      <c r="B122" s="192"/>
      <c r="C122" s="193"/>
      <c r="D122" s="194" t="s">
        <v>75</v>
      </c>
      <c r="E122" s="195" t="s">
        <v>420</v>
      </c>
      <c r="F122" s="195" t="s">
        <v>2690</v>
      </c>
      <c r="G122" s="193"/>
      <c r="H122" s="193"/>
      <c r="I122" s="196"/>
      <c r="J122" s="196"/>
      <c r="K122" s="197">
        <f>BK122</f>
        <v>0</v>
      </c>
      <c r="L122" s="193"/>
      <c r="M122" s="198"/>
      <c r="N122" s="199"/>
      <c r="O122" s="200"/>
      <c r="P122" s="200"/>
      <c r="Q122" s="201">
        <f>SUM(Q123:Q222)</f>
        <v>0</v>
      </c>
      <c r="R122" s="201">
        <f>SUM(R123:R222)</f>
        <v>0</v>
      </c>
      <c r="S122" s="200"/>
      <c r="T122" s="202">
        <f>SUM(T123:T222)</f>
        <v>0</v>
      </c>
      <c r="U122" s="200"/>
      <c r="V122" s="202">
        <f>SUM(V123:V222)</f>
        <v>11.907</v>
      </c>
      <c r="W122" s="200"/>
      <c r="X122" s="202">
        <f>SUM(X123:X222)</f>
        <v>0</v>
      </c>
      <c r="Y122" s="203"/>
      <c r="AR122" s="204" t="s">
        <v>214</v>
      </c>
      <c r="AT122" s="205" t="s">
        <v>75</v>
      </c>
      <c r="AU122" s="205" t="s">
        <v>76</v>
      </c>
      <c r="AY122" s="204" t="s">
        <v>205</v>
      </c>
      <c r="BK122" s="206">
        <f>SUM(BK123:BK222)</f>
        <v>0</v>
      </c>
    </row>
    <row r="123" spans="1:65" s="2" customFormat="1" ht="14.45" customHeight="1">
      <c r="A123" s="31"/>
      <c r="B123" s="32"/>
      <c r="C123" s="207" t="s">
        <v>83</v>
      </c>
      <c r="D123" s="207" t="s">
        <v>423</v>
      </c>
      <c r="E123" s="208" t="s">
        <v>1603</v>
      </c>
      <c r="F123" s="209" t="s">
        <v>1604</v>
      </c>
      <c r="G123" s="210" t="s">
        <v>204</v>
      </c>
      <c r="H123" s="211">
        <v>12</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83</v>
      </c>
      <c r="AT123" s="184" t="s">
        <v>423</v>
      </c>
      <c r="AU123" s="184" t="s">
        <v>83</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83</v>
      </c>
      <c r="BM123" s="184" t="s">
        <v>2965</v>
      </c>
    </row>
    <row r="124" spans="1:65" s="2" customFormat="1" ht="11.25">
      <c r="A124" s="31"/>
      <c r="B124" s="32"/>
      <c r="C124" s="33"/>
      <c r="D124" s="186" t="s">
        <v>207</v>
      </c>
      <c r="E124" s="33"/>
      <c r="F124" s="187" t="s">
        <v>1606</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83</v>
      </c>
    </row>
    <row r="125" spans="1:65" s="2" customFormat="1" ht="14.45" customHeight="1">
      <c r="A125" s="31"/>
      <c r="B125" s="32"/>
      <c r="C125" s="170" t="s">
        <v>85</v>
      </c>
      <c r="D125" s="170" t="s">
        <v>201</v>
      </c>
      <c r="E125" s="171" t="s">
        <v>1600</v>
      </c>
      <c r="F125" s="172" t="s">
        <v>1601</v>
      </c>
      <c r="G125" s="173" t="s">
        <v>204</v>
      </c>
      <c r="H125" s="174">
        <v>12</v>
      </c>
      <c r="I125" s="175"/>
      <c r="J125" s="176"/>
      <c r="K125" s="177">
        <f>ROUND(P125*H125,2)</f>
        <v>0</v>
      </c>
      <c r="L125" s="172" t="s">
        <v>1</v>
      </c>
      <c r="M125" s="178"/>
      <c r="N125" s="179"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331</v>
      </c>
      <c r="AT125" s="184" t="s">
        <v>201</v>
      </c>
      <c r="AU125" s="184" t="s">
        <v>83</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331</v>
      </c>
      <c r="BM125" s="184" t="s">
        <v>2966</v>
      </c>
    </row>
    <row r="126" spans="1:65" s="2" customFormat="1" ht="11.25">
      <c r="A126" s="31"/>
      <c r="B126" s="32"/>
      <c r="C126" s="33"/>
      <c r="D126" s="186" t="s">
        <v>207</v>
      </c>
      <c r="E126" s="33"/>
      <c r="F126" s="187" t="s">
        <v>1601</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83</v>
      </c>
    </row>
    <row r="127" spans="1:65" s="2" customFormat="1" ht="14.45" customHeight="1">
      <c r="A127" s="31"/>
      <c r="B127" s="32"/>
      <c r="C127" s="207" t="s">
        <v>409</v>
      </c>
      <c r="D127" s="207" t="s">
        <v>423</v>
      </c>
      <c r="E127" s="208" t="s">
        <v>1527</v>
      </c>
      <c r="F127" s="209" t="s">
        <v>1528</v>
      </c>
      <c r="G127" s="210" t="s">
        <v>204</v>
      </c>
      <c r="H127" s="211">
        <v>635</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427</v>
      </c>
      <c r="AT127" s="184" t="s">
        <v>423</v>
      </c>
      <c r="AU127" s="184" t="s">
        <v>83</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427</v>
      </c>
      <c r="BM127" s="184" t="s">
        <v>2967</v>
      </c>
    </row>
    <row r="128" spans="1:65" s="2" customFormat="1" ht="11.25">
      <c r="A128" s="31"/>
      <c r="B128" s="32"/>
      <c r="C128" s="33"/>
      <c r="D128" s="186" t="s">
        <v>207</v>
      </c>
      <c r="E128" s="33"/>
      <c r="F128" s="187" t="s">
        <v>1530</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83</v>
      </c>
    </row>
    <row r="129" spans="1:65" s="2" customFormat="1" ht="14.45" customHeight="1">
      <c r="A129" s="31"/>
      <c r="B129" s="32"/>
      <c r="C129" s="170" t="s">
        <v>214</v>
      </c>
      <c r="D129" s="170" t="s">
        <v>201</v>
      </c>
      <c r="E129" s="171" t="s">
        <v>2968</v>
      </c>
      <c r="F129" s="172" t="s">
        <v>2969</v>
      </c>
      <c r="G129" s="173" t="s">
        <v>204</v>
      </c>
      <c r="H129" s="174">
        <v>635</v>
      </c>
      <c r="I129" s="175"/>
      <c r="J129" s="176"/>
      <c r="K129" s="177">
        <f>ROUND(P129*H129,2)</f>
        <v>0</v>
      </c>
      <c r="L129" s="172" t="s">
        <v>1</v>
      </c>
      <c r="M129" s="178"/>
      <c r="N129" s="179"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85</v>
      </c>
      <c r="AT129" s="184" t="s">
        <v>201</v>
      </c>
      <c r="AU129" s="184" t="s">
        <v>83</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83</v>
      </c>
      <c r="BM129" s="184" t="s">
        <v>2970</v>
      </c>
    </row>
    <row r="130" spans="1:65" s="2" customFormat="1" ht="11.25">
      <c r="A130" s="31"/>
      <c r="B130" s="32"/>
      <c r="C130" s="33"/>
      <c r="D130" s="186" t="s">
        <v>207</v>
      </c>
      <c r="E130" s="33"/>
      <c r="F130" s="187" t="s">
        <v>2971</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83</v>
      </c>
    </row>
    <row r="131" spans="1:65" s="2" customFormat="1" ht="14.45" customHeight="1">
      <c r="A131" s="31"/>
      <c r="B131" s="32"/>
      <c r="C131" s="207" t="s">
        <v>416</v>
      </c>
      <c r="D131" s="207" t="s">
        <v>423</v>
      </c>
      <c r="E131" s="208" t="s">
        <v>2714</v>
      </c>
      <c r="F131" s="209" t="s">
        <v>2715</v>
      </c>
      <c r="G131" s="210" t="s">
        <v>204</v>
      </c>
      <c r="H131" s="211">
        <v>635</v>
      </c>
      <c r="I131" s="212"/>
      <c r="J131" s="212"/>
      <c r="K131" s="213">
        <f>ROUND(P131*H131,2)</f>
        <v>0</v>
      </c>
      <c r="L131" s="209" t="s">
        <v>1</v>
      </c>
      <c r="M131" s="36"/>
      <c r="N131" s="214"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427</v>
      </c>
      <c r="AT131" s="184" t="s">
        <v>423</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427</v>
      </c>
      <c r="BM131" s="184" t="s">
        <v>2972</v>
      </c>
    </row>
    <row r="132" spans="1:65" s="2" customFormat="1" ht="11.25">
      <c r="A132" s="31"/>
      <c r="B132" s="32"/>
      <c r="C132" s="33"/>
      <c r="D132" s="186" t="s">
        <v>207</v>
      </c>
      <c r="E132" s="33"/>
      <c r="F132" s="187" t="s">
        <v>2717</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14.45" customHeight="1">
      <c r="A133" s="31"/>
      <c r="B133" s="32"/>
      <c r="C133" s="170" t="s">
        <v>429</v>
      </c>
      <c r="D133" s="170" t="s">
        <v>201</v>
      </c>
      <c r="E133" s="171" t="s">
        <v>2973</v>
      </c>
      <c r="F133" s="172" t="s">
        <v>2974</v>
      </c>
      <c r="G133" s="173" t="s">
        <v>204</v>
      </c>
      <c r="H133" s="174">
        <v>635</v>
      </c>
      <c r="I133" s="175"/>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85</v>
      </c>
      <c r="AT133" s="184" t="s">
        <v>201</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83</v>
      </c>
      <c r="BM133" s="184" t="s">
        <v>2975</v>
      </c>
    </row>
    <row r="134" spans="1:65" s="2" customFormat="1" ht="11.25">
      <c r="A134" s="31"/>
      <c r="B134" s="32"/>
      <c r="C134" s="33"/>
      <c r="D134" s="186" t="s">
        <v>207</v>
      </c>
      <c r="E134" s="33"/>
      <c r="F134" s="187" t="s">
        <v>2974</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2" customFormat="1" ht="14.45" customHeight="1">
      <c r="A135" s="31"/>
      <c r="B135" s="32"/>
      <c r="C135" s="207" t="s">
        <v>434</v>
      </c>
      <c r="D135" s="207" t="s">
        <v>423</v>
      </c>
      <c r="E135" s="208" t="s">
        <v>1531</v>
      </c>
      <c r="F135" s="209" t="s">
        <v>1532</v>
      </c>
      <c r="G135" s="210" t="s">
        <v>300</v>
      </c>
      <c r="H135" s="211">
        <v>28</v>
      </c>
      <c r="I135" s="212"/>
      <c r="J135" s="212"/>
      <c r="K135" s="213">
        <f>ROUND(P135*H135,2)</f>
        <v>0</v>
      </c>
      <c r="L135" s="209" t="s">
        <v>1</v>
      </c>
      <c r="M135" s="36"/>
      <c r="N135" s="214"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427</v>
      </c>
      <c r="AT135" s="184" t="s">
        <v>423</v>
      </c>
      <c r="AU135" s="184" t="s">
        <v>83</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427</v>
      </c>
      <c r="BM135" s="184" t="s">
        <v>2976</v>
      </c>
    </row>
    <row r="136" spans="1:65" s="2" customFormat="1" ht="29.25">
      <c r="A136" s="31"/>
      <c r="B136" s="32"/>
      <c r="C136" s="33"/>
      <c r="D136" s="186" t="s">
        <v>207</v>
      </c>
      <c r="E136" s="33"/>
      <c r="F136" s="187" t="s">
        <v>1534</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83</v>
      </c>
    </row>
    <row r="137" spans="1:65" s="2" customFormat="1" ht="14.45" customHeight="1">
      <c r="A137" s="31"/>
      <c r="B137" s="32"/>
      <c r="C137" s="207" t="s">
        <v>213</v>
      </c>
      <c r="D137" s="207" t="s">
        <v>423</v>
      </c>
      <c r="E137" s="208" t="s">
        <v>2977</v>
      </c>
      <c r="F137" s="209" t="s">
        <v>2978</v>
      </c>
      <c r="G137" s="210" t="s">
        <v>204</v>
      </c>
      <c r="H137" s="211">
        <v>543</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83</v>
      </c>
      <c r="AT137" s="184" t="s">
        <v>423</v>
      </c>
      <c r="AU137" s="184" t="s">
        <v>83</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83</v>
      </c>
      <c r="BM137" s="184" t="s">
        <v>2979</v>
      </c>
    </row>
    <row r="138" spans="1:65" s="2" customFormat="1" ht="11.25">
      <c r="A138" s="31"/>
      <c r="B138" s="32"/>
      <c r="C138" s="33"/>
      <c r="D138" s="186" t="s">
        <v>207</v>
      </c>
      <c r="E138" s="33"/>
      <c r="F138" s="187" t="s">
        <v>2980</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83</v>
      </c>
    </row>
    <row r="139" spans="1:65" s="2" customFormat="1" ht="14.45" customHeight="1">
      <c r="A139" s="31"/>
      <c r="B139" s="32"/>
      <c r="C139" s="170" t="s">
        <v>442</v>
      </c>
      <c r="D139" s="170" t="s">
        <v>201</v>
      </c>
      <c r="E139" s="171" t="s">
        <v>2981</v>
      </c>
      <c r="F139" s="172" t="s">
        <v>2982</v>
      </c>
      <c r="G139" s="173" t="s">
        <v>204</v>
      </c>
      <c r="H139" s="174">
        <v>543</v>
      </c>
      <c r="I139" s="175"/>
      <c r="J139" s="176"/>
      <c r="K139" s="177">
        <f>ROUND(P139*H139,2)</f>
        <v>0</v>
      </c>
      <c r="L139" s="172" t="s">
        <v>1</v>
      </c>
      <c r="M139" s="178"/>
      <c r="N139" s="179"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85</v>
      </c>
      <c r="AT139" s="184" t="s">
        <v>201</v>
      </c>
      <c r="AU139" s="184" t="s">
        <v>83</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83</v>
      </c>
      <c r="BM139" s="184" t="s">
        <v>2983</v>
      </c>
    </row>
    <row r="140" spans="1:65" s="2" customFormat="1" ht="11.25">
      <c r="A140" s="31"/>
      <c r="B140" s="32"/>
      <c r="C140" s="33"/>
      <c r="D140" s="186" t="s">
        <v>207</v>
      </c>
      <c r="E140" s="33"/>
      <c r="F140" s="187" t="s">
        <v>2982</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83</v>
      </c>
    </row>
    <row r="141" spans="1:65" s="2" customFormat="1" ht="14.45" customHeight="1">
      <c r="A141" s="31"/>
      <c r="B141" s="32"/>
      <c r="C141" s="207" t="s">
        <v>447</v>
      </c>
      <c r="D141" s="207" t="s">
        <v>423</v>
      </c>
      <c r="E141" s="208" t="s">
        <v>2984</v>
      </c>
      <c r="F141" s="209" t="s">
        <v>2985</v>
      </c>
      <c r="G141" s="210" t="s">
        <v>300</v>
      </c>
      <c r="H141" s="211">
        <v>4</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83</v>
      </c>
      <c r="AT141" s="184" t="s">
        <v>423</v>
      </c>
      <c r="AU141" s="184" t="s">
        <v>83</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83</v>
      </c>
      <c r="BM141" s="184" t="s">
        <v>2986</v>
      </c>
    </row>
    <row r="142" spans="1:65" s="2" customFormat="1" ht="29.25">
      <c r="A142" s="31"/>
      <c r="B142" s="32"/>
      <c r="C142" s="33"/>
      <c r="D142" s="186" t="s">
        <v>207</v>
      </c>
      <c r="E142" s="33"/>
      <c r="F142" s="187" t="s">
        <v>2987</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83</v>
      </c>
    </row>
    <row r="143" spans="1:65" s="2" customFormat="1" ht="24.2" customHeight="1">
      <c r="A143" s="31"/>
      <c r="B143" s="32"/>
      <c r="C143" s="207" t="s">
        <v>452</v>
      </c>
      <c r="D143" s="207" t="s">
        <v>423</v>
      </c>
      <c r="E143" s="208" t="s">
        <v>2781</v>
      </c>
      <c r="F143" s="209" t="s">
        <v>2782</v>
      </c>
      <c r="G143" s="210" t="s">
        <v>204</v>
      </c>
      <c r="H143" s="211">
        <v>146</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427</v>
      </c>
      <c r="AT143" s="184" t="s">
        <v>423</v>
      </c>
      <c r="AU143" s="184" t="s">
        <v>83</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427</v>
      </c>
      <c r="BM143" s="184" t="s">
        <v>2988</v>
      </c>
    </row>
    <row r="144" spans="1:65" s="2" customFormat="1" ht="19.5">
      <c r="A144" s="31"/>
      <c r="B144" s="32"/>
      <c r="C144" s="33"/>
      <c r="D144" s="186" t="s">
        <v>207</v>
      </c>
      <c r="E144" s="33"/>
      <c r="F144" s="187" t="s">
        <v>2784</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83</v>
      </c>
    </row>
    <row r="145" spans="1:65" s="2" customFormat="1" ht="14.45" customHeight="1">
      <c r="A145" s="31"/>
      <c r="B145" s="32"/>
      <c r="C145" s="170" t="s">
        <v>457</v>
      </c>
      <c r="D145" s="170" t="s">
        <v>201</v>
      </c>
      <c r="E145" s="171" t="s">
        <v>2989</v>
      </c>
      <c r="F145" s="172" t="s">
        <v>2990</v>
      </c>
      <c r="G145" s="173" t="s">
        <v>204</v>
      </c>
      <c r="H145" s="174">
        <v>146</v>
      </c>
      <c r="I145" s="175"/>
      <c r="J145" s="176"/>
      <c r="K145" s="177">
        <f>ROUND(P145*H145,2)</f>
        <v>0</v>
      </c>
      <c r="L145" s="172" t="s">
        <v>1</v>
      </c>
      <c r="M145" s="178"/>
      <c r="N145" s="179"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331</v>
      </c>
      <c r="AT145" s="184" t="s">
        <v>201</v>
      </c>
      <c r="AU145" s="184" t="s">
        <v>83</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331</v>
      </c>
      <c r="BM145" s="184" t="s">
        <v>2991</v>
      </c>
    </row>
    <row r="146" spans="1:65" s="2" customFormat="1" ht="11.25">
      <c r="A146" s="31"/>
      <c r="B146" s="32"/>
      <c r="C146" s="33"/>
      <c r="D146" s="186" t="s">
        <v>207</v>
      </c>
      <c r="E146" s="33"/>
      <c r="F146" s="187" t="s">
        <v>2990</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83</v>
      </c>
    </row>
    <row r="147" spans="1:65" s="2" customFormat="1" ht="14.45" customHeight="1">
      <c r="A147" s="31"/>
      <c r="B147" s="32"/>
      <c r="C147" s="170" t="s">
        <v>462</v>
      </c>
      <c r="D147" s="170" t="s">
        <v>201</v>
      </c>
      <c r="E147" s="171" t="s">
        <v>2992</v>
      </c>
      <c r="F147" s="172" t="s">
        <v>2993</v>
      </c>
      <c r="G147" s="173" t="s">
        <v>300</v>
      </c>
      <c r="H147" s="174">
        <v>12</v>
      </c>
      <c r="I147" s="175"/>
      <c r="J147" s="176"/>
      <c r="K147" s="177">
        <f>ROUND(P147*H147,2)</f>
        <v>0</v>
      </c>
      <c r="L147" s="172" t="s">
        <v>1</v>
      </c>
      <c r="M147" s="178"/>
      <c r="N147" s="179"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331</v>
      </c>
      <c r="AT147" s="184" t="s">
        <v>201</v>
      </c>
      <c r="AU147" s="184" t="s">
        <v>83</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331</v>
      </c>
      <c r="BM147" s="184" t="s">
        <v>2994</v>
      </c>
    </row>
    <row r="148" spans="1:65" s="2" customFormat="1" ht="11.25">
      <c r="A148" s="31"/>
      <c r="B148" s="32"/>
      <c r="C148" s="33"/>
      <c r="D148" s="186" t="s">
        <v>207</v>
      </c>
      <c r="E148" s="33"/>
      <c r="F148" s="187" t="s">
        <v>2993</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83</v>
      </c>
    </row>
    <row r="149" spans="1:65" s="2" customFormat="1" ht="14.45" customHeight="1">
      <c r="A149" s="31"/>
      <c r="B149" s="32"/>
      <c r="C149" s="170" t="s">
        <v>510</v>
      </c>
      <c r="D149" s="170" t="s">
        <v>201</v>
      </c>
      <c r="E149" s="171" t="s">
        <v>2995</v>
      </c>
      <c r="F149" s="172" t="s">
        <v>2996</v>
      </c>
      <c r="G149" s="173" t="s">
        <v>300</v>
      </c>
      <c r="H149" s="174">
        <v>146</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331</v>
      </c>
      <c r="AT149" s="184" t="s">
        <v>201</v>
      </c>
      <c r="AU149" s="184" t="s">
        <v>83</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331</v>
      </c>
      <c r="BM149" s="184" t="s">
        <v>2997</v>
      </c>
    </row>
    <row r="150" spans="1:65" s="2" customFormat="1" ht="11.25">
      <c r="A150" s="31"/>
      <c r="B150" s="32"/>
      <c r="C150" s="33"/>
      <c r="D150" s="186" t="s">
        <v>207</v>
      </c>
      <c r="E150" s="33"/>
      <c r="F150" s="187" t="s">
        <v>2996</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83</v>
      </c>
    </row>
    <row r="151" spans="1:65" s="2" customFormat="1" ht="14.45" customHeight="1">
      <c r="A151" s="31"/>
      <c r="B151" s="32"/>
      <c r="C151" s="207" t="s">
        <v>9</v>
      </c>
      <c r="D151" s="207" t="s">
        <v>423</v>
      </c>
      <c r="E151" s="208" t="s">
        <v>1445</v>
      </c>
      <c r="F151" s="209" t="s">
        <v>1446</v>
      </c>
      <c r="G151" s="210" t="s">
        <v>204</v>
      </c>
      <c r="H151" s="211">
        <v>146</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83</v>
      </c>
      <c r="AT151" s="184" t="s">
        <v>423</v>
      </c>
      <c r="AU151" s="184" t="s">
        <v>83</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83</v>
      </c>
      <c r="BM151" s="184" t="s">
        <v>2998</v>
      </c>
    </row>
    <row r="152" spans="1:65" s="2" customFormat="1" ht="11.25">
      <c r="A152" s="31"/>
      <c r="B152" s="32"/>
      <c r="C152" s="33"/>
      <c r="D152" s="186" t="s">
        <v>207</v>
      </c>
      <c r="E152" s="33"/>
      <c r="F152" s="187" t="s">
        <v>1446</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83</v>
      </c>
    </row>
    <row r="153" spans="1:65" s="2" customFormat="1" ht="14.45" customHeight="1">
      <c r="A153" s="31"/>
      <c r="B153" s="32"/>
      <c r="C153" s="170" t="s">
        <v>607</v>
      </c>
      <c r="D153" s="170" t="s">
        <v>201</v>
      </c>
      <c r="E153" s="171" t="s">
        <v>2903</v>
      </c>
      <c r="F153" s="172" t="s">
        <v>2904</v>
      </c>
      <c r="G153" s="173" t="s">
        <v>1378</v>
      </c>
      <c r="H153" s="174">
        <v>11.907</v>
      </c>
      <c r="I153" s="175"/>
      <c r="J153" s="176"/>
      <c r="K153" s="177">
        <f>ROUND(P153*H153,2)</f>
        <v>0</v>
      </c>
      <c r="L153" s="172" t="s">
        <v>1</v>
      </c>
      <c r="M153" s="178"/>
      <c r="N153" s="179" t="s">
        <v>1</v>
      </c>
      <c r="O153" s="180" t="s">
        <v>39</v>
      </c>
      <c r="P153" s="181">
        <f>I153+J153</f>
        <v>0</v>
      </c>
      <c r="Q153" s="181">
        <f>ROUND(I153*H153,2)</f>
        <v>0</v>
      </c>
      <c r="R153" s="181">
        <f>ROUND(J153*H153,2)</f>
        <v>0</v>
      </c>
      <c r="S153" s="68"/>
      <c r="T153" s="182">
        <f>S153*H153</f>
        <v>0</v>
      </c>
      <c r="U153" s="182">
        <v>1</v>
      </c>
      <c r="V153" s="182">
        <f>U153*H153</f>
        <v>11.907</v>
      </c>
      <c r="W153" s="182">
        <v>0</v>
      </c>
      <c r="X153" s="182">
        <f>W153*H153</f>
        <v>0</v>
      </c>
      <c r="Y153" s="183" t="s">
        <v>1</v>
      </c>
      <c r="Z153" s="31"/>
      <c r="AA153" s="31"/>
      <c r="AB153" s="31"/>
      <c r="AC153" s="31"/>
      <c r="AD153" s="31"/>
      <c r="AE153" s="31"/>
      <c r="AR153" s="184" t="s">
        <v>213</v>
      </c>
      <c r="AT153" s="184" t="s">
        <v>201</v>
      </c>
      <c r="AU153" s="184" t="s">
        <v>83</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214</v>
      </c>
      <c r="BM153" s="184" t="s">
        <v>2999</v>
      </c>
    </row>
    <row r="154" spans="1:65" s="2" customFormat="1" ht="11.25">
      <c r="A154" s="31"/>
      <c r="B154" s="32"/>
      <c r="C154" s="33"/>
      <c r="D154" s="186" t="s">
        <v>207</v>
      </c>
      <c r="E154" s="33"/>
      <c r="F154" s="187" t="s">
        <v>2904</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83</v>
      </c>
    </row>
    <row r="155" spans="1:65" s="2" customFormat="1" ht="14.45" customHeight="1">
      <c r="A155" s="31"/>
      <c r="B155" s="32"/>
      <c r="C155" s="207" t="s">
        <v>616</v>
      </c>
      <c r="D155" s="207" t="s">
        <v>423</v>
      </c>
      <c r="E155" s="208" t="s">
        <v>2899</v>
      </c>
      <c r="F155" s="209" t="s">
        <v>2900</v>
      </c>
      <c r="G155" s="210" t="s">
        <v>698</v>
      </c>
      <c r="H155" s="211">
        <v>5.67</v>
      </c>
      <c r="I155" s="212"/>
      <c r="J155" s="212"/>
      <c r="K155" s="213">
        <f>ROUND(P155*H155,2)</f>
        <v>0</v>
      </c>
      <c r="L155" s="209" t="s">
        <v>1</v>
      </c>
      <c r="M155" s="36"/>
      <c r="N155" s="214"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214</v>
      </c>
      <c r="AT155" s="184" t="s">
        <v>423</v>
      </c>
      <c r="AU155" s="184" t="s">
        <v>83</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3000</v>
      </c>
    </row>
    <row r="156" spans="1:65" s="2" customFormat="1" ht="19.5">
      <c r="A156" s="31"/>
      <c r="B156" s="32"/>
      <c r="C156" s="33"/>
      <c r="D156" s="186" t="s">
        <v>207</v>
      </c>
      <c r="E156" s="33"/>
      <c r="F156" s="187" t="s">
        <v>2902</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83</v>
      </c>
    </row>
    <row r="157" spans="1:65" s="2" customFormat="1" ht="14.45" customHeight="1">
      <c r="A157" s="31"/>
      <c r="B157" s="32"/>
      <c r="C157" s="170" t="s">
        <v>620</v>
      </c>
      <c r="D157" s="170" t="s">
        <v>201</v>
      </c>
      <c r="E157" s="171" t="s">
        <v>2490</v>
      </c>
      <c r="F157" s="172" t="s">
        <v>2491</v>
      </c>
      <c r="G157" s="173" t="s">
        <v>204</v>
      </c>
      <c r="H157" s="174">
        <v>122</v>
      </c>
      <c r="I157" s="175"/>
      <c r="J157" s="176"/>
      <c r="K157" s="177">
        <f>ROUND(P157*H157,2)</f>
        <v>0</v>
      </c>
      <c r="L157" s="172" t="s">
        <v>1</v>
      </c>
      <c r="M157" s="178"/>
      <c r="N157" s="179"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331</v>
      </c>
      <c r="AT157" s="184" t="s">
        <v>201</v>
      </c>
      <c r="AU157" s="184" t="s">
        <v>83</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331</v>
      </c>
      <c r="BM157" s="184" t="s">
        <v>3001</v>
      </c>
    </row>
    <row r="158" spans="1:65" s="2" customFormat="1" ht="11.25">
      <c r="A158" s="31"/>
      <c r="B158" s="32"/>
      <c r="C158" s="33"/>
      <c r="D158" s="186" t="s">
        <v>207</v>
      </c>
      <c r="E158" s="33"/>
      <c r="F158" s="187" t="s">
        <v>2491</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83</v>
      </c>
    </row>
    <row r="159" spans="1:65" s="2" customFormat="1" ht="14.45" customHeight="1">
      <c r="A159" s="31"/>
      <c r="B159" s="32"/>
      <c r="C159" s="207" t="s">
        <v>624</v>
      </c>
      <c r="D159" s="207" t="s">
        <v>423</v>
      </c>
      <c r="E159" s="208" t="s">
        <v>2493</v>
      </c>
      <c r="F159" s="209" t="s">
        <v>2494</v>
      </c>
      <c r="G159" s="210" t="s">
        <v>204</v>
      </c>
      <c r="H159" s="211">
        <v>122</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427</v>
      </c>
      <c r="AT159" s="184" t="s">
        <v>423</v>
      </c>
      <c r="AU159" s="184" t="s">
        <v>83</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427</v>
      </c>
      <c r="BM159" s="184" t="s">
        <v>3002</v>
      </c>
    </row>
    <row r="160" spans="1:65" s="2" customFormat="1" ht="11.25">
      <c r="A160" s="31"/>
      <c r="B160" s="32"/>
      <c r="C160" s="33"/>
      <c r="D160" s="186" t="s">
        <v>207</v>
      </c>
      <c r="E160" s="33"/>
      <c r="F160" s="187" t="s">
        <v>2494</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83</v>
      </c>
    </row>
    <row r="161" spans="1:65" s="2" customFormat="1" ht="14.45" customHeight="1">
      <c r="A161" s="31"/>
      <c r="B161" s="32"/>
      <c r="C161" s="170" t="s">
        <v>628</v>
      </c>
      <c r="D161" s="170" t="s">
        <v>201</v>
      </c>
      <c r="E161" s="171" t="s">
        <v>2496</v>
      </c>
      <c r="F161" s="172" t="s">
        <v>2497</v>
      </c>
      <c r="G161" s="173" t="s">
        <v>300</v>
      </c>
      <c r="H161" s="174">
        <v>12</v>
      </c>
      <c r="I161" s="175"/>
      <c r="J161" s="176"/>
      <c r="K161" s="177">
        <f>ROUND(P161*H161,2)</f>
        <v>0</v>
      </c>
      <c r="L161" s="172" t="s">
        <v>1</v>
      </c>
      <c r="M161" s="178"/>
      <c r="N161" s="179"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331</v>
      </c>
      <c r="AT161" s="184" t="s">
        <v>201</v>
      </c>
      <c r="AU161" s="184" t="s">
        <v>83</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331</v>
      </c>
      <c r="BM161" s="184" t="s">
        <v>3003</v>
      </c>
    </row>
    <row r="162" spans="1:65" s="2" customFormat="1" ht="11.25">
      <c r="A162" s="31"/>
      <c r="B162" s="32"/>
      <c r="C162" s="33"/>
      <c r="D162" s="186" t="s">
        <v>207</v>
      </c>
      <c r="E162" s="33"/>
      <c r="F162" s="187" t="s">
        <v>2499</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83</v>
      </c>
    </row>
    <row r="163" spans="1:65" s="2" customFormat="1" ht="14.45" customHeight="1">
      <c r="A163" s="31"/>
      <c r="B163" s="32"/>
      <c r="C163" s="207" t="s">
        <v>8</v>
      </c>
      <c r="D163" s="207" t="s">
        <v>423</v>
      </c>
      <c r="E163" s="208" t="s">
        <v>2500</v>
      </c>
      <c r="F163" s="209" t="s">
        <v>2501</v>
      </c>
      <c r="G163" s="210" t="s">
        <v>300</v>
      </c>
      <c r="H163" s="211">
        <v>12</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83</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3004</v>
      </c>
    </row>
    <row r="164" spans="1:65" s="2" customFormat="1" ht="11.25">
      <c r="A164" s="31"/>
      <c r="B164" s="32"/>
      <c r="C164" s="33"/>
      <c r="D164" s="186" t="s">
        <v>207</v>
      </c>
      <c r="E164" s="33"/>
      <c r="F164" s="187" t="s">
        <v>2503</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83</v>
      </c>
    </row>
    <row r="165" spans="1:65" s="2" customFormat="1" ht="14.45" customHeight="1">
      <c r="A165" s="31"/>
      <c r="B165" s="32"/>
      <c r="C165" s="170" t="s">
        <v>422</v>
      </c>
      <c r="D165" s="170" t="s">
        <v>201</v>
      </c>
      <c r="E165" s="171" t="s">
        <v>3005</v>
      </c>
      <c r="F165" s="172" t="s">
        <v>3006</v>
      </c>
      <c r="G165" s="173" t="s">
        <v>1572</v>
      </c>
      <c r="H165" s="174">
        <v>2</v>
      </c>
      <c r="I165" s="175"/>
      <c r="J165" s="176"/>
      <c r="K165" s="177">
        <f>ROUND(P165*H165,2)</f>
        <v>0</v>
      </c>
      <c r="L165" s="172" t="s">
        <v>1</v>
      </c>
      <c r="M165" s="178"/>
      <c r="N165" s="179"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331</v>
      </c>
      <c r="AT165" s="184" t="s">
        <v>201</v>
      </c>
      <c r="AU165" s="184" t="s">
        <v>83</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331</v>
      </c>
      <c r="BM165" s="184" t="s">
        <v>3007</v>
      </c>
    </row>
    <row r="166" spans="1:65" s="2" customFormat="1" ht="11.25">
      <c r="A166" s="31"/>
      <c r="B166" s="32"/>
      <c r="C166" s="33"/>
      <c r="D166" s="186" t="s">
        <v>207</v>
      </c>
      <c r="E166" s="33"/>
      <c r="F166" s="187" t="s">
        <v>1571</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83</v>
      </c>
    </row>
    <row r="167" spans="1:65" s="2" customFormat="1" ht="14.45" customHeight="1">
      <c r="A167" s="31"/>
      <c r="B167" s="32"/>
      <c r="C167" s="207" t="s">
        <v>588</v>
      </c>
      <c r="D167" s="207" t="s">
        <v>423</v>
      </c>
      <c r="E167" s="208" t="s">
        <v>1574</v>
      </c>
      <c r="F167" s="209" t="s">
        <v>1575</v>
      </c>
      <c r="G167" s="210" t="s">
        <v>300</v>
      </c>
      <c r="H167" s="211">
        <v>9</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427</v>
      </c>
      <c r="AT167" s="184" t="s">
        <v>423</v>
      </c>
      <c r="AU167" s="184" t="s">
        <v>83</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427</v>
      </c>
      <c r="BM167" s="184" t="s">
        <v>3008</v>
      </c>
    </row>
    <row r="168" spans="1:65" s="2" customFormat="1" ht="11.25">
      <c r="A168" s="31"/>
      <c r="B168" s="32"/>
      <c r="C168" s="33"/>
      <c r="D168" s="186" t="s">
        <v>207</v>
      </c>
      <c r="E168" s="33"/>
      <c r="F168" s="187" t="s">
        <v>1577</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83</v>
      </c>
    </row>
    <row r="169" spans="1:65" s="2" customFormat="1" ht="24.2" customHeight="1">
      <c r="A169" s="31"/>
      <c r="B169" s="32"/>
      <c r="C169" s="207" t="s">
        <v>636</v>
      </c>
      <c r="D169" s="207" t="s">
        <v>423</v>
      </c>
      <c r="E169" s="208" t="s">
        <v>3009</v>
      </c>
      <c r="F169" s="209" t="s">
        <v>3010</v>
      </c>
      <c r="G169" s="210" t="s">
        <v>300</v>
      </c>
      <c r="H169" s="211">
        <v>1</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83</v>
      </c>
      <c r="AT169" s="184" t="s">
        <v>423</v>
      </c>
      <c r="AU169" s="184" t="s">
        <v>83</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83</v>
      </c>
      <c r="BM169" s="184" t="s">
        <v>3011</v>
      </c>
    </row>
    <row r="170" spans="1:65" s="2" customFormat="1" ht="39">
      <c r="A170" s="31"/>
      <c r="B170" s="32"/>
      <c r="C170" s="33"/>
      <c r="D170" s="186" t="s">
        <v>207</v>
      </c>
      <c r="E170" s="33"/>
      <c r="F170" s="187" t="s">
        <v>3012</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83</v>
      </c>
    </row>
    <row r="171" spans="1:65" s="2" customFormat="1" ht="14.45" customHeight="1">
      <c r="A171" s="31"/>
      <c r="B171" s="32"/>
      <c r="C171" s="207" t="s">
        <v>1070</v>
      </c>
      <c r="D171" s="207" t="s">
        <v>423</v>
      </c>
      <c r="E171" s="208" t="s">
        <v>3013</v>
      </c>
      <c r="F171" s="209" t="s">
        <v>3014</v>
      </c>
      <c r="G171" s="210" t="s">
        <v>300</v>
      </c>
      <c r="H171" s="211">
        <v>1</v>
      </c>
      <c r="I171" s="212"/>
      <c r="J171" s="212"/>
      <c r="K171" s="213">
        <f>ROUND(P171*H171,2)</f>
        <v>0</v>
      </c>
      <c r="L171" s="209" t="s">
        <v>1</v>
      </c>
      <c r="M171" s="36"/>
      <c r="N171" s="214"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83</v>
      </c>
      <c r="AT171" s="184" t="s">
        <v>423</v>
      </c>
      <c r="AU171" s="184" t="s">
        <v>83</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83</v>
      </c>
      <c r="BM171" s="184" t="s">
        <v>3015</v>
      </c>
    </row>
    <row r="172" spans="1:65" s="2" customFormat="1" ht="39">
      <c r="A172" s="31"/>
      <c r="B172" s="32"/>
      <c r="C172" s="33"/>
      <c r="D172" s="186" t="s">
        <v>207</v>
      </c>
      <c r="E172" s="33"/>
      <c r="F172" s="187" t="s">
        <v>3016</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83</v>
      </c>
    </row>
    <row r="173" spans="1:65" s="2" customFormat="1" ht="14.45" customHeight="1">
      <c r="A173" s="31"/>
      <c r="B173" s="32"/>
      <c r="C173" s="170" t="s">
        <v>640</v>
      </c>
      <c r="D173" s="170" t="s">
        <v>201</v>
      </c>
      <c r="E173" s="171" t="s">
        <v>3017</v>
      </c>
      <c r="F173" s="172" t="s">
        <v>3018</v>
      </c>
      <c r="G173" s="173" t="s">
        <v>1572</v>
      </c>
      <c r="H173" s="174">
        <v>7</v>
      </c>
      <c r="I173" s="175"/>
      <c r="J173" s="176"/>
      <c r="K173" s="177">
        <f>ROUND(P173*H173,2)</f>
        <v>0</v>
      </c>
      <c r="L173" s="172" t="s">
        <v>1</v>
      </c>
      <c r="M173" s="178"/>
      <c r="N173" s="179"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331</v>
      </c>
      <c r="AT173" s="184" t="s">
        <v>201</v>
      </c>
      <c r="AU173" s="184" t="s">
        <v>83</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331</v>
      </c>
      <c r="BM173" s="184" t="s">
        <v>3019</v>
      </c>
    </row>
    <row r="174" spans="1:65" s="2" customFormat="1" ht="11.25">
      <c r="A174" s="31"/>
      <c r="B174" s="32"/>
      <c r="C174" s="33"/>
      <c r="D174" s="186" t="s">
        <v>207</v>
      </c>
      <c r="E174" s="33"/>
      <c r="F174" s="187" t="s">
        <v>3018</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83</v>
      </c>
    </row>
    <row r="175" spans="1:65" s="2" customFormat="1" ht="24.2" customHeight="1">
      <c r="A175" s="31"/>
      <c r="B175" s="32"/>
      <c r="C175" s="207" t="s">
        <v>648</v>
      </c>
      <c r="D175" s="207" t="s">
        <v>423</v>
      </c>
      <c r="E175" s="208" t="s">
        <v>3020</v>
      </c>
      <c r="F175" s="209" t="s">
        <v>3021</v>
      </c>
      <c r="G175" s="210" t="s">
        <v>300</v>
      </c>
      <c r="H175" s="211">
        <v>2</v>
      </c>
      <c r="I175" s="212"/>
      <c r="J175" s="212"/>
      <c r="K175" s="213">
        <f>ROUND(P175*H175,2)</f>
        <v>0</v>
      </c>
      <c r="L175" s="209" t="s">
        <v>1</v>
      </c>
      <c r="M175" s="36"/>
      <c r="N175" s="214"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83</v>
      </c>
      <c r="AT175" s="184" t="s">
        <v>423</v>
      </c>
      <c r="AU175" s="184" t="s">
        <v>83</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83</v>
      </c>
      <c r="BM175" s="184" t="s">
        <v>3022</v>
      </c>
    </row>
    <row r="176" spans="1:65" s="2" customFormat="1" ht="19.5">
      <c r="A176" s="31"/>
      <c r="B176" s="32"/>
      <c r="C176" s="33"/>
      <c r="D176" s="186" t="s">
        <v>207</v>
      </c>
      <c r="E176" s="33"/>
      <c r="F176" s="187" t="s">
        <v>3023</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83</v>
      </c>
    </row>
    <row r="177" spans="1:65" s="2" customFormat="1" ht="14.45" customHeight="1">
      <c r="A177" s="31"/>
      <c r="B177" s="32"/>
      <c r="C177" s="170" t="s">
        <v>652</v>
      </c>
      <c r="D177" s="170" t="s">
        <v>201</v>
      </c>
      <c r="E177" s="171" t="s">
        <v>3024</v>
      </c>
      <c r="F177" s="172" t="s">
        <v>3025</v>
      </c>
      <c r="G177" s="173" t="s">
        <v>300</v>
      </c>
      <c r="H177" s="174">
        <v>1</v>
      </c>
      <c r="I177" s="175"/>
      <c r="J177" s="176"/>
      <c r="K177" s="177">
        <f>ROUND(P177*H177,2)</f>
        <v>0</v>
      </c>
      <c r="L177" s="172" t="s">
        <v>1</v>
      </c>
      <c r="M177" s="178"/>
      <c r="N177" s="179"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331</v>
      </c>
      <c r="AT177" s="184" t="s">
        <v>201</v>
      </c>
      <c r="AU177" s="184" t="s">
        <v>83</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331</v>
      </c>
      <c r="BM177" s="184" t="s">
        <v>3026</v>
      </c>
    </row>
    <row r="178" spans="1:65" s="2" customFormat="1" ht="11.25">
      <c r="A178" s="31"/>
      <c r="B178" s="32"/>
      <c r="C178" s="33"/>
      <c r="D178" s="186" t="s">
        <v>207</v>
      </c>
      <c r="E178" s="33"/>
      <c r="F178" s="187" t="s">
        <v>3027</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83</v>
      </c>
    </row>
    <row r="179" spans="1:65" s="2" customFormat="1" ht="14.45" customHeight="1">
      <c r="A179" s="31"/>
      <c r="B179" s="32"/>
      <c r="C179" s="170" t="s">
        <v>657</v>
      </c>
      <c r="D179" s="170" t="s">
        <v>201</v>
      </c>
      <c r="E179" s="171" t="s">
        <v>3028</v>
      </c>
      <c r="F179" s="172" t="s">
        <v>3029</v>
      </c>
      <c r="G179" s="173" t="s">
        <v>300</v>
      </c>
      <c r="H179" s="174">
        <v>1</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331</v>
      </c>
      <c r="AT179" s="184" t="s">
        <v>201</v>
      </c>
      <c r="AU179" s="184" t="s">
        <v>83</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331</v>
      </c>
      <c r="BM179" s="184" t="s">
        <v>3030</v>
      </c>
    </row>
    <row r="180" spans="1:65" s="2" customFormat="1" ht="11.25">
      <c r="A180" s="31"/>
      <c r="B180" s="32"/>
      <c r="C180" s="33"/>
      <c r="D180" s="186" t="s">
        <v>207</v>
      </c>
      <c r="E180" s="33"/>
      <c r="F180" s="187" t="s">
        <v>3027</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83</v>
      </c>
    </row>
    <row r="181" spans="1:65" s="2" customFormat="1" ht="14.45" customHeight="1">
      <c r="A181" s="31"/>
      <c r="B181" s="32"/>
      <c r="C181" s="207" t="s">
        <v>663</v>
      </c>
      <c r="D181" s="207" t="s">
        <v>423</v>
      </c>
      <c r="E181" s="208" t="s">
        <v>3031</v>
      </c>
      <c r="F181" s="209" t="s">
        <v>3032</v>
      </c>
      <c r="G181" s="210" t="s">
        <v>300</v>
      </c>
      <c r="H181" s="211">
        <v>7</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83</v>
      </c>
      <c r="AT181" s="184" t="s">
        <v>423</v>
      </c>
      <c r="AU181" s="184" t="s">
        <v>83</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83</v>
      </c>
      <c r="BM181" s="184" t="s">
        <v>3033</v>
      </c>
    </row>
    <row r="182" spans="1:65" s="2" customFormat="1" ht="19.5">
      <c r="A182" s="31"/>
      <c r="B182" s="32"/>
      <c r="C182" s="33"/>
      <c r="D182" s="186" t="s">
        <v>207</v>
      </c>
      <c r="E182" s="33"/>
      <c r="F182" s="187" t="s">
        <v>3034</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83</v>
      </c>
    </row>
    <row r="183" spans="1:65" s="2" customFormat="1" ht="14.45" customHeight="1">
      <c r="A183" s="31"/>
      <c r="B183" s="32"/>
      <c r="C183" s="207" t="s">
        <v>668</v>
      </c>
      <c r="D183" s="207" t="s">
        <v>423</v>
      </c>
      <c r="E183" s="208" t="s">
        <v>3035</v>
      </c>
      <c r="F183" s="209" t="s">
        <v>3036</v>
      </c>
      <c r="G183" s="210" t="s">
        <v>300</v>
      </c>
      <c r="H183" s="211">
        <v>2</v>
      </c>
      <c r="I183" s="212"/>
      <c r="J183" s="212"/>
      <c r="K183" s="213">
        <f>ROUND(P183*H183,2)</f>
        <v>0</v>
      </c>
      <c r="L183" s="209" t="s">
        <v>1</v>
      </c>
      <c r="M183" s="36"/>
      <c r="N183" s="214"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83</v>
      </c>
      <c r="AT183" s="184" t="s">
        <v>423</v>
      </c>
      <c r="AU183" s="184" t="s">
        <v>83</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83</v>
      </c>
      <c r="BM183" s="184" t="s">
        <v>3037</v>
      </c>
    </row>
    <row r="184" spans="1:65" s="2" customFormat="1" ht="11.25">
      <c r="A184" s="31"/>
      <c r="B184" s="32"/>
      <c r="C184" s="33"/>
      <c r="D184" s="186" t="s">
        <v>207</v>
      </c>
      <c r="E184" s="33"/>
      <c r="F184" s="187" t="s">
        <v>3036</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83</v>
      </c>
    </row>
    <row r="185" spans="1:65" s="2" customFormat="1" ht="14.45" customHeight="1">
      <c r="A185" s="31"/>
      <c r="B185" s="32"/>
      <c r="C185" s="170" t="s">
        <v>673</v>
      </c>
      <c r="D185" s="170" t="s">
        <v>201</v>
      </c>
      <c r="E185" s="171" t="s">
        <v>3038</v>
      </c>
      <c r="F185" s="172" t="s">
        <v>3039</v>
      </c>
      <c r="G185" s="173" t="s">
        <v>300</v>
      </c>
      <c r="H185" s="174">
        <v>2</v>
      </c>
      <c r="I185" s="175"/>
      <c r="J185" s="176"/>
      <c r="K185" s="177">
        <f>ROUND(P185*H185,2)</f>
        <v>0</v>
      </c>
      <c r="L185" s="172" t="s">
        <v>1</v>
      </c>
      <c r="M185" s="178"/>
      <c r="N185" s="179"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85</v>
      </c>
      <c r="AT185" s="184" t="s">
        <v>201</v>
      </c>
      <c r="AU185" s="184" t="s">
        <v>83</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83</v>
      </c>
      <c r="BM185" s="184" t="s">
        <v>3040</v>
      </c>
    </row>
    <row r="186" spans="1:65" s="2" customFormat="1" ht="11.25">
      <c r="A186" s="31"/>
      <c r="B186" s="32"/>
      <c r="C186" s="33"/>
      <c r="D186" s="186" t="s">
        <v>207</v>
      </c>
      <c r="E186" s="33"/>
      <c r="F186" s="187" t="s">
        <v>3027</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83</v>
      </c>
    </row>
    <row r="187" spans="1:65" s="2" customFormat="1" ht="14.45" customHeight="1">
      <c r="A187" s="31"/>
      <c r="B187" s="32"/>
      <c r="C187" s="207" t="s">
        <v>677</v>
      </c>
      <c r="D187" s="207" t="s">
        <v>423</v>
      </c>
      <c r="E187" s="208" t="s">
        <v>3041</v>
      </c>
      <c r="F187" s="209" t="s">
        <v>3042</v>
      </c>
      <c r="G187" s="210" t="s">
        <v>300</v>
      </c>
      <c r="H187" s="211">
        <v>2</v>
      </c>
      <c r="I187" s="212"/>
      <c r="J187" s="212"/>
      <c r="K187" s="213">
        <f>ROUND(P187*H187,2)</f>
        <v>0</v>
      </c>
      <c r="L187" s="209" t="s">
        <v>1</v>
      </c>
      <c r="M187" s="36"/>
      <c r="N187" s="214"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83</v>
      </c>
      <c r="AT187" s="184" t="s">
        <v>423</v>
      </c>
      <c r="AU187" s="184" t="s">
        <v>83</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83</v>
      </c>
      <c r="BM187" s="184" t="s">
        <v>3043</v>
      </c>
    </row>
    <row r="188" spans="1:65" s="2" customFormat="1" ht="11.25">
      <c r="A188" s="31"/>
      <c r="B188" s="32"/>
      <c r="C188" s="33"/>
      <c r="D188" s="186" t="s">
        <v>207</v>
      </c>
      <c r="E188" s="33"/>
      <c r="F188" s="187" t="s">
        <v>3042</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83</v>
      </c>
    </row>
    <row r="189" spans="1:65" s="2" customFormat="1" ht="14.45" customHeight="1">
      <c r="A189" s="31"/>
      <c r="B189" s="32"/>
      <c r="C189" s="207" t="s">
        <v>681</v>
      </c>
      <c r="D189" s="207" t="s">
        <v>423</v>
      </c>
      <c r="E189" s="208" t="s">
        <v>3044</v>
      </c>
      <c r="F189" s="209" t="s">
        <v>3045</v>
      </c>
      <c r="G189" s="210" t="s">
        <v>300</v>
      </c>
      <c r="H189" s="211">
        <v>2</v>
      </c>
      <c r="I189" s="212"/>
      <c r="J189" s="212"/>
      <c r="K189" s="213">
        <f>ROUND(P189*H189,2)</f>
        <v>0</v>
      </c>
      <c r="L189" s="209" t="s">
        <v>1</v>
      </c>
      <c r="M189" s="36"/>
      <c r="N189" s="214"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83</v>
      </c>
      <c r="AT189" s="184" t="s">
        <v>423</v>
      </c>
      <c r="AU189" s="184" t="s">
        <v>83</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83</v>
      </c>
      <c r="BM189" s="184" t="s">
        <v>3046</v>
      </c>
    </row>
    <row r="190" spans="1:65" s="2" customFormat="1" ht="11.25">
      <c r="A190" s="31"/>
      <c r="B190" s="32"/>
      <c r="C190" s="33"/>
      <c r="D190" s="186" t="s">
        <v>207</v>
      </c>
      <c r="E190" s="33"/>
      <c r="F190" s="187" t="s">
        <v>3045</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83</v>
      </c>
    </row>
    <row r="191" spans="1:65" s="2" customFormat="1" ht="14.45" customHeight="1">
      <c r="A191" s="31"/>
      <c r="B191" s="32"/>
      <c r="C191" s="170" t="s">
        <v>644</v>
      </c>
      <c r="D191" s="170" t="s">
        <v>201</v>
      </c>
      <c r="E191" s="171" t="s">
        <v>3047</v>
      </c>
      <c r="F191" s="172" t="s">
        <v>3048</v>
      </c>
      <c r="G191" s="173" t="s">
        <v>300</v>
      </c>
      <c r="H191" s="174">
        <v>2</v>
      </c>
      <c r="I191" s="175"/>
      <c r="J191" s="176"/>
      <c r="K191" s="177">
        <f>ROUND(P191*H191,2)</f>
        <v>0</v>
      </c>
      <c r="L191" s="172" t="s">
        <v>1</v>
      </c>
      <c r="M191" s="178"/>
      <c r="N191" s="179"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331</v>
      </c>
      <c r="AT191" s="184" t="s">
        <v>201</v>
      </c>
      <c r="AU191" s="184" t="s">
        <v>83</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331</v>
      </c>
      <c r="BM191" s="184" t="s">
        <v>3049</v>
      </c>
    </row>
    <row r="192" spans="1:65" s="2" customFormat="1" ht="11.25">
      <c r="A192" s="31"/>
      <c r="B192" s="32"/>
      <c r="C192" s="33"/>
      <c r="D192" s="186" t="s">
        <v>207</v>
      </c>
      <c r="E192" s="33"/>
      <c r="F192" s="187" t="s">
        <v>3050</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83</v>
      </c>
    </row>
    <row r="193" spans="1:65" s="2" customFormat="1" ht="14.45" customHeight="1">
      <c r="A193" s="31"/>
      <c r="B193" s="32"/>
      <c r="C193" s="207" t="s">
        <v>611</v>
      </c>
      <c r="D193" s="207" t="s">
        <v>423</v>
      </c>
      <c r="E193" s="208" t="s">
        <v>3051</v>
      </c>
      <c r="F193" s="209" t="s">
        <v>3052</v>
      </c>
      <c r="G193" s="210" t="s">
        <v>300</v>
      </c>
      <c r="H193" s="211">
        <v>2</v>
      </c>
      <c r="I193" s="212"/>
      <c r="J193" s="212"/>
      <c r="K193" s="213">
        <f>ROUND(P193*H193,2)</f>
        <v>0</v>
      </c>
      <c r="L193" s="209" t="s">
        <v>1</v>
      </c>
      <c r="M193" s="36"/>
      <c r="N193" s="214"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83</v>
      </c>
      <c r="AT193" s="184" t="s">
        <v>423</v>
      </c>
      <c r="AU193" s="184" t="s">
        <v>83</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83</v>
      </c>
      <c r="BM193" s="184" t="s">
        <v>3053</v>
      </c>
    </row>
    <row r="194" spans="1:65" s="2" customFormat="1" ht="11.25">
      <c r="A194" s="31"/>
      <c r="B194" s="32"/>
      <c r="C194" s="33"/>
      <c r="D194" s="186" t="s">
        <v>207</v>
      </c>
      <c r="E194" s="33"/>
      <c r="F194" s="187" t="s">
        <v>3052</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83</v>
      </c>
    </row>
    <row r="195" spans="1:65" s="2" customFormat="1" ht="14.45" customHeight="1">
      <c r="A195" s="31"/>
      <c r="B195" s="32"/>
      <c r="C195" s="170" t="s">
        <v>209</v>
      </c>
      <c r="D195" s="170" t="s">
        <v>201</v>
      </c>
      <c r="E195" s="171" t="s">
        <v>3054</v>
      </c>
      <c r="F195" s="172" t="s">
        <v>3055</v>
      </c>
      <c r="G195" s="173" t="s">
        <v>300</v>
      </c>
      <c r="H195" s="174">
        <v>2</v>
      </c>
      <c r="I195" s="175"/>
      <c r="J195" s="176"/>
      <c r="K195" s="177">
        <f>ROUND(P195*H195,2)</f>
        <v>0</v>
      </c>
      <c r="L195" s="172" t="s">
        <v>1</v>
      </c>
      <c r="M195" s="178"/>
      <c r="N195" s="179"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331</v>
      </c>
      <c r="AT195" s="184" t="s">
        <v>201</v>
      </c>
      <c r="AU195" s="184" t="s">
        <v>83</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331</v>
      </c>
      <c r="BM195" s="184" t="s">
        <v>3056</v>
      </c>
    </row>
    <row r="196" spans="1:65" s="2" customFormat="1" ht="11.25">
      <c r="A196" s="31"/>
      <c r="B196" s="32"/>
      <c r="C196" s="33"/>
      <c r="D196" s="186" t="s">
        <v>207</v>
      </c>
      <c r="E196" s="33"/>
      <c r="F196" s="187" t="s">
        <v>3055</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83</v>
      </c>
    </row>
    <row r="197" spans="1:65" s="2" customFormat="1" ht="14.45" customHeight="1">
      <c r="A197" s="31"/>
      <c r="B197" s="32"/>
      <c r="C197" s="170" t="s">
        <v>216</v>
      </c>
      <c r="D197" s="170" t="s">
        <v>201</v>
      </c>
      <c r="E197" s="171" t="s">
        <v>3057</v>
      </c>
      <c r="F197" s="172" t="s">
        <v>3058</v>
      </c>
      <c r="G197" s="173" t="s">
        <v>300</v>
      </c>
      <c r="H197" s="174">
        <v>2</v>
      </c>
      <c r="I197" s="175"/>
      <c r="J197" s="176"/>
      <c r="K197" s="177">
        <f>ROUND(P197*H197,2)</f>
        <v>0</v>
      </c>
      <c r="L197" s="172" t="s">
        <v>1</v>
      </c>
      <c r="M197" s="178"/>
      <c r="N197" s="179"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331</v>
      </c>
      <c r="AT197" s="184" t="s">
        <v>201</v>
      </c>
      <c r="AU197" s="184" t="s">
        <v>83</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331</v>
      </c>
      <c r="BM197" s="184" t="s">
        <v>3059</v>
      </c>
    </row>
    <row r="198" spans="1:65" s="2" customFormat="1" ht="11.25">
      <c r="A198" s="31"/>
      <c r="B198" s="32"/>
      <c r="C198" s="33"/>
      <c r="D198" s="186" t="s">
        <v>207</v>
      </c>
      <c r="E198" s="33"/>
      <c r="F198" s="187" t="s">
        <v>3060</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83</v>
      </c>
    </row>
    <row r="199" spans="1:65" s="2" customFormat="1" ht="14.45" customHeight="1">
      <c r="A199" s="31"/>
      <c r="B199" s="32"/>
      <c r="C199" s="170" t="s">
        <v>220</v>
      </c>
      <c r="D199" s="170" t="s">
        <v>201</v>
      </c>
      <c r="E199" s="171" t="s">
        <v>3061</v>
      </c>
      <c r="F199" s="172" t="s">
        <v>3062</v>
      </c>
      <c r="G199" s="173" t="s">
        <v>300</v>
      </c>
      <c r="H199" s="174">
        <v>7</v>
      </c>
      <c r="I199" s="175"/>
      <c r="J199" s="176"/>
      <c r="K199" s="177">
        <f>ROUND(P199*H199,2)</f>
        <v>0</v>
      </c>
      <c r="L199" s="172" t="s">
        <v>1</v>
      </c>
      <c r="M199" s="178"/>
      <c r="N199" s="179"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331</v>
      </c>
      <c r="AT199" s="184" t="s">
        <v>201</v>
      </c>
      <c r="AU199" s="184" t="s">
        <v>83</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331</v>
      </c>
      <c r="BM199" s="184" t="s">
        <v>3063</v>
      </c>
    </row>
    <row r="200" spans="1:65" s="2" customFormat="1" ht="11.25">
      <c r="A200" s="31"/>
      <c r="B200" s="32"/>
      <c r="C200" s="33"/>
      <c r="D200" s="186" t="s">
        <v>207</v>
      </c>
      <c r="E200" s="33"/>
      <c r="F200" s="187" t="s">
        <v>3062</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83</v>
      </c>
    </row>
    <row r="201" spans="1:65" s="2" customFormat="1" ht="24.2" customHeight="1">
      <c r="A201" s="31"/>
      <c r="B201" s="32"/>
      <c r="C201" s="207" t="s">
        <v>224</v>
      </c>
      <c r="D201" s="207" t="s">
        <v>423</v>
      </c>
      <c r="E201" s="208" t="s">
        <v>1189</v>
      </c>
      <c r="F201" s="209" t="s">
        <v>1689</v>
      </c>
      <c r="G201" s="210" t="s">
        <v>300</v>
      </c>
      <c r="H201" s="211">
        <v>1</v>
      </c>
      <c r="I201" s="212"/>
      <c r="J201" s="212"/>
      <c r="K201" s="213">
        <f>ROUND(P201*H201,2)</f>
        <v>0</v>
      </c>
      <c r="L201" s="209" t="s">
        <v>1</v>
      </c>
      <c r="M201" s="36"/>
      <c r="N201" s="214"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427</v>
      </c>
      <c r="AT201" s="184" t="s">
        <v>423</v>
      </c>
      <c r="AU201" s="184" t="s">
        <v>83</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427</v>
      </c>
      <c r="BM201" s="184" t="s">
        <v>3064</v>
      </c>
    </row>
    <row r="202" spans="1:65" s="2" customFormat="1" ht="29.25">
      <c r="A202" s="31"/>
      <c r="B202" s="32"/>
      <c r="C202" s="33"/>
      <c r="D202" s="186" t="s">
        <v>207</v>
      </c>
      <c r="E202" s="33"/>
      <c r="F202" s="187" t="s">
        <v>1192</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83</v>
      </c>
    </row>
    <row r="203" spans="1:65" s="2" customFormat="1" ht="14.45" customHeight="1">
      <c r="A203" s="31"/>
      <c r="B203" s="32"/>
      <c r="C203" s="207" t="s">
        <v>228</v>
      </c>
      <c r="D203" s="207" t="s">
        <v>423</v>
      </c>
      <c r="E203" s="208" t="s">
        <v>1692</v>
      </c>
      <c r="F203" s="209" t="s">
        <v>1693</v>
      </c>
      <c r="G203" s="210" t="s">
        <v>300</v>
      </c>
      <c r="H203" s="211">
        <v>4</v>
      </c>
      <c r="I203" s="212"/>
      <c r="J203" s="212"/>
      <c r="K203" s="213">
        <f>ROUND(P203*H203,2)</f>
        <v>0</v>
      </c>
      <c r="L203" s="209" t="s">
        <v>1</v>
      </c>
      <c r="M203" s="36"/>
      <c r="N203" s="214"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427</v>
      </c>
      <c r="AT203" s="184" t="s">
        <v>423</v>
      </c>
      <c r="AU203" s="184" t="s">
        <v>83</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427</v>
      </c>
      <c r="BM203" s="184" t="s">
        <v>3065</v>
      </c>
    </row>
    <row r="204" spans="1:65" s="2" customFormat="1" ht="11.25">
      <c r="A204" s="31"/>
      <c r="B204" s="32"/>
      <c r="C204" s="33"/>
      <c r="D204" s="186" t="s">
        <v>207</v>
      </c>
      <c r="E204" s="33"/>
      <c r="F204" s="187" t="s">
        <v>1693</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83</v>
      </c>
    </row>
    <row r="205" spans="1:65" s="2" customFormat="1" ht="14.45" customHeight="1">
      <c r="A205" s="31"/>
      <c r="B205" s="32"/>
      <c r="C205" s="207" t="s">
        <v>232</v>
      </c>
      <c r="D205" s="207" t="s">
        <v>423</v>
      </c>
      <c r="E205" s="208" t="s">
        <v>1705</v>
      </c>
      <c r="F205" s="209" t="s">
        <v>1706</v>
      </c>
      <c r="G205" s="210" t="s">
        <v>300</v>
      </c>
      <c r="H205" s="211">
        <v>2</v>
      </c>
      <c r="I205" s="212"/>
      <c r="J205" s="212"/>
      <c r="K205" s="213">
        <f>ROUND(P205*H205,2)</f>
        <v>0</v>
      </c>
      <c r="L205" s="209" t="s">
        <v>1</v>
      </c>
      <c r="M205" s="36"/>
      <c r="N205" s="214"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427</v>
      </c>
      <c r="AT205" s="184" t="s">
        <v>423</v>
      </c>
      <c r="AU205" s="184" t="s">
        <v>83</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427</v>
      </c>
      <c r="BM205" s="184" t="s">
        <v>3066</v>
      </c>
    </row>
    <row r="206" spans="1:65" s="2" customFormat="1" ht="19.5">
      <c r="A206" s="31"/>
      <c r="B206" s="32"/>
      <c r="C206" s="33"/>
      <c r="D206" s="186" t="s">
        <v>207</v>
      </c>
      <c r="E206" s="33"/>
      <c r="F206" s="187" t="s">
        <v>1708</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83</v>
      </c>
    </row>
    <row r="207" spans="1:65" s="2" customFormat="1" ht="14.45" customHeight="1">
      <c r="A207" s="31"/>
      <c r="B207" s="32"/>
      <c r="C207" s="207" t="s">
        <v>236</v>
      </c>
      <c r="D207" s="207" t="s">
        <v>423</v>
      </c>
      <c r="E207" s="208" t="s">
        <v>1083</v>
      </c>
      <c r="F207" s="209" t="s">
        <v>1709</v>
      </c>
      <c r="G207" s="210" t="s">
        <v>1085</v>
      </c>
      <c r="H207" s="211">
        <v>40</v>
      </c>
      <c r="I207" s="212"/>
      <c r="J207" s="212"/>
      <c r="K207" s="213">
        <f>ROUND(P207*H207,2)</f>
        <v>0</v>
      </c>
      <c r="L207" s="209" t="s">
        <v>1</v>
      </c>
      <c r="M207" s="36"/>
      <c r="N207" s="214"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427</v>
      </c>
      <c r="AT207" s="184" t="s">
        <v>423</v>
      </c>
      <c r="AU207" s="184" t="s">
        <v>83</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427</v>
      </c>
      <c r="BM207" s="184" t="s">
        <v>3067</v>
      </c>
    </row>
    <row r="208" spans="1:65" s="2" customFormat="1" ht="19.5">
      <c r="A208" s="31"/>
      <c r="B208" s="32"/>
      <c r="C208" s="33"/>
      <c r="D208" s="186" t="s">
        <v>207</v>
      </c>
      <c r="E208" s="33"/>
      <c r="F208" s="187" t="s">
        <v>1084</v>
      </c>
      <c r="G208" s="33"/>
      <c r="H208" s="33"/>
      <c r="I208" s="188"/>
      <c r="J208" s="188"/>
      <c r="K208" s="33"/>
      <c r="L208" s="33"/>
      <c r="M208" s="36"/>
      <c r="N208" s="189"/>
      <c r="O208" s="190"/>
      <c r="P208" s="68"/>
      <c r="Q208" s="68"/>
      <c r="R208" s="68"/>
      <c r="S208" s="68"/>
      <c r="T208" s="68"/>
      <c r="U208" s="68"/>
      <c r="V208" s="68"/>
      <c r="W208" s="68"/>
      <c r="X208" s="68"/>
      <c r="Y208" s="69"/>
      <c r="Z208" s="31"/>
      <c r="AA208" s="31"/>
      <c r="AB208" s="31"/>
      <c r="AC208" s="31"/>
      <c r="AD208" s="31"/>
      <c r="AE208" s="31"/>
      <c r="AT208" s="14" t="s">
        <v>207</v>
      </c>
      <c r="AU208" s="14" t="s">
        <v>83</v>
      </c>
    </row>
    <row r="209" spans="1:65" s="2" customFormat="1" ht="14.45" customHeight="1">
      <c r="A209" s="31"/>
      <c r="B209" s="32"/>
      <c r="C209" s="207" t="s">
        <v>240</v>
      </c>
      <c r="D209" s="207" t="s">
        <v>423</v>
      </c>
      <c r="E209" s="208" t="s">
        <v>1194</v>
      </c>
      <c r="F209" s="209" t="s">
        <v>1711</v>
      </c>
      <c r="G209" s="210" t="s">
        <v>1085</v>
      </c>
      <c r="H209" s="211">
        <v>24</v>
      </c>
      <c r="I209" s="212"/>
      <c r="J209" s="212"/>
      <c r="K209" s="213">
        <f>ROUND(P209*H209,2)</f>
        <v>0</v>
      </c>
      <c r="L209" s="209" t="s">
        <v>1</v>
      </c>
      <c r="M209" s="36"/>
      <c r="N209" s="214"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427</v>
      </c>
      <c r="AT209" s="184" t="s">
        <v>423</v>
      </c>
      <c r="AU209" s="184" t="s">
        <v>83</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427</v>
      </c>
      <c r="BM209" s="184" t="s">
        <v>3068</v>
      </c>
    </row>
    <row r="210" spans="1:65" s="2" customFormat="1" ht="11.25">
      <c r="A210" s="31"/>
      <c r="B210" s="32"/>
      <c r="C210" s="33"/>
      <c r="D210" s="186" t="s">
        <v>207</v>
      </c>
      <c r="E210" s="33"/>
      <c r="F210" s="187" t="s">
        <v>1195</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83</v>
      </c>
    </row>
    <row r="211" spans="1:65" s="2" customFormat="1" ht="14.45" customHeight="1">
      <c r="A211" s="31"/>
      <c r="B211" s="32"/>
      <c r="C211" s="207" t="s">
        <v>244</v>
      </c>
      <c r="D211" s="207" t="s">
        <v>423</v>
      </c>
      <c r="E211" s="208" t="s">
        <v>1087</v>
      </c>
      <c r="F211" s="209" t="s">
        <v>1713</v>
      </c>
      <c r="G211" s="210" t="s">
        <v>1085</v>
      </c>
      <c r="H211" s="211">
        <v>24</v>
      </c>
      <c r="I211" s="212"/>
      <c r="J211" s="212"/>
      <c r="K211" s="213">
        <f>ROUND(P211*H211,2)</f>
        <v>0</v>
      </c>
      <c r="L211" s="209" t="s">
        <v>1</v>
      </c>
      <c r="M211" s="36"/>
      <c r="N211" s="214"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427</v>
      </c>
      <c r="AT211" s="184" t="s">
        <v>423</v>
      </c>
      <c r="AU211" s="184" t="s">
        <v>83</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427</v>
      </c>
      <c r="BM211" s="184" t="s">
        <v>3069</v>
      </c>
    </row>
    <row r="212" spans="1:65" s="2" customFormat="1" ht="11.25">
      <c r="A212" s="31"/>
      <c r="B212" s="32"/>
      <c r="C212" s="33"/>
      <c r="D212" s="186" t="s">
        <v>207</v>
      </c>
      <c r="E212" s="33"/>
      <c r="F212" s="187" t="s">
        <v>1088</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83</v>
      </c>
    </row>
    <row r="213" spans="1:65" s="2" customFormat="1" ht="14.45" customHeight="1">
      <c r="A213" s="31"/>
      <c r="B213" s="32"/>
      <c r="C213" s="207" t="s">
        <v>248</v>
      </c>
      <c r="D213" s="207" t="s">
        <v>423</v>
      </c>
      <c r="E213" s="208" t="s">
        <v>1090</v>
      </c>
      <c r="F213" s="209" t="s">
        <v>1715</v>
      </c>
      <c r="G213" s="210" t="s">
        <v>1085</v>
      </c>
      <c r="H213" s="211">
        <v>12</v>
      </c>
      <c r="I213" s="212"/>
      <c r="J213" s="212"/>
      <c r="K213" s="213">
        <f>ROUND(P213*H213,2)</f>
        <v>0</v>
      </c>
      <c r="L213" s="209" t="s">
        <v>1</v>
      </c>
      <c r="M213" s="36"/>
      <c r="N213" s="214" t="s">
        <v>1</v>
      </c>
      <c r="O213" s="180" t="s">
        <v>39</v>
      </c>
      <c r="P213" s="181">
        <f>I213+J213</f>
        <v>0</v>
      </c>
      <c r="Q213" s="181">
        <f>ROUND(I213*H213,2)</f>
        <v>0</v>
      </c>
      <c r="R213" s="181">
        <f>ROUND(J213*H213,2)</f>
        <v>0</v>
      </c>
      <c r="S213" s="68"/>
      <c r="T213" s="182">
        <f>S213*H213</f>
        <v>0</v>
      </c>
      <c r="U213" s="182">
        <v>0</v>
      </c>
      <c r="V213" s="182">
        <f>U213*H213</f>
        <v>0</v>
      </c>
      <c r="W213" s="182">
        <v>0</v>
      </c>
      <c r="X213" s="182">
        <f>W213*H213</f>
        <v>0</v>
      </c>
      <c r="Y213" s="183" t="s">
        <v>1</v>
      </c>
      <c r="Z213" s="31"/>
      <c r="AA213" s="31"/>
      <c r="AB213" s="31"/>
      <c r="AC213" s="31"/>
      <c r="AD213" s="31"/>
      <c r="AE213" s="31"/>
      <c r="AR213" s="184" t="s">
        <v>427</v>
      </c>
      <c r="AT213" s="184" t="s">
        <v>423</v>
      </c>
      <c r="AU213" s="184" t="s">
        <v>83</v>
      </c>
      <c r="AY213" s="14" t="s">
        <v>205</v>
      </c>
      <c r="BE213" s="185">
        <f>IF(O213="základní",K213,0)</f>
        <v>0</v>
      </c>
      <c r="BF213" s="185">
        <f>IF(O213="snížená",K213,0)</f>
        <v>0</v>
      </c>
      <c r="BG213" s="185">
        <f>IF(O213="zákl. přenesená",K213,0)</f>
        <v>0</v>
      </c>
      <c r="BH213" s="185">
        <f>IF(O213="sníž. přenesená",K213,0)</f>
        <v>0</v>
      </c>
      <c r="BI213" s="185">
        <f>IF(O213="nulová",K213,0)</f>
        <v>0</v>
      </c>
      <c r="BJ213" s="14" t="s">
        <v>83</v>
      </c>
      <c r="BK213" s="185">
        <f>ROUND(P213*H213,2)</f>
        <v>0</v>
      </c>
      <c r="BL213" s="14" t="s">
        <v>427</v>
      </c>
      <c r="BM213" s="184" t="s">
        <v>3070</v>
      </c>
    </row>
    <row r="214" spans="1:65" s="2" customFormat="1" ht="19.5">
      <c r="A214" s="31"/>
      <c r="B214" s="32"/>
      <c r="C214" s="33"/>
      <c r="D214" s="186" t="s">
        <v>207</v>
      </c>
      <c r="E214" s="33"/>
      <c r="F214" s="187" t="s">
        <v>1091</v>
      </c>
      <c r="G214" s="33"/>
      <c r="H214" s="33"/>
      <c r="I214" s="188"/>
      <c r="J214" s="188"/>
      <c r="K214" s="33"/>
      <c r="L214" s="33"/>
      <c r="M214" s="36"/>
      <c r="N214" s="189"/>
      <c r="O214" s="190"/>
      <c r="P214" s="68"/>
      <c r="Q214" s="68"/>
      <c r="R214" s="68"/>
      <c r="S214" s="68"/>
      <c r="T214" s="68"/>
      <c r="U214" s="68"/>
      <c r="V214" s="68"/>
      <c r="W214" s="68"/>
      <c r="X214" s="68"/>
      <c r="Y214" s="69"/>
      <c r="Z214" s="31"/>
      <c r="AA214" s="31"/>
      <c r="AB214" s="31"/>
      <c r="AC214" s="31"/>
      <c r="AD214" s="31"/>
      <c r="AE214" s="31"/>
      <c r="AT214" s="14" t="s">
        <v>207</v>
      </c>
      <c r="AU214" s="14" t="s">
        <v>83</v>
      </c>
    </row>
    <row r="215" spans="1:65" s="2" customFormat="1" ht="14.45" customHeight="1">
      <c r="A215" s="31"/>
      <c r="B215" s="32"/>
      <c r="C215" s="207" t="s">
        <v>252</v>
      </c>
      <c r="D215" s="207" t="s">
        <v>423</v>
      </c>
      <c r="E215" s="208" t="s">
        <v>2316</v>
      </c>
      <c r="F215" s="209" t="s">
        <v>2317</v>
      </c>
      <c r="G215" s="210" t="s">
        <v>1085</v>
      </c>
      <c r="H215" s="211">
        <v>55</v>
      </c>
      <c r="I215" s="212"/>
      <c r="J215" s="212"/>
      <c r="K215" s="213">
        <f>ROUND(P215*H215,2)</f>
        <v>0</v>
      </c>
      <c r="L215" s="209" t="s">
        <v>1</v>
      </c>
      <c r="M215" s="36"/>
      <c r="N215" s="214" t="s">
        <v>1</v>
      </c>
      <c r="O215" s="180" t="s">
        <v>39</v>
      </c>
      <c r="P215" s="181">
        <f>I215+J215</f>
        <v>0</v>
      </c>
      <c r="Q215" s="181">
        <f>ROUND(I215*H215,2)</f>
        <v>0</v>
      </c>
      <c r="R215" s="181">
        <f>ROUND(J215*H215,2)</f>
        <v>0</v>
      </c>
      <c r="S215" s="68"/>
      <c r="T215" s="182">
        <f>S215*H215</f>
        <v>0</v>
      </c>
      <c r="U215" s="182">
        <v>0</v>
      </c>
      <c r="V215" s="182">
        <f>U215*H215</f>
        <v>0</v>
      </c>
      <c r="W215" s="182">
        <v>0</v>
      </c>
      <c r="X215" s="182">
        <f>W215*H215</f>
        <v>0</v>
      </c>
      <c r="Y215" s="183" t="s">
        <v>1</v>
      </c>
      <c r="Z215" s="31"/>
      <c r="AA215" s="31"/>
      <c r="AB215" s="31"/>
      <c r="AC215" s="31"/>
      <c r="AD215" s="31"/>
      <c r="AE215" s="31"/>
      <c r="AR215" s="184" t="s">
        <v>427</v>
      </c>
      <c r="AT215" s="184" t="s">
        <v>423</v>
      </c>
      <c r="AU215" s="184" t="s">
        <v>83</v>
      </c>
      <c r="AY215" s="14" t="s">
        <v>205</v>
      </c>
      <c r="BE215" s="185">
        <f>IF(O215="základní",K215,0)</f>
        <v>0</v>
      </c>
      <c r="BF215" s="185">
        <f>IF(O215="snížená",K215,0)</f>
        <v>0</v>
      </c>
      <c r="BG215" s="185">
        <f>IF(O215="zákl. přenesená",K215,0)</f>
        <v>0</v>
      </c>
      <c r="BH215" s="185">
        <f>IF(O215="sníž. přenesená",K215,0)</f>
        <v>0</v>
      </c>
      <c r="BI215" s="185">
        <f>IF(O215="nulová",K215,0)</f>
        <v>0</v>
      </c>
      <c r="BJ215" s="14" t="s">
        <v>83</v>
      </c>
      <c r="BK215" s="185">
        <f>ROUND(P215*H215,2)</f>
        <v>0</v>
      </c>
      <c r="BL215" s="14" t="s">
        <v>427</v>
      </c>
      <c r="BM215" s="184" t="s">
        <v>3071</v>
      </c>
    </row>
    <row r="216" spans="1:65" s="2" customFormat="1" ht="19.5">
      <c r="A216" s="31"/>
      <c r="B216" s="32"/>
      <c r="C216" s="33"/>
      <c r="D216" s="186" t="s">
        <v>207</v>
      </c>
      <c r="E216" s="33"/>
      <c r="F216" s="187" t="s">
        <v>1091</v>
      </c>
      <c r="G216" s="33"/>
      <c r="H216" s="33"/>
      <c r="I216" s="188"/>
      <c r="J216" s="188"/>
      <c r="K216" s="33"/>
      <c r="L216" s="33"/>
      <c r="M216" s="36"/>
      <c r="N216" s="189"/>
      <c r="O216" s="190"/>
      <c r="P216" s="68"/>
      <c r="Q216" s="68"/>
      <c r="R216" s="68"/>
      <c r="S216" s="68"/>
      <c r="T216" s="68"/>
      <c r="U216" s="68"/>
      <c r="V216" s="68"/>
      <c r="W216" s="68"/>
      <c r="X216" s="68"/>
      <c r="Y216" s="69"/>
      <c r="Z216" s="31"/>
      <c r="AA216" s="31"/>
      <c r="AB216" s="31"/>
      <c r="AC216" s="31"/>
      <c r="AD216" s="31"/>
      <c r="AE216" s="31"/>
      <c r="AT216" s="14" t="s">
        <v>207</v>
      </c>
      <c r="AU216" s="14" t="s">
        <v>83</v>
      </c>
    </row>
    <row r="217" spans="1:65" s="2" customFormat="1" ht="24.2" customHeight="1">
      <c r="A217" s="31"/>
      <c r="B217" s="32"/>
      <c r="C217" s="207" t="s">
        <v>256</v>
      </c>
      <c r="D217" s="207" t="s">
        <v>423</v>
      </c>
      <c r="E217" s="208" t="s">
        <v>1923</v>
      </c>
      <c r="F217" s="209" t="s">
        <v>1924</v>
      </c>
      <c r="G217" s="210" t="s">
        <v>300</v>
      </c>
      <c r="H217" s="211">
        <v>1</v>
      </c>
      <c r="I217" s="212"/>
      <c r="J217" s="212"/>
      <c r="K217" s="213">
        <f>ROUND(P217*H217,2)</f>
        <v>0</v>
      </c>
      <c r="L217" s="209" t="s">
        <v>1</v>
      </c>
      <c r="M217" s="36"/>
      <c r="N217" s="214" t="s">
        <v>1</v>
      </c>
      <c r="O217" s="180" t="s">
        <v>39</v>
      </c>
      <c r="P217" s="181">
        <f>I217+J217</f>
        <v>0</v>
      </c>
      <c r="Q217" s="181">
        <f>ROUND(I217*H217,2)</f>
        <v>0</v>
      </c>
      <c r="R217" s="181">
        <f>ROUND(J217*H217,2)</f>
        <v>0</v>
      </c>
      <c r="S217" s="68"/>
      <c r="T217" s="182">
        <f>S217*H217</f>
        <v>0</v>
      </c>
      <c r="U217" s="182">
        <v>0</v>
      </c>
      <c r="V217" s="182">
        <f>U217*H217</f>
        <v>0</v>
      </c>
      <c r="W217" s="182">
        <v>0</v>
      </c>
      <c r="X217" s="182">
        <f>W217*H217</f>
        <v>0</v>
      </c>
      <c r="Y217" s="183" t="s">
        <v>1</v>
      </c>
      <c r="Z217" s="31"/>
      <c r="AA217" s="31"/>
      <c r="AB217" s="31"/>
      <c r="AC217" s="31"/>
      <c r="AD217" s="31"/>
      <c r="AE217" s="31"/>
      <c r="AR217" s="184" t="s">
        <v>83</v>
      </c>
      <c r="AT217" s="184" t="s">
        <v>423</v>
      </c>
      <c r="AU217" s="184" t="s">
        <v>83</v>
      </c>
      <c r="AY217" s="14" t="s">
        <v>205</v>
      </c>
      <c r="BE217" s="185">
        <f>IF(O217="základní",K217,0)</f>
        <v>0</v>
      </c>
      <c r="BF217" s="185">
        <f>IF(O217="snížená",K217,0)</f>
        <v>0</v>
      </c>
      <c r="BG217" s="185">
        <f>IF(O217="zákl. přenesená",K217,0)</f>
        <v>0</v>
      </c>
      <c r="BH217" s="185">
        <f>IF(O217="sníž. přenesená",K217,0)</f>
        <v>0</v>
      </c>
      <c r="BI217" s="185">
        <f>IF(O217="nulová",K217,0)</f>
        <v>0</v>
      </c>
      <c r="BJ217" s="14" t="s">
        <v>83</v>
      </c>
      <c r="BK217" s="185">
        <f>ROUND(P217*H217,2)</f>
        <v>0</v>
      </c>
      <c r="BL217" s="14" t="s">
        <v>83</v>
      </c>
      <c r="BM217" s="184" t="s">
        <v>3072</v>
      </c>
    </row>
    <row r="218" spans="1:65" s="2" customFormat="1" ht="58.5">
      <c r="A218" s="31"/>
      <c r="B218" s="32"/>
      <c r="C218" s="33"/>
      <c r="D218" s="186" t="s">
        <v>207</v>
      </c>
      <c r="E218" s="33"/>
      <c r="F218" s="187" t="s">
        <v>1926</v>
      </c>
      <c r="G218" s="33"/>
      <c r="H218" s="33"/>
      <c r="I218" s="188"/>
      <c r="J218" s="188"/>
      <c r="K218" s="33"/>
      <c r="L218" s="33"/>
      <c r="M218" s="36"/>
      <c r="N218" s="189"/>
      <c r="O218" s="190"/>
      <c r="P218" s="68"/>
      <c r="Q218" s="68"/>
      <c r="R218" s="68"/>
      <c r="S218" s="68"/>
      <c r="T218" s="68"/>
      <c r="U218" s="68"/>
      <c r="V218" s="68"/>
      <c r="W218" s="68"/>
      <c r="X218" s="68"/>
      <c r="Y218" s="69"/>
      <c r="Z218" s="31"/>
      <c r="AA218" s="31"/>
      <c r="AB218" s="31"/>
      <c r="AC218" s="31"/>
      <c r="AD218" s="31"/>
      <c r="AE218" s="31"/>
      <c r="AT218" s="14" t="s">
        <v>207</v>
      </c>
      <c r="AU218" s="14" t="s">
        <v>83</v>
      </c>
    </row>
    <row r="219" spans="1:65" s="2" customFormat="1" ht="14.45" customHeight="1">
      <c r="A219" s="31"/>
      <c r="B219" s="32"/>
      <c r="C219" s="207" t="s">
        <v>260</v>
      </c>
      <c r="D219" s="207" t="s">
        <v>423</v>
      </c>
      <c r="E219" s="208" t="s">
        <v>1928</v>
      </c>
      <c r="F219" s="209" t="s">
        <v>1929</v>
      </c>
      <c r="G219" s="210" t="s">
        <v>300</v>
      </c>
      <c r="H219" s="211">
        <v>1</v>
      </c>
      <c r="I219" s="212"/>
      <c r="J219" s="212"/>
      <c r="K219" s="213">
        <f>ROUND(P219*H219,2)</f>
        <v>0</v>
      </c>
      <c r="L219" s="209" t="s">
        <v>1</v>
      </c>
      <c r="M219" s="36"/>
      <c r="N219" s="214" t="s">
        <v>1</v>
      </c>
      <c r="O219" s="180" t="s">
        <v>39</v>
      </c>
      <c r="P219" s="181">
        <f>I219+J219</f>
        <v>0</v>
      </c>
      <c r="Q219" s="181">
        <f>ROUND(I219*H219,2)</f>
        <v>0</v>
      </c>
      <c r="R219" s="181">
        <f>ROUND(J219*H219,2)</f>
        <v>0</v>
      </c>
      <c r="S219" s="68"/>
      <c r="T219" s="182">
        <f>S219*H219</f>
        <v>0</v>
      </c>
      <c r="U219" s="182">
        <v>0</v>
      </c>
      <c r="V219" s="182">
        <f>U219*H219</f>
        <v>0</v>
      </c>
      <c r="W219" s="182">
        <v>0</v>
      </c>
      <c r="X219" s="182">
        <f>W219*H219</f>
        <v>0</v>
      </c>
      <c r="Y219" s="183" t="s">
        <v>1</v>
      </c>
      <c r="Z219" s="31"/>
      <c r="AA219" s="31"/>
      <c r="AB219" s="31"/>
      <c r="AC219" s="31"/>
      <c r="AD219" s="31"/>
      <c r="AE219" s="31"/>
      <c r="AR219" s="184" t="s">
        <v>427</v>
      </c>
      <c r="AT219" s="184" t="s">
        <v>423</v>
      </c>
      <c r="AU219" s="184" t="s">
        <v>83</v>
      </c>
      <c r="AY219" s="14" t="s">
        <v>205</v>
      </c>
      <c r="BE219" s="185">
        <f>IF(O219="základní",K219,0)</f>
        <v>0</v>
      </c>
      <c r="BF219" s="185">
        <f>IF(O219="snížená",K219,0)</f>
        <v>0</v>
      </c>
      <c r="BG219" s="185">
        <f>IF(O219="zákl. přenesená",K219,0)</f>
        <v>0</v>
      </c>
      <c r="BH219" s="185">
        <f>IF(O219="sníž. přenesená",K219,0)</f>
        <v>0</v>
      </c>
      <c r="BI219" s="185">
        <f>IF(O219="nulová",K219,0)</f>
        <v>0</v>
      </c>
      <c r="BJ219" s="14" t="s">
        <v>83</v>
      </c>
      <c r="BK219" s="185">
        <f>ROUND(P219*H219,2)</f>
        <v>0</v>
      </c>
      <c r="BL219" s="14" t="s">
        <v>427</v>
      </c>
      <c r="BM219" s="184" t="s">
        <v>3073</v>
      </c>
    </row>
    <row r="220" spans="1:65" s="2" customFormat="1" ht="29.25">
      <c r="A220" s="31"/>
      <c r="B220" s="32"/>
      <c r="C220" s="33"/>
      <c r="D220" s="186" t="s">
        <v>207</v>
      </c>
      <c r="E220" s="33"/>
      <c r="F220" s="187" t="s">
        <v>1931</v>
      </c>
      <c r="G220" s="33"/>
      <c r="H220" s="33"/>
      <c r="I220" s="188"/>
      <c r="J220" s="188"/>
      <c r="K220" s="33"/>
      <c r="L220" s="33"/>
      <c r="M220" s="36"/>
      <c r="N220" s="189"/>
      <c r="O220" s="190"/>
      <c r="P220" s="68"/>
      <c r="Q220" s="68"/>
      <c r="R220" s="68"/>
      <c r="S220" s="68"/>
      <c r="T220" s="68"/>
      <c r="U220" s="68"/>
      <c r="V220" s="68"/>
      <c r="W220" s="68"/>
      <c r="X220" s="68"/>
      <c r="Y220" s="69"/>
      <c r="Z220" s="31"/>
      <c r="AA220" s="31"/>
      <c r="AB220" s="31"/>
      <c r="AC220" s="31"/>
      <c r="AD220" s="31"/>
      <c r="AE220" s="31"/>
      <c r="AT220" s="14" t="s">
        <v>207</v>
      </c>
      <c r="AU220" s="14" t="s">
        <v>83</v>
      </c>
    </row>
    <row r="221" spans="1:65" s="2" customFormat="1" ht="14.45" customHeight="1">
      <c r="A221" s="31"/>
      <c r="B221" s="32"/>
      <c r="C221" s="207" t="s">
        <v>264</v>
      </c>
      <c r="D221" s="207" t="s">
        <v>423</v>
      </c>
      <c r="E221" s="208" t="s">
        <v>1731</v>
      </c>
      <c r="F221" s="209" t="s">
        <v>1732</v>
      </c>
      <c r="G221" s="210" t="s">
        <v>300</v>
      </c>
      <c r="H221" s="211">
        <v>16</v>
      </c>
      <c r="I221" s="212"/>
      <c r="J221" s="212"/>
      <c r="K221" s="213">
        <f>ROUND(P221*H221,2)</f>
        <v>0</v>
      </c>
      <c r="L221" s="209" t="s">
        <v>1</v>
      </c>
      <c r="M221" s="36"/>
      <c r="N221" s="214" t="s">
        <v>1</v>
      </c>
      <c r="O221" s="180" t="s">
        <v>39</v>
      </c>
      <c r="P221" s="181">
        <f>I221+J221</f>
        <v>0</v>
      </c>
      <c r="Q221" s="181">
        <f>ROUND(I221*H221,2)</f>
        <v>0</v>
      </c>
      <c r="R221" s="181">
        <f>ROUND(J221*H221,2)</f>
        <v>0</v>
      </c>
      <c r="S221" s="68"/>
      <c r="T221" s="182">
        <f>S221*H221</f>
        <v>0</v>
      </c>
      <c r="U221" s="182">
        <v>0</v>
      </c>
      <c r="V221" s="182">
        <f>U221*H221</f>
        <v>0</v>
      </c>
      <c r="W221" s="182">
        <v>0</v>
      </c>
      <c r="X221" s="182">
        <f>W221*H221</f>
        <v>0</v>
      </c>
      <c r="Y221" s="183" t="s">
        <v>1</v>
      </c>
      <c r="Z221" s="31"/>
      <c r="AA221" s="31"/>
      <c r="AB221" s="31"/>
      <c r="AC221" s="31"/>
      <c r="AD221" s="31"/>
      <c r="AE221" s="31"/>
      <c r="AR221" s="184" t="s">
        <v>83</v>
      </c>
      <c r="AT221" s="184" t="s">
        <v>423</v>
      </c>
      <c r="AU221" s="184" t="s">
        <v>83</v>
      </c>
      <c r="AY221" s="14" t="s">
        <v>205</v>
      </c>
      <c r="BE221" s="185">
        <f>IF(O221="základní",K221,0)</f>
        <v>0</v>
      </c>
      <c r="BF221" s="185">
        <f>IF(O221="snížená",K221,0)</f>
        <v>0</v>
      </c>
      <c r="BG221" s="185">
        <f>IF(O221="zákl. přenesená",K221,0)</f>
        <v>0</v>
      </c>
      <c r="BH221" s="185">
        <f>IF(O221="sníž. přenesená",K221,0)</f>
        <v>0</v>
      </c>
      <c r="BI221" s="185">
        <f>IF(O221="nulová",K221,0)</f>
        <v>0</v>
      </c>
      <c r="BJ221" s="14" t="s">
        <v>83</v>
      </c>
      <c r="BK221" s="185">
        <f>ROUND(P221*H221,2)</f>
        <v>0</v>
      </c>
      <c r="BL221" s="14" t="s">
        <v>83</v>
      </c>
      <c r="BM221" s="184" t="s">
        <v>3074</v>
      </c>
    </row>
    <row r="222" spans="1:65" s="2" customFormat="1" ht="11.25">
      <c r="A222" s="31"/>
      <c r="B222" s="32"/>
      <c r="C222" s="33"/>
      <c r="D222" s="186" t="s">
        <v>207</v>
      </c>
      <c r="E222" s="33"/>
      <c r="F222" s="187" t="s">
        <v>1734</v>
      </c>
      <c r="G222" s="33"/>
      <c r="H222" s="33"/>
      <c r="I222" s="188"/>
      <c r="J222" s="188"/>
      <c r="K222" s="33"/>
      <c r="L222" s="33"/>
      <c r="M222" s="36"/>
      <c r="N222" s="215"/>
      <c r="O222" s="216"/>
      <c r="P222" s="217"/>
      <c r="Q222" s="217"/>
      <c r="R222" s="217"/>
      <c r="S222" s="217"/>
      <c r="T222" s="217"/>
      <c r="U222" s="217"/>
      <c r="V222" s="217"/>
      <c r="W222" s="217"/>
      <c r="X222" s="217"/>
      <c r="Y222" s="218"/>
      <c r="Z222" s="31"/>
      <c r="AA222" s="31"/>
      <c r="AB222" s="31"/>
      <c r="AC222" s="31"/>
      <c r="AD222" s="31"/>
      <c r="AE222" s="31"/>
      <c r="AT222" s="14" t="s">
        <v>207</v>
      </c>
      <c r="AU222" s="14" t="s">
        <v>83</v>
      </c>
    </row>
    <row r="223" spans="1:65" s="2" customFormat="1" ht="6.95" customHeight="1">
      <c r="A223" s="31"/>
      <c r="B223" s="51"/>
      <c r="C223" s="52"/>
      <c r="D223" s="52"/>
      <c r="E223" s="52"/>
      <c r="F223" s="52"/>
      <c r="G223" s="52"/>
      <c r="H223" s="52"/>
      <c r="I223" s="52"/>
      <c r="J223" s="52"/>
      <c r="K223" s="52"/>
      <c r="L223" s="52"/>
      <c r="M223" s="36"/>
      <c r="N223" s="31"/>
      <c r="P223" s="31"/>
      <c r="Q223" s="31"/>
      <c r="R223" s="31"/>
      <c r="S223" s="31"/>
      <c r="T223" s="31"/>
      <c r="U223" s="31"/>
      <c r="V223" s="31"/>
      <c r="W223" s="31"/>
      <c r="X223" s="31"/>
      <c r="Y223" s="31"/>
      <c r="Z223" s="31"/>
      <c r="AA223" s="31"/>
      <c r="AB223" s="31"/>
      <c r="AC223" s="31"/>
      <c r="AD223" s="31"/>
      <c r="AE223" s="31"/>
    </row>
  </sheetData>
  <sheetProtection algorithmName="SHA-512" hashValue="odWcOuKLVadlW6DEWTaeHQHwKePv134NDmycBdNiC3Tk6R0s7RPWHk2pDJFreqQC/d1NoIKf79ei9bf7linQPw==" saltValue="oHyOYSWonnB8TDc7c2U2fcG3PGD19QNEffAw3mD81rqC7B259APiuTpNhclrRw6giQ5p6TE5lXbbfMU4v4gWpA==" spinCount="100000" sheet="1" objects="1" scenarios="1" formatColumns="0" formatRows="0" autoFilter="0"/>
  <autoFilter ref="C120:L222" xr:uid="{00000000-0009-0000-0000-000012000000}"/>
  <mergeCells count="12">
    <mergeCell ref="E113:H113"/>
    <mergeCell ref="M2:Z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21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155</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3075</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ROUND((SUM(BE116:BE214)),  2)</f>
        <v>0</v>
      </c>
      <c r="G35" s="31"/>
      <c r="H35" s="31"/>
      <c r="I35" s="130">
        <v>0.21</v>
      </c>
      <c r="J35" s="31"/>
      <c r="K35" s="125">
        <f>ROUND(((SUM(BE116:BE214))*I35),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ROUND((SUM(BF116:BF214)),  2)</f>
        <v>0</v>
      </c>
      <c r="G36" s="31"/>
      <c r="H36" s="31"/>
      <c r="I36" s="130">
        <v>0.15</v>
      </c>
      <c r="J36" s="31"/>
      <c r="K36" s="125">
        <f>ROUND(((SUM(BF116:BF214))*I36),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ROUND((SUM(BG116:BG214)),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ROUND((SUM(BH116:BH214)),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ROUND((SUM(BI116:BI214)),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SO 01 - Přejezd</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SO 01 - Přejezd</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SUM(Q117:Q214)</f>
        <v>0</v>
      </c>
      <c r="R116" s="167">
        <f>SUM(R117:R214)</f>
        <v>0</v>
      </c>
      <c r="S116" s="76"/>
      <c r="T116" s="168">
        <f>SUM(T117:T214)</f>
        <v>0</v>
      </c>
      <c r="U116" s="76"/>
      <c r="V116" s="168">
        <f>SUM(V117:V214)</f>
        <v>0</v>
      </c>
      <c r="W116" s="76"/>
      <c r="X116" s="168">
        <f>SUM(X117:X214)</f>
        <v>0</v>
      </c>
      <c r="Y116" s="77"/>
      <c r="Z116" s="31"/>
      <c r="AA116" s="31"/>
      <c r="AB116" s="31"/>
      <c r="AC116" s="31"/>
      <c r="AD116" s="31"/>
      <c r="AE116" s="31"/>
      <c r="AT116" s="14" t="s">
        <v>75</v>
      </c>
      <c r="AU116" s="14" t="s">
        <v>181</v>
      </c>
      <c r="BK116" s="169">
        <f>SUM(BK117:BK214)</f>
        <v>0</v>
      </c>
    </row>
    <row r="117" spans="1:65" s="2" customFormat="1" ht="14.45" customHeight="1">
      <c r="A117" s="31"/>
      <c r="B117" s="32"/>
      <c r="C117" s="207" t="s">
        <v>83</v>
      </c>
      <c r="D117" s="207" t="s">
        <v>423</v>
      </c>
      <c r="E117" s="208" t="s">
        <v>3076</v>
      </c>
      <c r="F117" s="209" t="s">
        <v>3077</v>
      </c>
      <c r="G117" s="210" t="s">
        <v>204</v>
      </c>
      <c r="H117" s="211">
        <v>20.5</v>
      </c>
      <c r="I117" s="212"/>
      <c r="J117" s="212"/>
      <c r="K117" s="213">
        <f>ROUND(P117*H117,2)</f>
        <v>0</v>
      </c>
      <c r="L117" s="209" t="s">
        <v>1</v>
      </c>
      <c r="M117" s="36"/>
      <c r="N117" s="214"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214</v>
      </c>
      <c r="AT117" s="184" t="s">
        <v>423</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3078</v>
      </c>
    </row>
    <row r="118" spans="1:65" s="2" customFormat="1" ht="11.25">
      <c r="A118" s="31"/>
      <c r="B118" s="32"/>
      <c r="C118" s="33"/>
      <c r="D118" s="186" t="s">
        <v>207</v>
      </c>
      <c r="E118" s="33"/>
      <c r="F118" s="187" t="s">
        <v>3077</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207" t="s">
        <v>85</v>
      </c>
      <c r="D119" s="207" t="s">
        <v>423</v>
      </c>
      <c r="E119" s="208" t="s">
        <v>3079</v>
      </c>
      <c r="F119" s="209" t="s">
        <v>3080</v>
      </c>
      <c r="G119" s="210" t="s">
        <v>761</v>
      </c>
      <c r="H119" s="211">
        <v>66</v>
      </c>
      <c r="I119" s="212"/>
      <c r="J119" s="212"/>
      <c r="K119" s="213">
        <f>ROUND(P119*H119,2)</f>
        <v>0</v>
      </c>
      <c r="L119" s="209" t="s">
        <v>1</v>
      </c>
      <c r="M119" s="36"/>
      <c r="N119" s="214"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214</v>
      </c>
      <c r="AT119" s="184" t="s">
        <v>423</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3081</v>
      </c>
    </row>
    <row r="120" spans="1:65" s="2" customFormat="1" ht="11.25">
      <c r="A120" s="31"/>
      <c r="B120" s="32"/>
      <c r="C120" s="33"/>
      <c r="D120" s="186" t="s">
        <v>207</v>
      </c>
      <c r="E120" s="33"/>
      <c r="F120" s="187" t="s">
        <v>3080</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14.45" customHeight="1">
      <c r="A121" s="31"/>
      <c r="B121" s="32"/>
      <c r="C121" s="207" t="s">
        <v>409</v>
      </c>
      <c r="D121" s="207" t="s">
        <v>423</v>
      </c>
      <c r="E121" s="208" t="s">
        <v>3082</v>
      </c>
      <c r="F121" s="209" t="s">
        <v>3083</v>
      </c>
      <c r="G121" s="210" t="s">
        <v>1378</v>
      </c>
      <c r="H121" s="211">
        <v>33</v>
      </c>
      <c r="I121" s="212"/>
      <c r="J121" s="212"/>
      <c r="K121" s="213">
        <f>ROUND(P121*H121,2)</f>
        <v>0</v>
      </c>
      <c r="L121" s="209" t="s">
        <v>1</v>
      </c>
      <c r="M121" s="36"/>
      <c r="N121" s="214"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214</v>
      </c>
      <c r="AT121" s="184" t="s">
        <v>423</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3084</v>
      </c>
    </row>
    <row r="122" spans="1:65" s="2" customFormat="1" ht="11.25">
      <c r="A122" s="31"/>
      <c r="B122" s="32"/>
      <c r="C122" s="33"/>
      <c r="D122" s="186" t="s">
        <v>207</v>
      </c>
      <c r="E122" s="33"/>
      <c r="F122" s="187" t="s">
        <v>3083</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14.45" customHeight="1">
      <c r="A123" s="31"/>
      <c r="B123" s="32"/>
      <c r="C123" s="207" t="s">
        <v>214</v>
      </c>
      <c r="D123" s="207" t="s">
        <v>423</v>
      </c>
      <c r="E123" s="208" t="s">
        <v>3085</v>
      </c>
      <c r="F123" s="209" t="s">
        <v>3086</v>
      </c>
      <c r="G123" s="210" t="s">
        <v>1378</v>
      </c>
      <c r="H123" s="211">
        <v>33</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214</v>
      </c>
      <c r="AT123" s="184" t="s">
        <v>423</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3087</v>
      </c>
    </row>
    <row r="124" spans="1:65" s="2" customFormat="1" ht="11.25">
      <c r="A124" s="31"/>
      <c r="B124" s="32"/>
      <c r="C124" s="33"/>
      <c r="D124" s="186" t="s">
        <v>207</v>
      </c>
      <c r="E124" s="33"/>
      <c r="F124" s="187" t="s">
        <v>3086</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14.45" customHeight="1">
      <c r="A125" s="31"/>
      <c r="B125" s="32"/>
      <c r="C125" s="207" t="s">
        <v>416</v>
      </c>
      <c r="D125" s="207" t="s">
        <v>423</v>
      </c>
      <c r="E125" s="208" t="s">
        <v>3088</v>
      </c>
      <c r="F125" s="209" t="s">
        <v>3089</v>
      </c>
      <c r="G125" s="210" t="s">
        <v>204</v>
      </c>
      <c r="H125" s="211">
        <v>22</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3090</v>
      </c>
    </row>
    <row r="126" spans="1:65" s="2" customFormat="1" ht="11.25">
      <c r="A126" s="31"/>
      <c r="B126" s="32"/>
      <c r="C126" s="33"/>
      <c r="D126" s="186" t="s">
        <v>207</v>
      </c>
      <c r="E126" s="33"/>
      <c r="F126" s="187" t="s">
        <v>3089</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14.45" customHeight="1">
      <c r="A127" s="31"/>
      <c r="B127" s="32"/>
      <c r="C127" s="207" t="s">
        <v>429</v>
      </c>
      <c r="D127" s="207" t="s">
        <v>423</v>
      </c>
      <c r="E127" s="208" t="s">
        <v>3091</v>
      </c>
      <c r="F127" s="209" t="s">
        <v>3092</v>
      </c>
      <c r="G127" s="210" t="s">
        <v>693</v>
      </c>
      <c r="H127" s="211">
        <v>0.05</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214</v>
      </c>
      <c r="AT127" s="184" t="s">
        <v>423</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3093</v>
      </c>
    </row>
    <row r="128" spans="1:65" s="2" customFormat="1" ht="11.25">
      <c r="A128" s="31"/>
      <c r="B128" s="32"/>
      <c r="C128" s="33"/>
      <c r="D128" s="186" t="s">
        <v>207</v>
      </c>
      <c r="E128" s="33"/>
      <c r="F128" s="187" t="s">
        <v>3092</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207" t="s">
        <v>434</v>
      </c>
      <c r="D129" s="207" t="s">
        <v>423</v>
      </c>
      <c r="E129" s="208" t="s">
        <v>2937</v>
      </c>
      <c r="F129" s="209" t="s">
        <v>1929</v>
      </c>
      <c r="G129" s="210" t="s">
        <v>1378</v>
      </c>
      <c r="H129" s="211">
        <v>6.585</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3094</v>
      </c>
    </row>
    <row r="130" spans="1:65" s="2" customFormat="1" ht="11.25">
      <c r="A130" s="31"/>
      <c r="B130" s="32"/>
      <c r="C130" s="33"/>
      <c r="D130" s="186" t="s">
        <v>207</v>
      </c>
      <c r="E130" s="33"/>
      <c r="F130" s="187" t="s">
        <v>1929</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24.2" customHeight="1">
      <c r="A131" s="31"/>
      <c r="B131" s="32"/>
      <c r="C131" s="207" t="s">
        <v>213</v>
      </c>
      <c r="D131" s="207" t="s">
        <v>423</v>
      </c>
      <c r="E131" s="208" t="s">
        <v>3095</v>
      </c>
      <c r="F131" s="209" t="s">
        <v>3096</v>
      </c>
      <c r="G131" s="210" t="s">
        <v>1378</v>
      </c>
      <c r="H131" s="211">
        <v>6.585</v>
      </c>
      <c r="I131" s="212"/>
      <c r="J131" s="212"/>
      <c r="K131" s="213">
        <f>ROUND(P131*H131,2)</f>
        <v>0</v>
      </c>
      <c r="L131" s="209" t="s">
        <v>1</v>
      </c>
      <c r="M131" s="36"/>
      <c r="N131" s="214"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214</v>
      </c>
      <c r="AT131" s="184" t="s">
        <v>423</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3097</v>
      </c>
    </row>
    <row r="132" spans="1:65" s="2" customFormat="1" ht="11.25">
      <c r="A132" s="31"/>
      <c r="B132" s="32"/>
      <c r="C132" s="33"/>
      <c r="D132" s="186" t="s">
        <v>207</v>
      </c>
      <c r="E132" s="33"/>
      <c r="F132" s="187" t="s">
        <v>3096</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14.45" customHeight="1">
      <c r="A133" s="31"/>
      <c r="B133" s="32"/>
      <c r="C133" s="207" t="s">
        <v>442</v>
      </c>
      <c r="D133" s="207" t="s">
        <v>423</v>
      </c>
      <c r="E133" s="208" t="s">
        <v>3098</v>
      </c>
      <c r="F133" s="209" t="s">
        <v>3099</v>
      </c>
      <c r="G133" s="210" t="s">
        <v>1378</v>
      </c>
      <c r="H133" s="211">
        <v>6.56</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214</v>
      </c>
      <c r="AT133" s="184" t="s">
        <v>423</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3100</v>
      </c>
    </row>
    <row r="134" spans="1:65" s="2" customFormat="1" ht="11.25">
      <c r="A134" s="31"/>
      <c r="B134" s="32"/>
      <c r="C134" s="33"/>
      <c r="D134" s="186" t="s">
        <v>207</v>
      </c>
      <c r="E134" s="33"/>
      <c r="F134" s="187" t="s">
        <v>3099</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14.45" customHeight="1">
      <c r="A135" s="31"/>
      <c r="B135" s="32"/>
      <c r="C135" s="207" t="s">
        <v>447</v>
      </c>
      <c r="D135" s="207" t="s">
        <v>423</v>
      </c>
      <c r="E135" s="208" t="s">
        <v>3101</v>
      </c>
      <c r="F135" s="209" t="s">
        <v>3102</v>
      </c>
      <c r="G135" s="210" t="s">
        <v>1378</v>
      </c>
      <c r="H135" s="211">
        <v>2.5000000000000001E-2</v>
      </c>
      <c r="I135" s="212"/>
      <c r="J135" s="212"/>
      <c r="K135" s="213">
        <f>ROUND(P135*H135,2)</f>
        <v>0</v>
      </c>
      <c r="L135" s="209" t="s">
        <v>1</v>
      </c>
      <c r="M135" s="36"/>
      <c r="N135" s="214"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214</v>
      </c>
      <c r="AT135" s="184" t="s">
        <v>423</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3103</v>
      </c>
    </row>
    <row r="136" spans="1:65" s="2" customFormat="1" ht="11.25">
      <c r="A136" s="31"/>
      <c r="B136" s="32"/>
      <c r="C136" s="33"/>
      <c r="D136" s="186" t="s">
        <v>207</v>
      </c>
      <c r="E136" s="33"/>
      <c r="F136" s="187" t="s">
        <v>3102</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76</v>
      </c>
    </row>
    <row r="137" spans="1:65" s="2" customFormat="1" ht="14.45" customHeight="1">
      <c r="A137" s="31"/>
      <c r="B137" s="32"/>
      <c r="C137" s="207" t="s">
        <v>452</v>
      </c>
      <c r="D137" s="207" t="s">
        <v>423</v>
      </c>
      <c r="E137" s="208" t="s">
        <v>3104</v>
      </c>
      <c r="F137" s="209" t="s">
        <v>3105</v>
      </c>
      <c r="G137" s="210" t="s">
        <v>693</v>
      </c>
      <c r="H137" s="211">
        <v>0.05</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214</v>
      </c>
      <c r="AT137" s="184" t="s">
        <v>423</v>
      </c>
      <c r="AU137" s="184" t="s">
        <v>76</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3106</v>
      </c>
    </row>
    <row r="138" spans="1:65" s="2" customFormat="1" ht="11.25">
      <c r="A138" s="31"/>
      <c r="B138" s="32"/>
      <c r="C138" s="33"/>
      <c r="D138" s="186" t="s">
        <v>207</v>
      </c>
      <c r="E138" s="33"/>
      <c r="F138" s="187" t="s">
        <v>3105</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76</v>
      </c>
    </row>
    <row r="139" spans="1:65" s="2" customFormat="1" ht="14.45" customHeight="1">
      <c r="A139" s="31"/>
      <c r="B139" s="32"/>
      <c r="C139" s="207" t="s">
        <v>457</v>
      </c>
      <c r="D139" s="207" t="s">
        <v>423</v>
      </c>
      <c r="E139" s="208" t="s">
        <v>3082</v>
      </c>
      <c r="F139" s="209" t="s">
        <v>3083</v>
      </c>
      <c r="G139" s="210" t="s">
        <v>1378</v>
      </c>
      <c r="H139" s="211">
        <v>193.32</v>
      </c>
      <c r="I139" s="212"/>
      <c r="J139" s="212"/>
      <c r="K139" s="213">
        <f>ROUND(P139*H139,2)</f>
        <v>0</v>
      </c>
      <c r="L139" s="209" t="s">
        <v>1</v>
      </c>
      <c r="M139" s="36"/>
      <c r="N139" s="214"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214</v>
      </c>
      <c r="AT139" s="184" t="s">
        <v>423</v>
      </c>
      <c r="AU139" s="184" t="s">
        <v>76</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3107</v>
      </c>
    </row>
    <row r="140" spans="1:65" s="2" customFormat="1" ht="11.25">
      <c r="A140" s="31"/>
      <c r="B140" s="32"/>
      <c r="C140" s="33"/>
      <c r="D140" s="186" t="s">
        <v>207</v>
      </c>
      <c r="E140" s="33"/>
      <c r="F140" s="187" t="s">
        <v>3083</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76</v>
      </c>
    </row>
    <row r="141" spans="1:65" s="2" customFormat="1" ht="14.45" customHeight="1">
      <c r="A141" s="31"/>
      <c r="B141" s="32"/>
      <c r="C141" s="207" t="s">
        <v>462</v>
      </c>
      <c r="D141" s="207" t="s">
        <v>423</v>
      </c>
      <c r="E141" s="208" t="s">
        <v>3108</v>
      </c>
      <c r="F141" s="209" t="s">
        <v>3109</v>
      </c>
      <c r="G141" s="210" t="s">
        <v>1378</v>
      </c>
      <c r="H141" s="211">
        <v>193.32</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214</v>
      </c>
      <c r="AT141" s="184" t="s">
        <v>423</v>
      </c>
      <c r="AU141" s="184" t="s">
        <v>76</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3110</v>
      </c>
    </row>
    <row r="142" spans="1:65" s="2" customFormat="1" ht="11.25">
      <c r="A142" s="31"/>
      <c r="B142" s="32"/>
      <c r="C142" s="33"/>
      <c r="D142" s="186" t="s">
        <v>207</v>
      </c>
      <c r="E142" s="33"/>
      <c r="F142" s="187" t="s">
        <v>3109</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76</v>
      </c>
    </row>
    <row r="143" spans="1:65" s="2" customFormat="1" ht="14.45" customHeight="1">
      <c r="A143" s="31"/>
      <c r="B143" s="32"/>
      <c r="C143" s="207" t="s">
        <v>510</v>
      </c>
      <c r="D143" s="207" t="s">
        <v>423</v>
      </c>
      <c r="E143" s="208" t="s">
        <v>3111</v>
      </c>
      <c r="F143" s="209" t="s">
        <v>3112</v>
      </c>
      <c r="G143" s="210" t="s">
        <v>693</v>
      </c>
      <c r="H143" s="211">
        <v>0.05</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214</v>
      </c>
      <c r="AT143" s="184" t="s">
        <v>423</v>
      </c>
      <c r="AU143" s="184" t="s">
        <v>76</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3113</v>
      </c>
    </row>
    <row r="144" spans="1:65" s="2" customFormat="1" ht="11.25">
      <c r="A144" s="31"/>
      <c r="B144" s="32"/>
      <c r="C144" s="33"/>
      <c r="D144" s="186" t="s">
        <v>207</v>
      </c>
      <c r="E144" s="33"/>
      <c r="F144" s="187" t="s">
        <v>3112</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76</v>
      </c>
    </row>
    <row r="145" spans="1:65" s="2" customFormat="1" ht="14.45" customHeight="1">
      <c r="A145" s="31"/>
      <c r="B145" s="32"/>
      <c r="C145" s="170" t="s">
        <v>9</v>
      </c>
      <c r="D145" s="170" t="s">
        <v>201</v>
      </c>
      <c r="E145" s="171" t="s">
        <v>3114</v>
      </c>
      <c r="F145" s="172" t="s">
        <v>3115</v>
      </c>
      <c r="G145" s="173" t="s">
        <v>300</v>
      </c>
      <c r="H145" s="174">
        <v>256</v>
      </c>
      <c r="I145" s="175"/>
      <c r="J145" s="176"/>
      <c r="K145" s="177">
        <f>ROUND(P145*H145,2)</f>
        <v>0</v>
      </c>
      <c r="L145" s="172" t="s">
        <v>1</v>
      </c>
      <c r="M145" s="178"/>
      <c r="N145" s="179"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213</v>
      </c>
      <c r="AT145" s="184" t="s">
        <v>201</v>
      </c>
      <c r="AU145" s="184" t="s">
        <v>76</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3116</v>
      </c>
    </row>
    <row r="146" spans="1:65" s="2" customFormat="1" ht="11.25">
      <c r="A146" s="31"/>
      <c r="B146" s="32"/>
      <c r="C146" s="33"/>
      <c r="D146" s="186" t="s">
        <v>207</v>
      </c>
      <c r="E146" s="33"/>
      <c r="F146" s="187" t="s">
        <v>3115</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76</v>
      </c>
    </row>
    <row r="147" spans="1:65" s="2" customFormat="1" ht="14.45" customHeight="1">
      <c r="A147" s="31"/>
      <c r="B147" s="32"/>
      <c r="C147" s="170" t="s">
        <v>607</v>
      </c>
      <c r="D147" s="170" t="s">
        <v>201</v>
      </c>
      <c r="E147" s="171" t="s">
        <v>3117</v>
      </c>
      <c r="F147" s="172" t="s">
        <v>3118</v>
      </c>
      <c r="G147" s="173" t="s">
        <v>300</v>
      </c>
      <c r="H147" s="174">
        <v>80</v>
      </c>
      <c r="I147" s="175"/>
      <c r="J147" s="176"/>
      <c r="K147" s="177">
        <f>ROUND(P147*H147,2)</f>
        <v>0</v>
      </c>
      <c r="L147" s="172" t="s">
        <v>1</v>
      </c>
      <c r="M147" s="178"/>
      <c r="N147" s="179"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213</v>
      </c>
      <c r="AT147" s="184" t="s">
        <v>201</v>
      </c>
      <c r="AU147" s="184" t="s">
        <v>76</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214</v>
      </c>
      <c r="BM147" s="184" t="s">
        <v>3119</v>
      </c>
    </row>
    <row r="148" spans="1:65" s="2" customFormat="1" ht="11.25">
      <c r="A148" s="31"/>
      <c r="B148" s="32"/>
      <c r="C148" s="33"/>
      <c r="D148" s="186" t="s">
        <v>207</v>
      </c>
      <c r="E148" s="33"/>
      <c r="F148" s="187" t="s">
        <v>3118</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76</v>
      </c>
    </row>
    <row r="149" spans="1:65" s="2" customFormat="1" ht="14.45" customHeight="1">
      <c r="A149" s="31"/>
      <c r="B149" s="32"/>
      <c r="C149" s="170" t="s">
        <v>616</v>
      </c>
      <c r="D149" s="170" t="s">
        <v>201</v>
      </c>
      <c r="E149" s="171" t="s">
        <v>3120</v>
      </c>
      <c r="F149" s="172" t="s">
        <v>3121</v>
      </c>
      <c r="G149" s="173" t="s">
        <v>300</v>
      </c>
      <c r="H149" s="174">
        <v>168</v>
      </c>
      <c r="I149" s="175"/>
      <c r="J149" s="176"/>
      <c r="K149" s="177">
        <f>ROUND(P149*H149,2)</f>
        <v>0</v>
      </c>
      <c r="L149" s="172" t="s">
        <v>1</v>
      </c>
      <c r="M149" s="178"/>
      <c r="N149" s="179"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213</v>
      </c>
      <c r="AT149" s="184" t="s">
        <v>201</v>
      </c>
      <c r="AU149" s="184" t="s">
        <v>76</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214</v>
      </c>
      <c r="BM149" s="184" t="s">
        <v>3122</v>
      </c>
    </row>
    <row r="150" spans="1:65" s="2" customFormat="1" ht="11.25">
      <c r="A150" s="31"/>
      <c r="B150" s="32"/>
      <c r="C150" s="33"/>
      <c r="D150" s="186" t="s">
        <v>207</v>
      </c>
      <c r="E150" s="33"/>
      <c r="F150" s="187" t="s">
        <v>3121</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76</v>
      </c>
    </row>
    <row r="151" spans="1:65" s="2" customFormat="1" ht="14.45" customHeight="1">
      <c r="A151" s="31"/>
      <c r="B151" s="32"/>
      <c r="C151" s="207" t="s">
        <v>620</v>
      </c>
      <c r="D151" s="207" t="s">
        <v>423</v>
      </c>
      <c r="E151" s="208" t="s">
        <v>3123</v>
      </c>
      <c r="F151" s="209" t="s">
        <v>3124</v>
      </c>
      <c r="G151" s="210" t="s">
        <v>300</v>
      </c>
      <c r="H151" s="211">
        <v>1</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214</v>
      </c>
      <c r="AT151" s="184" t="s">
        <v>423</v>
      </c>
      <c r="AU151" s="184" t="s">
        <v>76</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3125</v>
      </c>
    </row>
    <row r="152" spans="1:65" s="2" customFormat="1" ht="11.25">
      <c r="A152" s="31"/>
      <c r="B152" s="32"/>
      <c r="C152" s="33"/>
      <c r="D152" s="186" t="s">
        <v>207</v>
      </c>
      <c r="E152" s="33"/>
      <c r="F152" s="187" t="s">
        <v>3124</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76</v>
      </c>
    </row>
    <row r="153" spans="1:65" s="2" customFormat="1" ht="14.45" customHeight="1">
      <c r="A153" s="31"/>
      <c r="B153" s="32"/>
      <c r="C153" s="207" t="s">
        <v>624</v>
      </c>
      <c r="D153" s="207" t="s">
        <v>423</v>
      </c>
      <c r="E153" s="208" t="s">
        <v>3126</v>
      </c>
      <c r="F153" s="209" t="s">
        <v>3127</v>
      </c>
      <c r="G153" s="210" t="s">
        <v>698</v>
      </c>
      <c r="H153" s="211">
        <v>132.9</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214</v>
      </c>
      <c r="AT153" s="184" t="s">
        <v>423</v>
      </c>
      <c r="AU153" s="184" t="s">
        <v>76</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214</v>
      </c>
      <c r="BM153" s="184" t="s">
        <v>3128</v>
      </c>
    </row>
    <row r="154" spans="1:65" s="2" customFormat="1" ht="11.25">
      <c r="A154" s="31"/>
      <c r="B154" s="32"/>
      <c r="C154" s="33"/>
      <c r="D154" s="186" t="s">
        <v>207</v>
      </c>
      <c r="E154" s="33"/>
      <c r="F154" s="187" t="s">
        <v>3127</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76</v>
      </c>
    </row>
    <row r="155" spans="1:65" s="2" customFormat="1" ht="14.45" customHeight="1">
      <c r="A155" s="31"/>
      <c r="B155" s="32"/>
      <c r="C155" s="170" t="s">
        <v>628</v>
      </c>
      <c r="D155" s="170" t="s">
        <v>201</v>
      </c>
      <c r="E155" s="171" t="s">
        <v>3129</v>
      </c>
      <c r="F155" s="172" t="s">
        <v>3130</v>
      </c>
      <c r="G155" s="173" t="s">
        <v>1378</v>
      </c>
      <c r="H155" s="174">
        <v>265.8</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213</v>
      </c>
      <c r="AT155" s="184" t="s">
        <v>201</v>
      </c>
      <c r="AU155" s="184" t="s">
        <v>76</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3131</v>
      </c>
    </row>
    <row r="156" spans="1:65" s="2" customFormat="1" ht="11.25">
      <c r="A156" s="31"/>
      <c r="B156" s="32"/>
      <c r="C156" s="33"/>
      <c r="D156" s="186" t="s">
        <v>207</v>
      </c>
      <c r="E156" s="33"/>
      <c r="F156" s="187" t="s">
        <v>3130</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76</v>
      </c>
    </row>
    <row r="157" spans="1:65" s="2" customFormat="1" ht="14.45" customHeight="1">
      <c r="A157" s="31"/>
      <c r="B157" s="32"/>
      <c r="C157" s="207" t="s">
        <v>8</v>
      </c>
      <c r="D157" s="207" t="s">
        <v>423</v>
      </c>
      <c r="E157" s="208" t="s">
        <v>3132</v>
      </c>
      <c r="F157" s="209" t="s">
        <v>3133</v>
      </c>
      <c r="G157" s="210" t="s">
        <v>1378</v>
      </c>
      <c r="H157" s="211">
        <v>265.8</v>
      </c>
      <c r="I157" s="212"/>
      <c r="J157" s="212"/>
      <c r="K157" s="213">
        <f>ROUND(P157*H157,2)</f>
        <v>0</v>
      </c>
      <c r="L157" s="209" t="s">
        <v>1</v>
      </c>
      <c r="M157" s="36"/>
      <c r="N157" s="214"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214</v>
      </c>
      <c r="AT157" s="184" t="s">
        <v>423</v>
      </c>
      <c r="AU157" s="184" t="s">
        <v>76</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214</v>
      </c>
      <c r="BM157" s="184" t="s">
        <v>3134</v>
      </c>
    </row>
    <row r="158" spans="1:65" s="2" customFormat="1" ht="11.25">
      <c r="A158" s="31"/>
      <c r="B158" s="32"/>
      <c r="C158" s="33"/>
      <c r="D158" s="186" t="s">
        <v>207</v>
      </c>
      <c r="E158" s="33"/>
      <c r="F158" s="187" t="s">
        <v>3133</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76</v>
      </c>
    </row>
    <row r="159" spans="1:65" s="2" customFormat="1" ht="14.45" customHeight="1">
      <c r="A159" s="31"/>
      <c r="B159" s="32"/>
      <c r="C159" s="207" t="s">
        <v>422</v>
      </c>
      <c r="D159" s="207" t="s">
        <v>423</v>
      </c>
      <c r="E159" s="208" t="s">
        <v>3135</v>
      </c>
      <c r="F159" s="209" t="s">
        <v>3136</v>
      </c>
      <c r="G159" s="210" t="s">
        <v>693</v>
      </c>
      <c r="H159" s="211">
        <v>0.25</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214</v>
      </c>
      <c r="AT159" s="184" t="s">
        <v>423</v>
      </c>
      <c r="AU159" s="184" t="s">
        <v>76</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214</v>
      </c>
      <c r="BM159" s="184" t="s">
        <v>3137</v>
      </c>
    </row>
    <row r="160" spans="1:65" s="2" customFormat="1" ht="11.25">
      <c r="A160" s="31"/>
      <c r="B160" s="32"/>
      <c r="C160" s="33"/>
      <c r="D160" s="186" t="s">
        <v>207</v>
      </c>
      <c r="E160" s="33"/>
      <c r="F160" s="187" t="s">
        <v>3136</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76</v>
      </c>
    </row>
    <row r="161" spans="1:65" s="2" customFormat="1" ht="14.45" customHeight="1">
      <c r="A161" s="31"/>
      <c r="B161" s="32"/>
      <c r="C161" s="207" t="s">
        <v>588</v>
      </c>
      <c r="D161" s="207" t="s">
        <v>423</v>
      </c>
      <c r="E161" s="208" t="s">
        <v>3138</v>
      </c>
      <c r="F161" s="209" t="s">
        <v>3139</v>
      </c>
      <c r="G161" s="210" t="s">
        <v>204</v>
      </c>
      <c r="H161" s="211">
        <v>12</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214</v>
      </c>
      <c r="AT161" s="184" t="s">
        <v>423</v>
      </c>
      <c r="AU161" s="184" t="s">
        <v>76</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214</v>
      </c>
      <c r="BM161" s="184" t="s">
        <v>3140</v>
      </c>
    </row>
    <row r="162" spans="1:65" s="2" customFormat="1" ht="11.25">
      <c r="A162" s="31"/>
      <c r="B162" s="32"/>
      <c r="C162" s="33"/>
      <c r="D162" s="186" t="s">
        <v>207</v>
      </c>
      <c r="E162" s="33"/>
      <c r="F162" s="187" t="s">
        <v>3139</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76</v>
      </c>
    </row>
    <row r="163" spans="1:65" s="2" customFormat="1" ht="14.45" customHeight="1">
      <c r="A163" s="31"/>
      <c r="B163" s="32"/>
      <c r="C163" s="207" t="s">
        <v>636</v>
      </c>
      <c r="D163" s="207" t="s">
        <v>423</v>
      </c>
      <c r="E163" s="208" t="s">
        <v>3141</v>
      </c>
      <c r="F163" s="209" t="s">
        <v>3142</v>
      </c>
      <c r="G163" s="210" t="s">
        <v>3143</v>
      </c>
      <c r="H163" s="211">
        <v>12</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76</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3144</v>
      </c>
    </row>
    <row r="164" spans="1:65" s="2" customFormat="1" ht="11.25">
      <c r="A164" s="31"/>
      <c r="B164" s="32"/>
      <c r="C164" s="33"/>
      <c r="D164" s="186" t="s">
        <v>207</v>
      </c>
      <c r="E164" s="33"/>
      <c r="F164" s="187" t="s">
        <v>3142</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76</v>
      </c>
    </row>
    <row r="165" spans="1:65" s="2" customFormat="1" ht="14.45" customHeight="1">
      <c r="A165" s="31"/>
      <c r="B165" s="32"/>
      <c r="C165" s="207" t="s">
        <v>1070</v>
      </c>
      <c r="D165" s="207" t="s">
        <v>423</v>
      </c>
      <c r="E165" s="208" t="s">
        <v>3145</v>
      </c>
      <c r="F165" s="209" t="s">
        <v>3146</v>
      </c>
      <c r="G165" s="210" t="s">
        <v>3143</v>
      </c>
      <c r="H165" s="211">
        <v>4</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76</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3147</v>
      </c>
    </row>
    <row r="166" spans="1:65" s="2" customFormat="1" ht="11.25">
      <c r="A166" s="31"/>
      <c r="B166" s="32"/>
      <c r="C166" s="33"/>
      <c r="D166" s="186" t="s">
        <v>207</v>
      </c>
      <c r="E166" s="33"/>
      <c r="F166" s="187" t="s">
        <v>3146</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76</v>
      </c>
    </row>
    <row r="167" spans="1:65" s="2" customFormat="1" ht="14.45" customHeight="1">
      <c r="A167" s="31"/>
      <c r="B167" s="32"/>
      <c r="C167" s="207" t="s">
        <v>640</v>
      </c>
      <c r="D167" s="207" t="s">
        <v>423</v>
      </c>
      <c r="E167" s="208" t="s">
        <v>3148</v>
      </c>
      <c r="F167" s="209" t="s">
        <v>3149</v>
      </c>
      <c r="G167" s="210" t="s">
        <v>204</v>
      </c>
      <c r="H167" s="211">
        <v>170</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214</v>
      </c>
      <c r="AT167" s="184" t="s">
        <v>423</v>
      </c>
      <c r="AU167" s="184" t="s">
        <v>76</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214</v>
      </c>
      <c r="BM167" s="184" t="s">
        <v>3150</v>
      </c>
    </row>
    <row r="168" spans="1:65" s="2" customFormat="1" ht="11.25">
      <c r="A168" s="31"/>
      <c r="B168" s="32"/>
      <c r="C168" s="33"/>
      <c r="D168" s="186" t="s">
        <v>207</v>
      </c>
      <c r="E168" s="33"/>
      <c r="F168" s="187" t="s">
        <v>3149</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76</v>
      </c>
    </row>
    <row r="169" spans="1:65" s="2" customFormat="1" ht="14.45" customHeight="1">
      <c r="A169" s="31"/>
      <c r="B169" s="32"/>
      <c r="C169" s="207" t="s">
        <v>648</v>
      </c>
      <c r="D169" s="207" t="s">
        <v>423</v>
      </c>
      <c r="E169" s="208" t="s">
        <v>3151</v>
      </c>
      <c r="F169" s="209" t="s">
        <v>3152</v>
      </c>
      <c r="G169" s="210" t="s">
        <v>204</v>
      </c>
      <c r="H169" s="211">
        <v>170</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214</v>
      </c>
      <c r="AT169" s="184" t="s">
        <v>423</v>
      </c>
      <c r="AU169" s="184" t="s">
        <v>76</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214</v>
      </c>
      <c r="BM169" s="184" t="s">
        <v>3153</v>
      </c>
    </row>
    <row r="170" spans="1:65" s="2" customFormat="1" ht="11.25">
      <c r="A170" s="31"/>
      <c r="B170" s="32"/>
      <c r="C170" s="33"/>
      <c r="D170" s="186" t="s">
        <v>207</v>
      </c>
      <c r="E170" s="33"/>
      <c r="F170" s="187" t="s">
        <v>3152</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76</v>
      </c>
    </row>
    <row r="171" spans="1:65" s="2" customFormat="1" ht="14.45" customHeight="1">
      <c r="A171" s="31"/>
      <c r="B171" s="32"/>
      <c r="C171" s="207" t="s">
        <v>652</v>
      </c>
      <c r="D171" s="207" t="s">
        <v>423</v>
      </c>
      <c r="E171" s="208" t="s">
        <v>3154</v>
      </c>
      <c r="F171" s="209" t="s">
        <v>3155</v>
      </c>
      <c r="G171" s="210" t="s">
        <v>204</v>
      </c>
      <c r="H171" s="211">
        <v>10.8</v>
      </c>
      <c r="I171" s="212"/>
      <c r="J171" s="212"/>
      <c r="K171" s="213">
        <f>ROUND(P171*H171,2)</f>
        <v>0</v>
      </c>
      <c r="L171" s="209" t="s">
        <v>1</v>
      </c>
      <c r="M171" s="36"/>
      <c r="N171" s="214"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214</v>
      </c>
      <c r="AT171" s="184" t="s">
        <v>423</v>
      </c>
      <c r="AU171" s="184" t="s">
        <v>76</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214</v>
      </c>
      <c r="BM171" s="184" t="s">
        <v>3156</v>
      </c>
    </row>
    <row r="172" spans="1:65" s="2" customFormat="1" ht="11.25">
      <c r="A172" s="31"/>
      <c r="B172" s="32"/>
      <c r="C172" s="33"/>
      <c r="D172" s="186" t="s">
        <v>207</v>
      </c>
      <c r="E172" s="33"/>
      <c r="F172" s="187" t="s">
        <v>3155</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76</v>
      </c>
    </row>
    <row r="173" spans="1:65" s="2" customFormat="1" ht="14.45" customHeight="1">
      <c r="A173" s="31"/>
      <c r="B173" s="32"/>
      <c r="C173" s="170" t="s">
        <v>657</v>
      </c>
      <c r="D173" s="170" t="s">
        <v>201</v>
      </c>
      <c r="E173" s="171" t="s">
        <v>3157</v>
      </c>
      <c r="F173" s="172" t="s">
        <v>3158</v>
      </c>
      <c r="G173" s="173" t="s">
        <v>300</v>
      </c>
      <c r="H173" s="174">
        <v>18</v>
      </c>
      <c r="I173" s="175"/>
      <c r="J173" s="176"/>
      <c r="K173" s="177">
        <f>ROUND(P173*H173,2)</f>
        <v>0</v>
      </c>
      <c r="L173" s="172" t="s">
        <v>1</v>
      </c>
      <c r="M173" s="178"/>
      <c r="N173" s="179"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213</v>
      </c>
      <c r="AT173" s="184" t="s">
        <v>201</v>
      </c>
      <c r="AU173" s="184" t="s">
        <v>76</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214</v>
      </c>
      <c r="BM173" s="184" t="s">
        <v>3159</v>
      </c>
    </row>
    <row r="174" spans="1:65" s="2" customFormat="1" ht="11.25">
      <c r="A174" s="31"/>
      <c r="B174" s="32"/>
      <c r="C174" s="33"/>
      <c r="D174" s="186" t="s">
        <v>207</v>
      </c>
      <c r="E174" s="33"/>
      <c r="F174" s="187" t="s">
        <v>3158</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76</v>
      </c>
    </row>
    <row r="175" spans="1:65" s="2" customFormat="1" ht="14.45" customHeight="1">
      <c r="A175" s="31"/>
      <c r="B175" s="32"/>
      <c r="C175" s="170" t="s">
        <v>663</v>
      </c>
      <c r="D175" s="170" t="s">
        <v>201</v>
      </c>
      <c r="E175" s="171" t="s">
        <v>3160</v>
      </c>
      <c r="F175" s="172" t="s">
        <v>3161</v>
      </c>
      <c r="G175" s="173" t="s">
        <v>300</v>
      </c>
      <c r="H175" s="174">
        <v>36</v>
      </c>
      <c r="I175" s="175"/>
      <c r="J175" s="176"/>
      <c r="K175" s="177">
        <f>ROUND(P175*H175,2)</f>
        <v>0</v>
      </c>
      <c r="L175" s="172" t="s">
        <v>1</v>
      </c>
      <c r="M175" s="178"/>
      <c r="N175" s="179"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213</v>
      </c>
      <c r="AT175" s="184" t="s">
        <v>201</v>
      </c>
      <c r="AU175" s="184" t="s">
        <v>76</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214</v>
      </c>
      <c r="BM175" s="184" t="s">
        <v>3162</v>
      </c>
    </row>
    <row r="176" spans="1:65" s="2" customFormat="1" ht="11.25">
      <c r="A176" s="31"/>
      <c r="B176" s="32"/>
      <c r="C176" s="33"/>
      <c r="D176" s="186" t="s">
        <v>207</v>
      </c>
      <c r="E176" s="33"/>
      <c r="F176" s="187" t="s">
        <v>3161</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76</v>
      </c>
    </row>
    <row r="177" spans="1:65" s="2" customFormat="1" ht="14.45" customHeight="1">
      <c r="A177" s="31"/>
      <c r="B177" s="32"/>
      <c r="C177" s="170" t="s">
        <v>668</v>
      </c>
      <c r="D177" s="170" t="s">
        <v>201</v>
      </c>
      <c r="E177" s="171" t="s">
        <v>3163</v>
      </c>
      <c r="F177" s="172" t="s">
        <v>3164</v>
      </c>
      <c r="G177" s="173" t="s">
        <v>300</v>
      </c>
      <c r="H177" s="174">
        <v>4</v>
      </c>
      <c r="I177" s="175"/>
      <c r="J177" s="176"/>
      <c r="K177" s="177">
        <f>ROUND(P177*H177,2)</f>
        <v>0</v>
      </c>
      <c r="L177" s="172" t="s">
        <v>1</v>
      </c>
      <c r="M177" s="178"/>
      <c r="N177" s="179"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213</v>
      </c>
      <c r="AT177" s="184" t="s">
        <v>201</v>
      </c>
      <c r="AU177" s="184" t="s">
        <v>76</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214</v>
      </c>
      <c r="BM177" s="184" t="s">
        <v>3165</v>
      </c>
    </row>
    <row r="178" spans="1:65" s="2" customFormat="1" ht="11.25">
      <c r="A178" s="31"/>
      <c r="B178" s="32"/>
      <c r="C178" s="33"/>
      <c r="D178" s="186" t="s">
        <v>207</v>
      </c>
      <c r="E178" s="33"/>
      <c r="F178" s="187" t="s">
        <v>3164</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76</v>
      </c>
    </row>
    <row r="179" spans="1:65" s="2" customFormat="1" ht="14.45" customHeight="1">
      <c r="A179" s="31"/>
      <c r="B179" s="32"/>
      <c r="C179" s="170" t="s">
        <v>673</v>
      </c>
      <c r="D179" s="170" t="s">
        <v>201</v>
      </c>
      <c r="E179" s="171" t="s">
        <v>3166</v>
      </c>
      <c r="F179" s="172" t="s">
        <v>3167</v>
      </c>
      <c r="G179" s="173" t="s">
        <v>300</v>
      </c>
      <c r="H179" s="174">
        <v>16</v>
      </c>
      <c r="I179" s="175"/>
      <c r="J179" s="176"/>
      <c r="K179" s="177">
        <f>ROUND(P179*H179,2)</f>
        <v>0</v>
      </c>
      <c r="L179" s="172" t="s">
        <v>1</v>
      </c>
      <c r="M179" s="178"/>
      <c r="N179" s="179"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213</v>
      </c>
      <c r="AT179" s="184" t="s">
        <v>201</v>
      </c>
      <c r="AU179" s="184" t="s">
        <v>76</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214</v>
      </c>
      <c r="BM179" s="184" t="s">
        <v>3168</v>
      </c>
    </row>
    <row r="180" spans="1:65" s="2" customFormat="1" ht="11.25">
      <c r="A180" s="31"/>
      <c r="B180" s="32"/>
      <c r="C180" s="33"/>
      <c r="D180" s="186" t="s">
        <v>207</v>
      </c>
      <c r="E180" s="33"/>
      <c r="F180" s="187" t="s">
        <v>3167</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76</v>
      </c>
    </row>
    <row r="181" spans="1:65" s="2" customFormat="1" ht="14.45" customHeight="1">
      <c r="A181" s="31"/>
      <c r="B181" s="32"/>
      <c r="C181" s="170" t="s">
        <v>677</v>
      </c>
      <c r="D181" s="170" t="s">
        <v>201</v>
      </c>
      <c r="E181" s="171" t="s">
        <v>3169</v>
      </c>
      <c r="F181" s="172" t="s">
        <v>3170</v>
      </c>
      <c r="G181" s="173" t="s">
        <v>300</v>
      </c>
      <c r="H181" s="174">
        <v>8</v>
      </c>
      <c r="I181" s="175"/>
      <c r="J181" s="176"/>
      <c r="K181" s="177">
        <f>ROUND(P181*H181,2)</f>
        <v>0</v>
      </c>
      <c r="L181" s="172" t="s">
        <v>1</v>
      </c>
      <c r="M181" s="178"/>
      <c r="N181" s="179"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213</v>
      </c>
      <c r="AT181" s="184" t="s">
        <v>201</v>
      </c>
      <c r="AU181" s="184" t="s">
        <v>76</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214</v>
      </c>
      <c r="BM181" s="184" t="s">
        <v>3171</v>
      </c>
    </row>
    <row r="182" spans="1:65" s="2" customFormat="1" ht="11.25">
      <c r="A182" s="31"/>
      <c r="B182" s="32"/>
      <c r="C182" s="33"/>
      <c r="D182" s="186" t="s">
        <v>207</v>
      </c>
      <c r="E182" s="33"/>
      <c r="F182" s="187" t="s">
        <v>3170</v>
      </c>
      <c r="G182" s="33"/>
      <c r="H182" s="33"/>
      <c r="I182" s="188"/>
      <c r="J182" s="188"/>
      <c r="K182" s="33"/>
      <c r="L182" s="33"/>
      <c r="M182" s="36"/>
      <c r="N182" s="189"/>
      <c r="O182" s="190"/>
      <c r="P182" s="68"/>
      <c r="Q182" s="68"/>
      <c r="R182" s="68"/>
      <c r="S182" s="68"/>
      <c r="T182" s="68"/>
      <c r="U182" s="68"/>
      <c r="V182" s="68"/>
      <c r="W182" s="68"/>
      <c r="X182" s="68"/>
      <c r="Y182" s="69"/>
      <c r="Z182" s="31"/>
      <c r="AA182" s="31"/>
      <c r="AB182" s="31"/>
      <c r="AC182" s="31"/>
      <c r="AD182" s="31"/>
      <c r="AE182" s="31"/>
      <c r="AT182" s="14" t="s">
        <v>207</v>
      </c>
      <c r="AU182" s="14" t="s">
        <v>76</v>
      </c>
    </row>
    <row r="183" spans="1:65" s="2" customFormat="1" ht="14.45" customHeight="1">
      <c r="A183" s="31"/>
      <c r="B183" s="32"/>
      <c r="C183" s="170" t="s">
        <v>681</v>
      </c>
      <c r="D183" s="170" t="s">
        <v>201</v>
      </c>
      <c r="E183" s="171" t="s">
        <v>3172</v>
      </c>
      <c r="F183" s="172" t="s">
        <v>3173</v>
      </c>
      <c r="G183" s="173" t="s">
        <v>300</v>
      </c>
      <c r="H183" s="174">
        <v>2</v>
      </c>
      <c r="I183" s="175"/>
      <c r="J183" s="176"/>
      <c r="K183" s="177">
        <f>ROUND(P183*H183,2)</f>
        <v>0</v>
      </c>
      <c r="L183" s="172" t="s">
        <v>1</v>
      </c>
      <c r="M183" s="178"/>
      <c r="N183" s="179" t="s">
        <v>1</v>
      </c>
      <c r="O183" s="180" t="s">
        <v>39</v>
      </c>
      <c r="P183" s="181">
        <f>I183+J183</f>
        <v>0</v>
      </c>
      <c r="Q183" s="181">
        <f>ROUND(I183*H183,2)</f>
        <v>0</v>
      </c>
      <c r="R183" s="181">
        <f>ROUND(J183*H183,2)</f>
        <v>0</v>
      </c>
      <c r="S183" s="68"/>
      <c r="T183" s="182">
        <f>S183*H183</f>
        <v>0</v>
      </c>
      <c r="U183" s="182">
        <v>0</v>
      </c>
      <c r="V183" s="182">
        <f>U183*H183</f>
        <v>0</v>
      </c>
      <c r="W183" s="182">
        <v>0</v>
      </c>
      <c r="X183" s="182">
        <f>W183*H183</f>
        <v>0</v>
      </c>
      <c r="Y183" s="183" t="s">
        <v>1</v>
      </c>
      <c r="Z183" s="31"/>
      <c r="AA183" s="31"/>
      <c r="AB183" s="31"/>
      <c r="AC183" s="31"/>
      <c r="AD183" s="31"/>
      <c r="AE183" s="31"/>
      <c r="AR183" s="184" t="s">
        <v>213</v>
      </c>
      <c r="AT183" s="184" t="s">
        <v>201</v>
      </c>
      <c r="AU183" s="184" t="s">
        <v>76</v>
      </c>
      <c r="AY183" s="14" t="s">
        <v>205</v>
      </c>
      <c r="BE183" s="185">
        <f>IF(O183="základní",K183,0)</f>
        <v>0</v>
      </c>
      <c r="BF183" s="185">
        <f>IF(O183="snížená",K183,0)</f>
        <v>0</v>
      </c>
      <c r="BG183" s="185">
        <f>IF(O183="zákl. přenesená",K183,0)</f>
        <v>0</v>
      </c>
      <c r="BH183" s="185">
        <f>IF(O183="sníž. přenesená",K183,0)</f>
        <v>0</v>
      </c>
      <c r="BI183" s="185">
        <f>IF(O183="nulová",K183,0)</f>
        <v>0</v>
      </c>
      <c r="BJ183" s="14" t="s">
        <v>83</v>
      </c>
      <c r="BK183" s="185">
        <f>ROUND(P183*H183,2)</f>
        <v>0</v>
      </c>
      <c r="BL183" s="14" t="s">
        <v>214</v>
      </c>
      <c r="BM183" s="184" t="s">
        <v>3174</v>
      </c>
    </row>
    <row r="184" spans="1:65" s="2" customFormat="1" ht="11.25">
      <c r="A184" s="31"/>
      <c r="B184" s="32"/>
      <c r="C184" s="33"/>
      <c r="D184" s="186" t="s">
        <v>207</v>
      </c>
      <c r="E184" s="33"/>
      <c r="F184" s="187" t="s">
        <v>3173</v>
      </c>
      <c r="G184" s="33"/>
      <c r="H184" s="33"/>
      <c r="I184" s="188"/>
      <c r="J184" s="188"/>
      <c r="K184" s="33"/>
      <c r="L184" s="33"/>
      <c r="M184" s="36"/>
      <c r="N184" s="189"/>
      <c r="O184" s="190"/>
      <c r="P184" s="68"/>
      <c r="Q184" s="68"/>
      <c r="R184" s="68"/>
      <c r="S184" s="68"/>
      <c r="T184" s="68"/>
      <c r="U184" s="68"/>
      <c r="V184" s="68"/>
      <c r="W184" s="68"/>
      <c r="X184" s="68"/>
      <c r="Y184" s="69"/>
      <c r="Z184" s="31"/>
      <c r="AA184" s="31"/>
      <c r="AB184" s="31"/>
      <c r="AC184" s="31"/>
      <c r="AD184" s="31"/>
      <c r="AE184" s="31"/>
      <c r="AT184" s="14" t="s">
        <v>207</v>
      </c>
      <c r="AU184" s="14" t="s">
        <v>76</v>
      </c>
    </row>
    <row r="185" spans="1:65" s="2" customFormat="1" ht="14.45" customHeight="1">
      <c r="A185" s="31"/>
      <c r="B185" s="32"/>
      <c r="C185" s="170" t="s">
        <v>644</v>
      </c>
      <c r="D185" s="170" t="s">
        <v>201</v>
      </c>
      <c r="E185" s="171" t="s">
        <v>3175</v>
      </c>
      <c r="F185" s="172" t="s">
        <v>3176</v>
      </c>
      <c r="G185" s="173" t="s">
        <v>300</v>
      </c>
      <c r="H185" s="174">
        <v>2</v>
      </c>
      <c r="I185" s="175"/>
      <c r="J185" s="176"/>
      <c r="K185" s="177">
        <f>ROUND(P185*H185,2)</f>
        <v>0</v>
      </c>
      <c r="L185" s="172" t="s">
        <v>1</v>
      </c>
      <c r="M185" s="178"/>
      <c r="N185" s="179" t="s">
        <v>1</v>
      </c>
      <c r="O185" s="180" t="s">
        <v>39</v>
      </c>
      <c r="P185" s="181">
        <f>I185+J185</f>
        <v>0</v>
      </c>
      <c r="Q185" s="181">
        <f>ROUND(I185*H185,2)</f>
        <v>0</v>
      </c>
      <c r="R185" s="181">
        <f>ROUND(J185*H185,2)</f>
        <v>0</v>
      </c>
      <c r="S185" s="68"/>
      <c r="T185" s="182">
        <f>S185*H185</f>
        <v>0</v>
      </c>
      <c r="U185" s="182">
        <v>0</v>
      </c>
      <c r="V185" s="182">
        <f>U185*H185</f>
        <v>0</v>
      </c>
      <c r="W185" s="182">
        <v>0</v>
      </c>
      <c r="X185" s="182">
        <f>W185*H185</f>
        <v>0</v>
      </c>
      <c r="Y185" s="183" t="s">
        <v>1</v>
      </c>
      <c r="Z185" s="31"/>
      <c r="AA185" s="31"/>
      <c r="AB185" s="31"/>
      <c r="AC185" s="31"/>
      <c r="AD185" s="31"/>
      <c r="AE185" s="31"/>
      <c r="AR185" s="184" t="s">
        <v>213</v>
      </c>
      <c r="AT185" s="184" t="s">
        <v>201</v>
      </c>
      <c r="AU185" s="184" t="s">
        <v>76</v>
      </c>
      <c r="AY185" s="14" t="s">
        <v>205</v>
      </c>
      <c r="BE185" s="185">
        <f>IF(O185="základní",K185,0)</f>
        <v>0</v>
      </c>
      <c r="BF185" s="185">
        <f>IF(O185="snížená",K185,0)</f>
        <v>0</v>
      </c>
      <c r="BG185" s="185">
        <f>IF(O185="zákl. přenesená",K185,0)</f>
        <v>0</v>
      </c>
      <c r="BH185" s="185">
        <f>IF(O185="sníž. přenesená",K185,0)</f>
        <v>0</v>
      </c>
      <c r="BI185" s="185">
        <f>IF(O185="nulová",K185,0)</f>
        <v>0</v>
      </c>
      <c r="BJ185" s="14" t="s">
        <v>83</v>
      </c>
      <c r="BK185" s="185">
        <f>ROUND(P185*H185,2)</f>
        <v>0</v>
      </c>
      <c r="BL185" s="14" t="s">
        <v>214</v>
      </c>
      <c r="BM185" s="184" t="s">
        <v>3177</v>
      </c>
    </row>
    <row r="186" spans="1:65" s="2" customFormat="1" ht="11.25">
      <c r="A186" s="31"/>
      <c r="B186" s="32"/>
      <c r="C186" s="33"/>
      <c r="D186" s="186" t="s">
        <v>207</v>
      </c>
      <c r="E186" s="33"/>
      <c r="F186" s="187" t="s">
        <v>3176</v>
      </c>
      <c r="G186" s="33"/>
      <c r="H186" s="33"/>
      <c r="I186" s="188"/>
      <c r="J186" s="188"/>
      <c r="K186" s="33"/>
      <c r="L186" s="33"/>
      <c r="M186" s="36"/>
      <c r="N186" s="189"/>
      <c r="O186" s="190"/>
      <c r="P186" s="68"/>
      <c r="Q186" s="68"/>
      <c r="R186" s="68"/>
      <c r="S186" s="68"/>
      <c r="T186" s="68"/>
      <c r="U186" s="68"/>
      <c r="V186" s="68"/>
      <c r="W186" s="68"/>
      <c r="X186" s="68"/>
      <c r="Y186" s="69"/>
      <c r="Z186" s="31"/>
      <c r="AA186" s="31"/>
      <c r="AB186" s="31"/>
      <c r="AC186" s="31"/>
      <c r="AD186" s="31"/>
      <c r="AE186" s="31"/>
      <c r="AT186" s="14" t="s">
        <v>207</v>
      </c>
      <c r="AU186" s="14" t="s">
        <v>76</v>
      </c>
    </row>
    <row r="187" spans="1:65" s="2" customFormat="1" ht="24.2" customHeight="1">
      <c r="A187" s="31"/>
      <c r="B187" s="32"/>
      <c r="C187" s="207" t="s">
        <v>611</v>
      </c>
      <c r="D187" s="207" t="s">
        <v>423</v>
      </c>
      <c r="E187" s="208" t="s">
        <v>3178</v>
      </c>
      <c r="F187" s="209" t="s">
        <v>3179</v>
      </c>
      <c r="G187" s="210" t="s">
        <v>1378</v>
      </c>
      <c r="H187" s="211">
        <v>3.4660000000000002</v>
      </c>
      <c r="I187" s="212"/>
      <c r="J187" s="212"/>
      <c r="K187" s="213">
        <f>ROUND(P187*H187,2)</f>
        <v>0</v>
      </c>
      <c r="L187" s="209" t="s">
        <v>1</v>
      </c>
      <c r="M187" s="36"/>
      <c r="N187" s="214" t="s">
        <v>1</v>
      </c>
      <c r="O187" s="180" t="s">
        <v>39</v>
      </c>
      <c r="P187" s="181">
        <f>I187+J187</f>
        <v>0</v>
      </c>
      <c r="Q187" s="181">
        <f>ROUND(I187*H187,2)</f>
        <v>0</v>
      </c>
      <c r="R187" s="181">
        <f>ROUND(J187*H187,2)</f>
        <v>0</v>
      </c>
      <c r="S187" s="68"/>
      <c r="T187" s="182">
        <f>S187*H187</f>
        <v>0</v>
      </c>
      <c r="U187" s="182">
        <v>0</v>
      </c>
      <c r="V187" s="182">
        <f>U187*H187</f>
        <v>0</v>
      </c>
      <c r="W187" s="182">
        <v>0</v>
      </c>
      <c r="X187" s="182">
        <f>W187*H187</f>
        <v>0</v>
      </c>
      <c r="Y187" s="183" t="s">
        <v>1</v>
      </c>
      <c r="Z187" s="31"/>
      <c r="AA187" s="31"/>
      <c r="AB187" s="31"/>
      <c r="AC187" s="31"/>
      <c r="AD187" s="31"/>
      <c r="AE187" s="31"/>
      <c r="AR187" s="184" t="s">
        <v>214</v>
      </c>
      <c r="AT187" s="184" t="s">
        <v>423</v>
      </c>
      <c r="AU187" s="184" t="s">
        <v>76</v>
      </c>
      <c r="AY187" s="14" t="s">
        <v>205</v>
      </c>
      <c r="BE187" s="185">
        <f>IF(O187="základní",K187,0)</f>
        <v>0</v>
      </c>
      <c r="BF187" s="185">
        <f>IF(O187="snížená",K187,0)</f>
        <v>0</v>
      </c>
      <c r="BG187" s="185">
        <f>IF(O187="zákl. přenesená",K187,0)</f>
        <v>0</v>
      </c>
      <c r="BH187" s="185">
        <f>IF(O187="sníž. přenesená",K187,0)</f>
        <v>0</v>
      </c>
      <c r="BI187" s="185">
        <f>IF(O187="nulová",K187,0)</f>
        <v>0</v>
      </c>
      <c r="BJ187" s="14" t="s">
        <v>83</v>
      </c>
      <c r="BK187" s="185">
        <f>ROUND(P187*H187,2)</f>
        <v>0</v>
      </c>
      <c r="BL187" s="14" t="s">
        <v>214</v>
      </c>
      <c r="BM187" s="184" t="s">
        <v>3180</v>
      </c>
    </row>
    <row r="188" spans="1:65" s="2" customFormat="1" ht="11.25">
      <c r="A188" s="31"/>
      <c r="B188" s="32"/>
      <c r="C188" s="33"/>
      <c r="D188" s="186" t="s">
        <v>207</v>
      </c>
      <c r="E188" s="33"/>
      <c r="F188" s="187" t="s">
        <v>3179</v>
      </c>
      <c r="G188" s="33"/>
      <c r="H188" s="33"/>
      <c r="I188" s="188"/>
      <c r="J188" s="188"/>
      <c r="K188" s="33"/>
      <c r="L188" s="33"/>
      <c r="M188" s="36"/>
      <c r="N188" s="189"/>
      <c r="O188" s="190"/>
      <c r="P188" s="68"/>
      <c r="Q188" s="68"/>
      <c r="R188" s="68"/>
      <c r="S188" s="68"/>
      <c r="T188" s="68"/>
      <c r="U188" s="68"/>
      <c r="V188" s="68"/>
      <c r="W188" s="68"/>
      <c r="X188" s="68"/>
      <c r="Y188" s="69"/>
      <c r="Z188" s="31"/>
      <c r="AA188" s="31"/>
      <c r="AB188" s="31"/>
      <c r="AC188" s="31"/>
      <c r="AD188" s="31"/>
      <c r="AE188" s="31"/>
      <c r="AT188" s="14" t="s">
        <v>207</v>
      </c>
      <c r="AU188" s="14" t="s">
        <v>76</v>
      </c>
    </row>
    <row r="189" spans="1:65" s="2" customFormat="1" ht="24.2" customHeight="1">
      <c r="A189" s="31"/>
      <c r="B189" s="32"/>
      <c r="C189" s="207" t="s">
        <v>209</v>
      </c>
      <c r="D189" s="207" t="s">
        <v>423</v>
      </c>
      <c r="E189" s="208" t="s">
        <v>3181</v>
      </c>
      <c r="F189" s="209" t="s">
        <v>3182</v>
      </c>
      <c r="G189" s="210" t="s">
        <v>1378</v>
      </c>
      <c r="H189" s="211">
        <v>519.9</v>
      </c>
      <c r="I189" s="212"/>
      <c r="J189" s="212"/>
      <c r="K189" s="213">
        <f>ROUND(P189*H189,2)</f>
        <v>0</v>
      </c>
      <c r="L189" s="209" t="s">
        <v>1</v>
      </c>
      <c r="M189" s="36"/>
      <c r="N189" s="214" t="s">
        <v>1</v>
      </c>
      <c r="O189" s="180" t="s">
        <v>39</v>
      </c>
      <c r="P189" s="181">
        <f>I189+J189</f>
        <v>0</v>
      </c>
      <c r="Q189" s="181">
        <f>ROUND(I189*H189,2)</f>
        <v>0</v>
      </c>
      <c r="R189" s="181">
        <f>ROUND(J189*H189,2)</f>
        <v>0</v>
      </c>
      <c r="S189" s="68"/>
      <c r="T189" s="182">
        <f>S189*H189</f>
        <v>0</v>
      </c>
      <c r="U189" s="182">
        <v>0</v>
      </c>
      <c r="V189" s="182">
        <f>U189*H189</f>
        <v>0</v>
      </c>
      <c r="W189" s="182">
        <v>0</v>
      </c>
      <c r="X189" s="182">
        <f>W189*H189</f>
        <v>0</v>
      </c>
      <c r="Y189" s="183" t="s">
        <v>1</v>
      </c>
      <c r="Z189" s="31"/>
      <c r="AA189" s="31"/>
      <c r="AB189" s="31"/>
      <c r="AC189" s="31"/>
      <c r="AD189" s="31"/>
      <c r="AE189" s="31"/>
      <c r="AR189" s="184" t="s">
        <v>214</v>
      </c>
      <c r="AT189" s="184" t="s">
        <v>423</v>
      </c>
      <c r="AU189" s="184" t="s">
        <v>76</v>
      </c>
      <c r="AY189" s="14" t="s">
        <v>205</v>
      </c>
      <c r="BE189" s="185">
        <f>IF(O189="základní",K189,0)</f>
        <v>0</v>
      </c>
      <c r="BF189" s="185">
        <f>IF(O189="snížená",K189,0)</f>
        <v>0</v>
      </c>
      <c r="BG189" s="185">
        <f>IF(O189="zákl. přenesená",K189,0)</f>
        <v>0</v>
      </c>
      <c r="BH189" s="185">
        <f>IF(O189="sníž. přenesená",K189,0)</f>
        <v>0</v>
      </c>
      <c r="BI189" s="185">
        <f>IF(O189="nulová",K189,0)</f>
        <v>0</v>
      </c>
      <c r="BJ189" s="14" t="s">
        <v>83</v>
      </c>
      <c r="BK189" s="185">
        <f>ROUND(P189*H189,2)</f>
        <v>0</v>
      </c>
      <c r="BL189" s="14" t="s">
        <v>214</v>
      </c>
      <c r="BM189" s="184" t="s">
        <v>3183</v>
      </c>
    </row>
    <row r="190" spans="1:65" s="2" customFormat="1" ht="19.5">
      <c r="A190" s="31"/>
      <c r="B190" s="32"/>
      <c r="C190" s="33"/>
      <c r="D190" s="186" t="s">
        <v>207</v>
      </c>
      <c r="E190" s="33"/>
      <c r="F190" s="187" t="s">
        <v>3182</v>
      </c>
      <c r="G190" s="33"/>
      <c r="H190" s="33"/>
      <c r="I190" s="188"/>
      <c r="J190" s="188"/>
      <c r="K190" s="33"/>
      <c r="L190" s="33"/>
      <c r="M190" s="36"/>
      <c r="N190" s="189"/>
      <c r="O190" s="190"/>
      <c r="P190" s="68"/>
      <c r="Q190" s="68"/>
      <c r="R190" s="68"/>
      <c r="S190" s="68"/>
      <c r="T190" s="68"/>
      <c r="U190" s="68"/>
      <c r="V190" s="68"/>
      <c r="W190" s="68"/>
      <c r="X190" s="68"/>
      <c r="Y190" s="69"/>
      <c r="Z190" s="31"/>
      <c r="AA190" s="31"/>
      <c r="AB190" s="31"/>
      <c r="AC190" s="31"/>
      <c r="AD190" s="31"/>
      <c r="AE190" s="31"/>
      <c r="AT190" s="14" t="s">
        <v>207</v>
      </c>
      <c r="AU190" s="14" t="s">
        <v>76</v>
      </c>
    </row>
    <row r="191" spans="1:65" s="2" customFormat="1" ht="14.45" customHeight="1">
      <c r="A191" s="31"/>
      <c r="B191" s="32"/>
      <c r="C191" s="207" t="s">
        <v>216</v>
      </c>
      <c r="D191" s="207" t="s">
        <v>423</v>
      </c>
      <c r="E191" s="208" t="s">
        <v>3184</v>
      </c>
      <c r="F191" s="209" t="s">
        <v>3185</v>
      </c>
      <c r="G191" s="210" t="s">
        <v>761</v>
      </c>
      <c r="H191" s="211">
        <v>51</v>
      </c>
      <c r="I191" s="212"/>
      <c r="J191" s="212"/>
      <c r="K191" s="213">
        <f>ROUND(P191*H191,2)</f>
        <v>0</v>
      </c>
      <c r="L191" s="209" t="s">
        <v>1</v>
      </c>
      <c r="M191" s="36"/>
      <c r="N191" s="214" t="s">
        <v>1</v>
      </c>
      <c r="O191" s="180" t="s">
        <v>39</v>
      </c>
      <c r="P191" s="181">
        <f>I191+J191</f>
        <v>0</v>
      </c>
      <c r="Q191" s="181">
        <f>ROUND(I191*H191,2)</f>
        <v>0</v>
      </c>
      <c r="R191" s="181">
        <f>ROUND(J191*H191,2)</f>
        <v>0</v>
      </c>
      <c r="S191" s="68"/>
      <c r="T191" s="182">
        <f>S191*H191</f>
        <v>0</v>
      </c>
      <c r="U191" s="182">
        <v>0</v>
      </c>
      <c r="V191" s="182">
        <f>U191*H191</f>
        <v>0</v>
      </c>
      <c r="W191" s="182">
        <v>0</v>
      </c>
      <c r="X191" s="182">
        <f>W191*H191</f>
        <v>0</v>
      </c>
      <c r="Y191" s="183" t="s">
        <v>1</v>
      </c>
      <c r="Z191" s="31"/>
      <c r="AA191" s="31"/>
      <c r="AB191" s="31"/>
      <c r="AC191" s="31"/>
      <c r="AD191" s="31"/>
      <c r="AE191" s="31"/>
      <c r="AR191" s="184" t="s">
        <v>214</v>
      </c>
      <c r="AT191" s="184" t="s">
        <v>423</v>
      </c>
      <c r="AU191" s="184" t="s">
        <v>76</v>
      </c>
      <c r="AY191" s="14" t="s">
        <v>205</v>
      </c>
      <c r="BE191" s="185">
        <f>IF(O191="základní",K191,0)</f>
        <v>0</v>
      </c>
      <c r="BF191" s="185">
        <f>IF(O191="snížená",K191,0)</f>
        <v>0</v>
      </c>
      <c r="BG191" s="185">
        <f>IF(O191="zákl. přenesená",K191,0)</f>
        <v>0</v>
      </c>
      <c r="BH191" s="185">
        <f>IF(O191="sníž. přenesená",K191,0)</f>
        <v>0</v>
      </c>
      <c r="BI191" s="185">
        <f>IF(O191="nulová",K191,0)</f>
        <v>0</v>
      </c>
      <c r="BJ191" s="14" t="s">
        <v>83</v>
      </c>
      <c r="BK191" s="185">
        <f>ROUND(P191*H191,2)</f>
        <v>0</v>
      </c>
      <c r="BL191" s="14" t="s">
        <v>214</v>
      </c>
      <c r="BM191" s="184" t="s">
        <v>3186</v>
      </c>
    </row>
    <row r="192" spans="1:65" s="2" customFormat="1" ht="11.25">
      <c r="A192" s="31"/>
      <c r="B192" s="32"/>
      <c r="C192" s="33"/>
      <c r="D192" s="186" t="s">
        <v>207</v>
      </c>
      <c r="E192" s="33"/>
      <c r="F192" s="187" t="s">
        <v>3185</v>
      </c>
      <c r="G192" s="33"/>
      <c r="H192" s="33"/>
      <c r="I192" s="188"/>
      <c r="J192" s="188"/>
      <c r="K192" s="33"/>
      <c r="L192" s="33"/>
      <c r="M192" s="36"/>
      <c r="N192" s="189"/>
      <c r="O192" s="190"/>
      <c r="P192" s="68"/>
      <c r="Q192" s="68"/>
      <c r="R192" s="68"/>
      <c r="S192" s="68"/>
      <c r="T192" s="68"/>
      <c r="U192" s="68"/>
      <c r="V192" s="68"/>
      <c r="W192" s="68"/>
      <c r="X192" s="68"/>
      <c r="Y192" s="69"/>
      <c r="Z192" s="31"/>
      <c r="AA192" s="31"/>
      <c r="AB192" s="31"/>
      <c r="AC192" s="31"/>
      <c r="AD192" s="31"/>
      <c r="AE192" s="31"/>
      <c r="AT192" s="14" t="s">
        <v>207</v>
      </c>
      <c r="AU192" s="14" t="s">
        <v>76</v>
      </c>
    </row>
    <row r="193" spans="1:65" s="2" customFormat="1" ht="14.45" customHeight="1">
      <c r="A193" s="31"/>
      <c r="B193" s="32"/>
      <c r="C193" s="207" t="s">
        <v>220</v>
      </c>
      <c r="D193" s="207" t="s">
        <v>423</v>
      </c>
      <c r="E193" s="208" t="s">
        <v>3187</v>
      </c>
      <c r="F193" s="209" t="s">
        <v>3188</v>
      </c>
      <c r="G193" s="210" t="s">
        <v>204</v>
      </c>
      <c r="H193" s="211">
        <v>20</v>
      </c>
      <c r="I193" s="212"/>
      <c r="J193" s="212"/>
      <c r="K193" s="213">
        <f>ROUND(P193*H193,2)</f>
        <v>0</v>
      </c>
      <c r="L193" s="209" t="s">
        <v>1</v>
      </c>
      <c r="M193" s="36"/>
      <c r="N193" s="214" t="s">
        <v>1</v>
      </c>
      <c r="O193" s="180" t="s">
        <v>39</v>
      </c>
      <c r="P193" s="181">
        <f>I193+J193</f>
        <v>0</v>
      </c>
      <c r="Q193" s="181">
        <f>ROUND(I193*H193,2)</f>
        <v>0</v>
      </c>
      <c r="R193" s="181">
        <f>ROUND(J193*H193,2)</f>
        <v>0</v>
      </c>
      <c r="S193" s="68"/>
      <c r="T193" s="182">
        <f>S193*H193</f>
        <v>0</v>
      </c>
      <c r="U193" s="182">
        <v>0</v>
      </c>
      <c r="V193" s="182">
        <f>U193*H193</f>
        <v>0</v>
      </c>
      <c r="W193" s="182">
        <v>0</v>
      </c>
      <c r="X193" s="182">
        <f>W193*H193</f>
        <v>0</v>
      </c>
      <c r="Y193" s="183" t="s">
        <v>1</v>
      </c>
      <c r="Z193" s="31"/>
      <c r="AA193" s="31"/>
      <c r="AB193" s="31"/>
      <c r="AC193" s="31"/>
      <c r="AD193" s="31"/>
      <c r="AE193" s="31"/>
      <c r="AR193" s="184" t="s">
        <v>214</v>
      </c>
      <c r="AT193" s="184" t="s">
        <v>423</v>
      </c>
      <c r="AU193" s="184" t="s">
        <v>76</v>
      </c>
      <c r="AY193" s="14" t="s">
        <v>205</v>
      </c>
      <c r="BE193" s="185">
        <f>IF(O193="základní",K193,0)</f>
        <v>0</v>
      </c>
      <c r="BF193" s="185">
        <f>IF(O193="snížená",K193,0)</f>
        <v>0</v>
      </c>
      <c r="BG193" s="185">
        <f>IF(O193="zákl. přenesená",K193,0)</f>
        <v>0</v>
      </c>
      <c r="BH193" s="185">
        <f>IF(O193="sníž. přenesená",K193,0)</f>
        <v>0</v>
      </c>
      <c r="BI193" s="185">
        <f>IF(O193="nulová",K193,0)</f>
        <v>0</v>
      </c>
      <c r="BJ193" s="14" t="s">
        <v>83</v>
      </c>
      <c r="BK193" s="185">
        <f>ROUND(P193*H193,2)</f>
        <v>0</v>
      </c>
      <c r="BL193" s="14" t="s">
        <v>214</v>
      </c>
      <c r="BM193" s="184" t="s">
        <v>3189</v>
      </c>
    </row>
    <row r="194" spans="1:65" s="2" customFormat="1" ht="11.25">
      <c r="A194" s="31"/>
      <c r="B194" s="32"/>
      <c r="C194" s="33"/>
      <c r="D194" s="186" t="s">
        <v>207</v>
      </c>
      <c r="E194" s="33"/>
      <c r="F194" s="187" t="s">
        <v>3188</v>
      </c>
      <c r="G194" s="33"/>
      <c r="H194" s="33"/>
      <c r="I194" s="188"/>
      <c r="J194" s="188"/>
      <c r="K194" s="33"/>
      <c r="L194" s="33"/>
      <c r="M194" s="36"/>
      <c r="N194" s="189"/>
      <c r="O194" s="190"/>
      <c r="P194" s="68"/>
      <c r="Q194" s="68"/>
      <c r="R194" s="68"/>
      <c r="S194" s="68"/>
      <c r="T194" s="68"/>
      <c r="U194" s="68"/>
      <c r="V194" s="68"/>
      <c r="W194" s="68"/>
      <c r="X194" s="68"/>
      <c r="Y194" s="69"/>
      <c r="Z194" s="31"/>
      <c r="AA194" s="31"/>
      <c r="AB194" s="31"/>
      <c r="AC194" s="31"/>
      <c r="AD194" s="31"/>
      <c r="AE194" s="31"/>
      <c r="AT194" s="14" t="s">
        <v>207</v>
      </c>
      <c r="AU194" s="14" t="s">
        <v>76</v>
      </c>
    </row>
    <row r="195" spans="1:65" s="2" customFormat="1" ht="14.45" customHeight="1">
      <c r="A195" s="31"/>
      <c r="B195" s="32"/>
      <c r="C195" s="207" t="s">
        <v>224</v>
      </c>
      <c r="D195" s="207" t="s">
        <v>423</v>
      </c>
      <c r="E195" s="208" t="s">
        <v>3190</v>
      </c>
      <c r="F195" s="209" t="s">
        <v>3191</v>
      </c>
      <c r="G195" s="210" t="s">
        <v>204</v>
      </c>
      <c r="H195" s="211">
        <v>20</v>
      </c>
      <c r="I195" s="212"/>
      <c r="J195" s="212"/>
      <c r="K195" s="213">
        <f>ROUND(P195*H195,2)</f>
        <v>0</v>
      </c>
      <c r="L195" s="209" t="s">
        <v>1</v>
      </c>
      <c r="M195" s="36"/>
      <c r="N195" s="214" t="s">
        <v>1</v>
      </c>
      <c r="O195" s="180" t="s">
        <v>39</v>
      </c>
      <c r="P195" s="181">
        <f>I195+J195</f>
        <v>0</v>
      </c>
      <c r="Q195" s="181">
        <f>ROUND(I195*H195,2)</f>
        <v>0</v>
      </c>
      <c r="R195" s="181">
        <f>ROUND(J195*H195,2)</f>
        <v>0</v>
      </c>
      <c r="S195" s="68"/>
      <c r="T195" s="182">
        <f>S195*H195</f>
        <v>0</v>
      </c>
      <c r="U195" s="182">
        <v>0</v>
      </c>
      <c r="V195" s="182">
        <f>U195*H195</f>
        <v>0</v>
      </c>
      <c r="W195" s="182">
        <v>0</v>
      </c>
      <c r="X195" s="182">
        <f>W195*H195</f>
        <v>0</v>
      </c>
      <c r="Y195" s="183" t="s">
        <v>1</v>
      </c>
      <c r="Z195" s="31"/>
      <c r="AA195" s="31"/>
      <c r="AB195" s="31"/>
      <c r="AC195" s="31"/>
      <c r="AD195" s="31"/>
      <c r="AE195" s="31"/>
      <c r="AR195" s="184" t="s">
        <v>214</v>
      </c>
      <c r="AT195" s="184" t="s">
        <v>423</v>
      </c>
      <c r="AU195" s="184" t="s">
        <v>76</v>
      </c>
      <c r="AY195" s="14" t="s">
        <v>205</v>
      </c>
      <c r="BE195" s="185">
        <f>IF(O195="základní",K195,0)</f>
        <v>0</v>
      </c>
      <c r="BF195" s="185">
        <f>IF(O195="snížená",K195,0)</f>
        <v>0</v>
      </c>
      <c r="BG195" s="185">
        <f>IF(O195="zákl. přenesená",K195,0)</f>
        <v>0</v>
      </c>
      <c r="BH195" s="185">
        <f>IF(O195="sníž. přenesená",K195,0)</f>
        <v>0</v>
      </c>
      <c r="BI195" s="185">
        <f>IF(O195="nulová",K195,0)</f>
        <v>0</v>
      </c>
      <c r="BJ195" s="14" t="s">
        <v>83</v>
      </c>
      <c r="BK195" s="185">
        <f>ROUND(P195*H195,2)</f>
        <v>0</v>
      </c>
      <c r="BL195" s="14" t="s">
        <v>214</v>
      </c>
      <c r="BM195" s="184" t="s">
        <v>3192</v>
      </c>
    </row>
    <row r="196" spans="1:65" s="2" customFormat="1" ht="11.25">
      <c r="A196" s="31"/>
      <c r="B196" s="32"/>
      <c r="C196" s="33"/>
      <c r="D196" s="186" t="s">
        <v>207</v>
      </c>
      <c r="E196" s="33"/>
      <c r="F196" s="187" t="s">
        <v>3191</v>
      </c>
      <c r="G196" s="33"/>
      <c r="H196" s="33"/>
      <c r="I196" s="188"/>
      <c r="J196" s="188"/>
      <c r="K196" s="33"/>
      <c r="L196" s="33"/>
      <c r="M196" s="36"/>
      <c r="N196" s="189"/>
      <c r="O196" s="190"/>
      <c r="P196" s="68"/>
      <c r="Q196" s="68"/>
      <c r="R196" s="68"/>
      <c r="S196" s="68"/>
      <c r="T196" s="68"/>
      <c r="U196" s="68"/>
      <c r="V196" s="68"/>
      <c r="W196" s="68"/>
      <c r="X196" s="68"/>
      <c r="Y196" s="69"/>
      <c r="Z196" s="31"/>
      <c r="AA196" s="31"/>
      <c r="AB196" s="31"/>
      <c r="AC196" s="31"/>
      <c r="AD196" s="31"/>
      <c r="AE196" s="31"/>
      <c r="AT196" s="14" t="s">
        <v>207</v>
      </c>
      <c r="AU196" s="14" t="s">
        <v>76</v>
      </c>
    </row>
    <row r="197" spans="1:65" s="2" customFormat="1" ht="14.45" customHeight="1">
      <c r="A197" s="31"/>
      <c r="B197" s="32"/>
      <c r="C197" s="170" t="s">
        <v>228</v>
      </c>
      <c r="D197" s="170" t="s">
        <v>201</v>
      </c>
      <c r="E197" s="171" t="s">
        <v>3193</v>
      </c>
      <c r="F197" s="172" t="s">
        <v>3194</v>
      </c>
      <c r="G197" s="173" t="s">
        <v>1378</v>
      </c>
      <c r="H197" s="174">
        <v>19.125</v>
      </c>
      <c r="I197" s="175"/>
      <c r="J197" s="176"/>
      <c r="K197" s="177">
        <f>ROUND(P197*H197,2)</f>
        <v>0</v>
      </c>
      <c r="L197" s="172" t="s">
        <v>1</v>
      </c>
      <c r="M197" s="178"/>
      <c r="N197" s="179" t="s">
        <v>1</v>
      </c>
      <c r="O197" s="180" t="s">
        <v>39</v>
      </c>
      <c r="P197" s="181">
        <f>I197+J197</f>
        <v>0</v>
      </c>
      <c r="Q197" s="181">
        <f>ROUND(I197*H197,2)</f>
        <v>0</v>
      </c>
      <c r="R197" s="181">
        <f>ROUND(J197*H197,2)</f>
        <v>0</v>
      </c>
      <c r="S197" s="68"/>
      <c r="T197" s="182">
        <f>S197*H197</f>
        <v>0</v>
      </c>
      <c r="U197" s="182">
        <v>0</v>
      </c>
      <c r="V197" s="182">
        <f>U197*H197</f>
        <v>0</v>
      </c>
      <c r="W197" s="182">
        <v>0</v>
      </c>
      <c r="X197" s="182">
        <f>W197*H197</f>
        <v>0</v>
      </c>
      <c r="Y197" s="183" t="s">
        <v>1</v>
      </c>
      <c r="Z197" s="31"/>
      <c r="AA197" s="31"/>
      <c r="AB197" s="31"/>
      <c r="AC197" s="31"/>
      <c r="AD197" s="31"/>
      <c r="AE197" s="31"/>
      <c r="AR197" s="184" t="s">
        <v>213</v>
      </c>
      <c r="AT197" s="184" t="s">
        <v>201</v>
      </c>
      <c r="AU197" s="184" t="s">
        <v>76</v>
      </c>
      <c r="AY197" s="14" t="s">
        <v>205</v>
      </c>
      <c r="BE197" s="185">
        <f>IF(O197="základní",K197,0)</f>
        <v>0</v>
      </c>
      <c r="BF197" s="185">
        <f>IF(O197="snížená",K197,0)</f>
        <v>0</v>
      </c>
      <c r="BG197" s="185">
        <f>IF(O197="zákl. přenesená",K197,0)</f>
        <v>0</v>
      </c>
      <c r="BH197" s="185">
        <f>IF(O197="sníž. přenesená",K197,0)</f>
        <v>0</v>
      </c>
      <c r="BI197" s="185">
        <f>IF(O197="nulová",K197,0)</f>
        <v>0</v>
      </c>
      <c r="BJ197" s="14" t="s">
        <v>83</v>
      </c>
      <c r="BK197" s="185">
        <f>ROUND(P197*H197,2)</f>
        <v>0</v>
      </c>
      <c r="BL197" s="14" t="s">
        <v>214</v>
      </c>
      <c r="BM197" s="184" t="s">
        <v>3195</v>
      </c>
    </row>
    <row r="198" spans="1:65" s="2" customFormat="1" ht="11.25">
      <c r="A198" s="31"/>
      <c r="B198" s="32"/>
      <c r="C198" s="33"/>
      <c r="D198" s="186" t="s">
        <v>207</v>
      </c>
      <c r="E198" s="33"/>
      <c r="F198" s="187" t="s">
        <v>3194</v>
      </c>
      <c r="G198" s="33"/>
      <c r="H198" s="33"/>
      <c r="I198" s="188"/>
      <c r="J198" s="188"/>
      <c r="K198" s="33"/>
      <c r="L198" s="33"/>
      <c r="M198" s="36"/>
      <c r="N198" s="189"/>
      <c r="O198" s="190"/>
      <c r="P198" s="68"/>
      <c r="Q198" s="68"/>
      <c r="R198" s="68"/>
      <c r="S198" s="68"/>
      <c r="T198" s="68"/>
      <c r="U198" s="68"/>
      <c r="V198" s="68"/>
      <c r="W198" s="68"/>
      <c r="X198" s="68"/>
      <c r="Y198" s="69"/>
      <c r="Z198" s="31"/>
      <c r="AA198" s="31"/>
      <c r="AB198" s="31"/>
      <c r="AC198" s="31"/>
      <c r="AD198" s="31"/>
      <c r="AE198" s="31"/>
      <c r="AT198" s="14" t="s">
        <v>207</v>
      </c>
      <c r="AU198" s="14" t="s">
        <v>76</v>
      </c>
    </row>
    <row r="199" spans="1:65" s="2" customFormat="1" ht="14.45" customHeight="1">
      <c r="A199" s="31"/>
      <c r="B199" s="32"/>
      <c r="C199" s="170" t="s">
        <v>232</v>
      </c>
      <c r="D199" s="170" t="s">
        <v>201</v>
      </c>
      <c r="E199" s="171" t="s">
        <v>3196</v>
      </c>
      <c r="F199" s="172" t="s">
        <v>3197</v>
      </c>
      <c r="G199" s="173" t="s">
        <v>1378</v>
      </c>
      <c r="H199" s="174">
        <v>6.375</v>
      </c>
      <c r="I199" s="175"/>
      <c r="J199" s="176"/>
      <c r="K199" s="177">
        <f>ROUND(P199*H199,2)</f>
        <v>0</v>
      </c>
      <c r="L199" s="172" t="s">
        <v>1</v>
      </c>
      <c r="M199" s="178"/>
      <c r="N199" s="179" t="s">
        <v>1</v>
      </c>
      <c r="O199" s="180" t="s">
        <v>39</v>
      </c>
      <c r="P199" s="181">
        <f>I199+J199</f>
        <v>0</v>
      </c>
      <c r="Q199" s="181">
        <f>ROUND(I199*H199,2)</f>
        <v>0</v>
      </c>
      <c r="R199" s="181">
        <f>ROUND(J199*H199,2)</f>
        <v>0</v>
      </c>
      <c r="S199" s="68"/>
      <c r="T199" s="182">
        <f>S199*H199</f>
        <v>0</v>
      </c>
      <c r="U199" s="182">
        <v>0</v>
      </c>
      <c r="V199" s="182">
        <f>U199*H199</f>
        <v>0</v>
      </c>
      <c r="W199" s="182">
        <v>0</v>
      </c>
      <c r="X199" s="182">
        <f>W199*H199</f>
        <v>0</v>
      </c>
      <c r="Y199" s="183" t="s">
        <v>1</v>
      </c>
      <c r="Z199" s="31"/>
      <c r="AA199" s="31"/>
      <c r="AB199" s="31"/>
      <c r="AC199" s="31"/>
      <c r="AD199" s="31"/>
      <c r="AE199" s="31"/>
      <c r="AR199" s="184" t="s">
        <v>213</v>
      </c>
      <c r="AT199" s="184" t="s">
        <v>201</v>
      </c>
      <c r="AU199" s="184" t="s">
        <v>76</v>
      </c>
      <c r="AY199" s="14" t="s">
        <v>205</v>
      </c>
      <c r="BE199" s="185">
        <f>IF(O199="základní",K199,0)</f>
        <v>0</v>
      </c>
      <c r="BF199" s="185">
        <f>IF(O199="snížená",K199,0)</f>
        <v>0</v>
      </c>
      <c r="BG199" s="185">
        <f>IF(O199="zákl. přenesená",K199,0)</f>
        <v>0</v>
      </c>
      <c r="BH199" s="185">
        <f>IF(O199="sníž. přenesená",K199,0)</f>
        <v>0</v>
      </c>
      <c r="BI199" s="185">
        <f>IF(O199="nulová",K199,0)</f>
        <v>0</v>
      </c>
      <c r="BJ199" s="14" t="s">
        <v>83</v>
      </c>
      <c r="BK199" s="185">
        <f>ROUND(P199*H199,2)</f>
        <v>0</v>
      </c>
      <c r="BL199" s="14" t="s">
        <v>214</v>
      </c>
      <c r="BM199" s="184" t="s">
        <v>3198</v>
      </c>
    </row>
    <row r="200" spans="1:65" s="2" customFormat="1" ht="11.25">
      <c r="A200" s="31"/>
      <c r="B200" s="32"/>
      <c r="C200" s="33"/>
      <c r="D200" s="186" t="s">
        <v>207</v>
      </c>
      <c r="E200" s="33"/>
      <c r="F200" s="187" t="s">
        <v>3197</v>
      </c>
      <c r="G200" s="33"/>
      <c r="H200" s="33"/>
      <c r="I200" s="188"/>
      <c r="J200" s="188"/>
      <c r="K200" s="33"/>
      <c r="L200" s="33"/>
      <c r="M200" s="36"/>
      <c r="N200" s="189"/>
      <c r="O200" s="190"/>
      <c r="P200" s="68"/>
      <c r="Q200" s="68"/>
      <c r="R200" s="68"/>
      <c r="S200" s="68"/>
      <c r="T200" s="68"/>
      <c r="U200" s="68"/>
      <c r="V200" s="68"/>
      <c r="W200" s="68"/>
      <c r="X200" s="68"/>
      <c r="Y200" s="69"/>
      <c r="Z200" s="31"/>
      <c r="AA200" s="31"/>
      <c r="AB200" s="31"/>
      <c r="AC200" s="31"/>
      <c r="AD200" s="31"/>
      <c r="AE200" s="31"/>
      <c r="AT200" s="14" t="s">
        <v>207</v>
      </c>
      <c r="AU200" s="14" t="s">
        <v>76</v>
      </c>
    </row>
    <row r="201" spans="1:65" s="2" customFormat="1" ht="14.45" customHeight="1">
      <c r="A201" s="31"/>
      <c r="B201" s="32"/>
      <c r="C201" s="207" t="s">
        <v>236</v>
      </c>
      <c r="D201" s="207" t="s">
        <v>423</v>
      </c>
      <c r="E201" s="208" t="s">
        <v>3082</v>
      </c>
      <c r="F201" s="209" t="s">
        <v>3083</v>
      </c>
      <c r="G201" s="210" t="s">
        <v>1378</v>
      </c>
      <c r="H201" s="211">
        <v>25.5</v>
      </c>
      <c r="I201" s="212"/>
      <c r="J201" s="212"/>
      <c r="K201" s="213">
        <f>ROUND(P201*H201,2)</f>
        <v>0</v>
      </c>
      <c r="L201" s="209" t="s">
        <v>1</v>
      </c>
      <c r="M201" s="36"/>
      <c r="N201" s="214" t="s">
        <v>1</v>
      </c>
      <c r="O201" s="180" t="s">
        <v>39</v>
      </c>
      <c r="P201" s="181">
        <f>I201+J201</f>
        <v>0</v>
      </c>
      <c r="Q201" s="181">
        <f>ROUND(I201*H201,2)</f>
        <v>0</v>
      </c>
      <c r="R201" s="181">
        <f>ROUND(J201*H201,2)</f>
        <v>0</v>
      </c>
      <c r="S201" s="68"/>
      <c r="T201" s="182">
        <f>S201*H201</f>
        <v>0</v>
      </c>
      <c r="U201" s="182">
        <v>0</v>
      </c>
      <c r="V201" s="182">
        <f>U201*H201</f>
        <v>0</v>
      </c>
      <c r="W201" s="182">
        <v>0</v>
      </c>
      <c r="X201" s="182">
        <f>W201*H201</f>
        <v>0</v>
      </c>
      <c r="Y201" s="183" t="s">
        <v>1</v>
      </c>
      <c r="Z201" s="31"/>
      <c r="AA201" s="31"/>
      <c r="AB201" s="31"/>
      <c r="AC201" s="31"/>
      <c r="AD201" s="31"/>
      <c r="AE201" s="31"/>
      <c r="AR201" s="184" t="s">
        <v>214</v>
      </c>
      <c r="AT201" s="184" t="s">
        <v>423</v>
      </c>
      <c r="AU201" s="184" t="s">
        <v>76</v>
      </c>
      <c r="AY201" s="14" t="s">
        <v>205</v>
      </c>
      <c r="BE201" s="185">
        <f>IF(O201="základní",K201,0)</f>
        <v>0</v>
      </c>
      <c r="BF201" s="185">
        <f>IF(O201="snížená",K201,0)</f>
        <v>0</v>
      </c>
      <c r="BG201" s="185">
        <f>IF(O201="zákl. přenesená",K201,0)</f>
        <v>0</v>
      </c>
      <c r="BH201" s="185">
        <f>IF(O201="sníž. přenesená",K201,0)</f>
        <v>0</v>
      </c>
      <c r="BI201" s="185">
        <f>IF(O201="nulová",K201,0)</f>
        <v>0</v>
      </c>
      <c r="BJ201" s="14" t="s">
        <v>83</v>
      </c>
      <c r="BK201" s="185">
        <f>ROUND(P201*H201,2)</f>
        <v>0</v>
      </c>
      <c r="BL201" s="14" t="s">
        <v>214</v>
      </c>
      <c r="BM201" s="184" t="s">
        <v>3199</v>
      </c>
    </row>
    <row r="202" spans="1:65" s="2" customFormat="1" ht="11.25">
      <c r="A202" s="31"/>
      <c r="B202" s="32"/>
      <c r="C202" s="33"/>
      <c r="D202" s="186" t="s">
        <v>207</v>
      </c>
      <c r="E202" s="33"/>
      <c r="F202" s="187" t="s">
        <v>3083</v>
      </c>
      <c r="G202" s="33"/>
      <c r="H202" s="33"/>
      <c r="I202" s="188"/>
      <c r="J202" s="188"/>
      <c r="K202" s="33"/>
      <c r="L202" s="33"/>
      <c r="M202" s="36"/>
      <c r="N202" s="189"/>
      <c r="O202" s="190"/>
      <c r="P202" s="68"/>
      <c r="Q202" s="68"/>
      <c r="R202" s="68"/>
      <c r="S202" s="68"/>
      <c r="T202" s="68"/>
      <c r="U202" s="68"/>
      <c r="V202" s="68"/>
      <c r="W202" s="68"/>
      <c r="X202" s="68"/>
      <c r="Y202" s="69"/>
      <c r="Z202" s="31"/>
      <c r="AA202" s="31"/>
      <c r="AB202" s="31"/>
      <c r="AC202" s="31"/>
      <c r="AD202" s="31"/>
      <c r="AE202" s="31"/>
      <c r="AT202" s="14" t="s">
        <v>207</v>
      </c>
      <c r="AU202" s="14" t="s">
        <v>76</v>
      </c>
    </row>
    <row r="203" spans="1:65" s="2" customFormat="1" ht="14.45" customHeight="1">
      <c r="A203" s="31"/>
      <c r="B203" s="32"/>
      <c r="C203" s="207" t="s">
        <v>240</v>
      </c>
      <c r="D203" s="207" t="s">
        <v>423</v>
      </c>
      <c r="E203" s="208" t="s">
        <v>3200</v>
      </c>
      <c r="F203" s="209" t="s">
        <v>3201</v>
      </c>
      <c r="G203" s="210" t="s">
        <v>300</v>
      </c>
      <c r="H203" s="211">
        <v>2</v>
      </c>
      <c r="I203" s="212"/>
      <c r="J203" s="212"/>
      <c r="K203" s="213">
        <f>ROUND(P203*H203,2)</f>
        <v>0</v>
      </c>
      <c r="L203" s="209" t="s">
        <v>1</v>
      </c>
      <c r="M203" s="36"/>
      <c r="N203" s="214" t="s">
        <v>1</v>
      </c>
      <c r="O203" s="180" t="s">
        <v>39</v>
      </c>
      <c r="P203" s="181">
        <f>I203+J203</f>
        <v>0</v>
      </c>
      <c r="Q203" s="181">
        <f>ROUND(I203*H203,2)</f>
        <v>0</v>
      </c>
      <c r="R203" s="181">
        <f>ROUND(J203*H203,2)</f>
        <v>0</v>
      </c>
      <c r="S203" s="68"/>
      <c r="T203" s="182">
        <f>S203*H203</f>
        <v>0</v>
      </c>
      <c r="U203" s="182">
        <v>0</v>
      </c>
      <c r="V203" s="182">
        <f>U203*H203</f>
        <v>0</v>
      </c>
      <c r="W203" s="182">
        <v>0</v>
      </c>
      <c r="X203" s="182">
        <f>W203*H203</f>
        <v>0</v>
      </c>
      <c r="Y203" s="183" t="s">
        <v>1</v>
      </c>
      <c r="Z203" s="31"/>
      <c r="AA203" s="31"/>
      <c r="AB203" s="31"/>
      <c r="AC203" s="31"/>
      <c r="AD203" s="31"/>
      <c r="AE203" s="31"/>
      <c r="AR203" s="184" t="s">
        <v>214</v>
      </c>
      <c r="AT203" s="184" t="s">
        <v>423</v>
      </c>
      <c r="AU203" s="184" t="s">
        <v>76</v>
      </c>
      <c r="AY203" s="14" t="s">
        <v>205</v>
      </c>
      <c r="BE203" s="185">
        <f>IF(O203="základní",K203,0)</f>
        <v>0</v>
      </c>
      <c r="BF203" s="185">
        <f>IF(O203="snížená",K203,0)</f>
        <v>0</v>
      </c>
      <c r="BG203" s="185">
        <f>IF(O203="zákl. přenesená",K203,0)</f>
        <v>0</v>
      </c>
      <c r="BH203" s="185">
        <f>IF(O203="sníž. přenesená",K203,0)</f>
        <v>0</v>
      </c>
      <c r="BI203" s="185">
        <f>IF(O203="nulová",K203,0)</f>
        <v>0</v>
      </c>
      <c r="BJ203" s="14" t="s">
        <v>83</v>
      </c>
      <c r="BK203" s="185">
        <f>ROUND(P203*H203,2)</f>
        <v>0</v>
      </c>
      <c r="BL203" s="14" t="s">
        <v>214</v>
      </c>
      <c r="BM203" s="184" t="s">
        <v>3202</v>
      </c>
    </row>
    <row r="204" spans="1:65" s="2" customFormat="1" ht="11.25">
      <c r="A204" s="31"/>
      <c r="B204" s="32"/>
      <c r="C204" s="33"/>
      <c r="D204" s="186" t="s">
        <v>207</v>
      </c>
      <c r="E204" s="33"/>
      <c r="F204" s="187" t="s">
        <v>3201</v>
      </c>
      <c r="G204" s="33"/>
      <c r="H204" s="33"/>
      <c r="I204" s="188"/>
      <c r="J204" s="188"/>
      <c r="K204" s="33"/>
      <c r="L204" s="33"/>
      <c r="M204" s="36"/>
      <c r="N204" s="189"/>
      <c r="O204" s="190"/>
      <c r="P204" s="68"/>
      <c r="Q204" s="68"/>
      <c r="R204" s="68"/>
      <c r="S204" s="68"/>
      <c r="T204" s="68"/>
      <c r="U204" s="68"/>
      <c r="V204" s="68"/>
      <c r="W204" s="68"/>
      <c r="X204" s="68"/>
      <c r="Y204" s="69"/>
      <c r="Z204" s="31"/>
      <c r="AA204" s="31"/>
      <c r="AB204" s="31"/>
      <c r="AC204" s="31"/>
      <c r="AD204" s="31"/>
      <c r="AE204" s="31"/>
      <c r="AT204" s="14" t="s">
        <v>207</v>
      </c>
      <c r="AU204" s="14" t="s">
        <v>76</v>
      </c>
    </row>
    <row r="205" spans="1:65" s="2" customFormat="1" ht="14.45" customHeight="1">
      <c r="A205" s="31"/>
      <c r="B205" s="32"/>
      <c r="C205" s="207" t="s">
        <v>244</v>
      </c>
      <c r="D205" s="207" t="s">
        <v>423</v>
      </c>
      <c r="E205" s="208" t="s">
        <v>3203</v>
      </c>
      <c r="F205" s="209" t="s">
        <v>3204</v>
      </c>
      <c r="G205" s="210" t="s">
        <v>300</v>
      </c>
      <c r="H205" s="211">
        <v>2</v>
      </c>
      <c r="I205" s="212"/>
      <c r="J205" s="212"/>
      <c r="K205" s="213">
        <f>ROUND(P205*H205,2)</f>
        <v>0</v>
      </c>
      <c r="L205" s="209" t="s">
        <v>1</v>
      </c>
      <c r="M205" s="36"/>
      <c r="N205" s="214" t="s">
        <v>1</v>
      </c>
      <c r="O205" s="180" t="s">
        <v>39</v>
      </c>
      <c r="P205" s="181">
        <f>I205+J205</f>
        <v>0</v>
      </c>
      <c r="Q205" s="181">
        <f>ROUND(I205*H205,2)</f>
        <v>0</v>
      </c>
      <c r="R205" s="181">
        <f>ROUND(J205*H205,2)</f>
        <v>0</v>
      </c>
      <c r="S205" s="68"/>
      <c r="T205" s="182">
        <f>S205*H205</f>
        <v>0</v>
      </c>
      <c r="U205" s="182">
        <v>0</v>
      </c>
      <c r="V205" s="182">
        <f>U205*H205</f>
        <v>0</v>
      </c>
      <c r="W205" s="182">
        <v>0</v>
      </c>
      <c r="X205" s="182">
        <f>W205*H205</f>
        <v>0</v>
      </c>
      <c r="Y205" s="183" t="s">
        <v>1</v>
      </c>
      <c r="Z205" s="31"/>
      <c r="AA205" s="31"/>
      <c r="AB205" s="31"/>
      <c r="AC205" s="31"/>
      <c r="AD205" s="31"/>
      <c r="AE205" s="31"/>
      <c r="AR205" s="184" t="s">
        <v>214</v>
      </c>
      <c r="AT205" s="184" t="s">
        <v>423</v>
      </c>
      <c r="AU205" s="184" t="s">
        <v>76</v>
      </c>
      <c r="AY205" s="14" t="s">
        <v>205</v>
      </c>
      <c r="BE205" s="185">
        <f>IF(O205="základní",K205,0)</f>
        <v>0</v>
      </c>
      <c r="BF205" s="185">
        <f>IF(O205="snížená",K205,0)</f>
        <v>0</v>
      </c>
      <c r="BG205" s="185">
        <f>IF(O205="zákl. přenesená",K205,0)</f>
        <v>0</v>
      </c>
      <c r="BH205" s="185">
        <f>IF(O205="sníž. přenesená",K205,0)</f>
        <v>0</v>
      </c>
      <c r="BI205" s="185">
        <f>IF(O205="nulová",K205,0)</f>
        <v>0</v>
      </c>
      <c r="BJ205" s="14" t="s">
        <v>83</v>
      </c>
      <c r="BK205" s="185">
        <f>ROUND(P205*H205,2)</f>
        <v>0</v>
      </c>
      <c r="BL205" s="14" t="s">
        <v>214</v>
      </c>
      <c r="BM205" s="184" t="s">
        <v>3205</v>
      </c>
    </row>
    <row r="206" spans="1:65" s="2" customFormat="1" ht="11.25">
      <c r="A206" s="31"/>
      <c r="B206" s="32"/>
      <c r="C206" s="33"/>
      <c r="D206" s="186" t="s">
        <v>207</v>
      </c>
      <c r="E206" s="33"/>
      <c r="F206" s="187" t="s">
        <v>3204</v>
      </c>
      <c r="G206" s="33"/>
      <c r="H206" s="33"/>
      <c r="I206" s="188"/>
      <c r="J206" s="188"/>
      <c r="K206" s="33"/>
      <c r="L206" s="33"/>
      <c r="M206" s="36"/>
      <c r="N206" s="189"/>
      <c r="O206" s="190"/>
      <c r="P206" s="68"/>
      <c r="Q206" s="68"/>
      <c r="R206" s="68"/>
      <c r="S206" s="68"/>
      <c r="T206" s="68"/>
      <c r="U206" s="68"/>
      <c r="V206" s="68"/>
      <c r="W206" s="68"/>
      <c r="X206" s="68"/>
      <c r="Y206" s="69"/>
      <c r="Z206" s="31"/>
      <c r="AA206" s="31"/>
      <c r="AB206" s="31"/>
      <c r="AC206" s="31"/>
      <c r="AD206" s="31"/>
      <c r="AE206" s="31"/>
      <c r="AT206" s="14" t="s">
        <v>207</v>
      </c>
      <c r="AU206" s="14" t="s">
        <v>76</v>
      </c>
    </row>
    <row r="207" spans="1:65" s="2" customFormat="1" ht="14.45" customHeight="1">
      <c r="A207" s="31"/>
      <c r="B207" s="32"/>
      <c r="C207" s="207" t="s">
        <v>248</v>
      </c>
      <c r="D207" s="207" t="s">
        <v>423</v>
      </c>
      <c r="E207" s="208" t="s">
        <v>3206</v>
      </c>
      <c r="F207" s="209" t="s">
        <v>3207</v>
      </c>
      <c r="G207" s="210" t="s">
        <v>300</v>
      </c>
      <c r="H207" s="211">
        <v>2</v>
      </c>
      <c r="I207" s="212"/>
      <c r="J207" s="212"/>
      <c r="K207" s="213">
        <f>ROUND(P207*H207,2)</f>
        <v>0</v>
      </c>
      <c r="L207" s="209" t="s">
        <v>1</v>
      </c>
      <c r="M207" s="36"/>
      <c r="N207" s="214" t="s">
        <v>1</v>
      </c>
      <c r="O207" s="180" t="s">
        <v>39</v>
      </c>
      <c r="P207" s="181">
        <f>I207+J207</f>
        <v>0</v>
      </c>
      <c r="Q207" s="181">
        <f>ROUND(I207*H207,2)</f>
        <v>0</v>
      </c>
      <c r="R207" s="181">
        <f>ROUND(J207*H207,2)</f>
        <v>0</v>
      </c>
      <c r="S207" s="68"/>
      <c r="T207" s="182">
        <f>S207*H207</f>
        <v>0</v>
      </c>
      <c r="U207" s="182">
        <v>0</v>
      </c>
      <c r="V207" s="182">
        <f>U207*H207</f>
        <v>0</v>
      </c>
      <c r="W207" s="182">
        <v>0</v>
      </c>
      <c r="X207" s="182">
        <f>W207*H207</f>
        <v>0</v>
      </c>
      <c r="Y207" s="183" t="s">
        <v>1</v>
      </c>
      <c r="Z207" s="31"/>
      <c r="AA207" s="31"/>
      <c r="AB207" s="31"/>
      <c r="AC207" s="31"/>
      <c r="AD207" s="31"/>
      <c r="AE207" s="31"/>
      <c r="AR207" s="184" t="s">
        <v>214</v>
      </c>
      <c r="AT207" s="184" t="s">
        <v>423</v>
      </c>
      <c r="AU207" s="184" t="s">
        <v>76</v>
      </c>
      <c r="AY207" s="14" t="s">
        <v>205</v>
      </c>
      <c r="BE207" s="185">
        <f>IF(O207="základní",K207,0)</f>
        <v>0</v>
      </c>
      <c r="BF207" s="185">
        <f>IF(O207="snížená",K207,0)</f>
        <v>0</v>
      </c>
      <c r="BG207" s="185">
        <f>IF(O207="zákl. přenesená",K207,0)</f>
        <v>0</v>
      </c>
      <c r="BH207" s="185">
        <f>IF(O207="sníž. přenesená",K207,0)</f>
        <v>0</v>
      </c>
      <c r="BI207" s="185">
        <f>IF(O207="nulová",K207,0)</f>
        <v>0</v>
      </c>
      <c r="BJ207" s="14" t="s">
        <v>83</v>
      </c>
      <c r="BK207" s="185">
        <f>ROUND(P207*H207,2)</f>
        <v>0</v>
      </c>
      <c r="BL207" s="14" t="s">
        <v>214</v>
      </c>
      <c r="BM207" s="184" t="s">
        <v>3208</v>
      </c>
    </row>
    <row r="208" spans="1:65" s="2" customFormat="1" ht="11.25">
      <c r="A208" s="31"/>
      <c r="B208" s="32"/>
      <c r="C208" s="33"/>
      <c r="D208" s="186" t="s">
        <v>207</v>
      </c>
      <c r="E208" s="33"/>
      <c r="F208" s="187" t="s">
        <v>3207</v>
      </c>
      <c r="G208" s="33"/>
      <c r="H208" s="33"/>
      <c r="I208" s="188"/>
      <c r="J208" s="188"/>
      <c r="K208" s="33"/>
      <c r="L208" s="33"/>
      <c r="M208" s="36"/>
      <c r="N208" s="189"/>
      <c r="O208" s="190"/>
      <c r="P208" s="68"/>
      <c r="Q208" s="68"/>
      <c r="R208" s="68"/>
      <c r="S208" s="68"/>
      <c r="T208" s="68"/>
      <c r="U208" s="68"/>
      <c r="V208" s="68"/>
      <c r="W208" s="68"/>
      <c r="X208" s="68"/>
      <c r="Y208" s="69"/>
      <c r="Z208" s="31"/>
      <c r="AA208" s="31"/>
      <c r="AB208" s="31"/>
      <c r="AC208" s="31"/>
      <c r="AD208" s="31"/>
      <c r="AE208" s="31"/>
      <c r="AT208" s="14" t="s">
        <v>207</v>
      </c>
      <c r="AU208" s="14" t="s">
        <v>76</v>
      </c>
    </row>
    <row r="209" spans="1:65" s="2" customFormat="1" ht="14.45" customHeight="1">
      <c r="A209" s="31"/>
      <c r="B209" s="32"/>
      <c r="C209" s="207" t="s">
        <v>252</v>
      </c>
      <c r="D209" s="207" t="s">
        <v>423</v>
      </c>
      <c r="E209" s="208" t="s">
        <v>3209</v>
      </c>
      <c r="F209" s="209" t="s">
        <v>3210</v>
      </c>
      <c r="G209" s="210" t="s">
        <v>3211</v>
      </c>
      <c r="H209" s="211">
        <v>0.03</v>
      </c>
      <c r="I209" s="212"/>
      <c r="J209" s="212"/>
      <c r="K209" s="213">
        <f>ROUND(P209*H209,2)</f>
        <v>0</v>
      </c>
      <c r="L209" s="209" t="s">
        <v>1</v>
      </c>
      <c r="M209" s="36"/>
      <c r="N209" s="214" t="s">
        <v>1</v>
      </c>
      <c r="O209" s="180" t="s">
        <v>39</v>
      </c>
      <c r="P209" s="181">
        <f>I209+J209</f>
        <v>0</v>
      </c>
      <c r="Q209" s="181">
        <f>ROUND(I209*H209,2)</f>
        <v>0</v>
      </c>
      <c r="R209" s="181">
        <f>ROUND(J209*H209,2)</f>
        <v>0</v>
      </c>
      <c r="S209" s="68"/>
      <c r="T209" s="182">
        <f>S209*H209</f>
        <v>0</v>
      </c>
      <c r="U209" s="182">
        <v>0</v>
      </c>
      <c r="V209" s="182">
        <f>U209*H209</f>
        <v>0</v>
      </c>
      <c r="W209" s="182">
        <v>0</v>
      </c>
      <c r="X209" s="182">
        <f>W209*H209</f>
        <v>0</v>
      </c>
      <c r="Y209" s="183" t="s">
        <v>1</v>
      </c>
      <c r="Z209" s="31"/>
      <c r="AA209" s="31"/>
      <c r="AB209" s="31"/>
      <c r="AC209" s="31"/>
      <c r="AD209" s="31"/>
      <c r="AE209" s="31"/>
      <c r="AR209" s="184" t="s">
        <v>214</v>
      </c>
      <c r="AT209" s="184" t="s">
        <v>423</v>
      </c>
      <c r="AU209" s="184" t="s">
        <v>76</v>
      </c>
      <c r="AY209" s="14" t="s">
        <v>205</v>
      </c>
      <c r="BE209" s="185">
        <f>IF(O209="základní",K209,0)</f>
        <v>0</v>
      </c>
      <c r="BF209" s="185">
        <f>IF(O209="snížená",K209,0)</f>
        <v>0</v>
      </c>
      <c r="BG209" s="185">
        <f>IF(O209="zákl. přenesená",K209,0)</f>
        <v>0</v>
      </c>
      <c r="BH209" s="185">
        <f>IF(O209="sníž. přenesená",K209,0)</f>
        <v>0</v>
      </c>
      <c r="BI209" s="185">
        <f>IF(O209="nulová",K209,0)</f>
        <v>0</v>
      </c>
      <c r="BJ209" s="14" t="s">
        <v>83</v>
      </c>
      <c r="BK209" s="185">
        <f>ROUND(P209*H209,2)</f>
        <v>0</v>
      </c>
      <c r="BL209" s="14" t="s">
        <v>214</v>
      </c>
      <c r="BM209" s="184" t="s">
        <v>3212</v>
      </c>
    </row>
    <row r="210" spans="1:65" s="2" customFormat="1" ht="11.25">
      <c r="A210" s="31"/>
      <c r="B210" s="32"/>
      <c r="C210" s="33"/>
      <c r="D210" s="186" t="s">
        <v>207</v>
      </c>
      <c r="E210" s="33"/>
      <c r="F210" s="187" t="s">
        <v>3210</v>
      </c>
      <c r="G210" s="33"/>
      <c r="H210" s="33"/>
      <c r="I210" s="188"/>
      <c r="J210" s="188"/>
      <c r="K210" s="33"/>
      <c r="L210" s="33"/>
      <c r="M210" s="36"/>
      <c r="N210" s="189"/>
      <c r="O210" s="190"/>
      <c r="P210" s="68"/>
      <c r="Q210" s="68"/>
      <c r="R210" s="68"/>
      <c r="S210" s="68"/>
      <c r="T210" s="68"/>
      <c r="U210" s="68"/>
      <c r="V210" s="68"/>
      <c r="W210" s="68"/>
      <c r="X210" s="68"/>
      <c r="Y210" s="69"/>
      <c r="Z210" s="31"/>
      <c r="AA210" s="31"/>
      <c r="AB210" s="31"/>
      <c r="AC210" s="31"/>
      <c r="AD210" s="31"/>
      <c r="AE210" s="31"/>
      <c r="AT210" s="14" t="s">
        <v>207</v>
      </c>
      <c r="AU210" s="14" t="s">
        <v>76</v>
      </c>
    </row>
    <row r="211" spans="1:65" s="2" customFormat="1" ht="14.45" customHeight="1">
      <c r="A211" s="31"/>
      <c r="B211" s="32"/>
      <c r="C211" s="207" t="s">
        <v>256</v>
      </c>
      <c r="D211" s="207" t="s">
        <v>423</v>
      </c>
      <c r="E211" s="208" t="s">
        <v>3213</v>
      </c>
      <c r="F211" s="209" t="s">
        <v>3214</v>
      </c>
      <c r="G211" s="210" t="s">
        <v>3211</v>
      </c>
      <c r="H211" s="211">
        <v>1.4999999999999999E-2</v>
      </c>
      <c r="I211" s="212"/>
      <c r="J211" s="212"/>
      <c r="K211" s="213">
        <f>ROUND(P211*H211,2)</f>
        <v>0</v>
      </c>
      <c r="L211" s="209" t="s">
        <v>1</v>
      </c>
      <c r="M211" s="36"/>
      <c r="N211" s="214" t="s">
        <v>1</v>
      </c>
      <c r="O211" s="180" t="s">
        <v>39</v>
      </c>
      <c r="P211" s="181">
        <f>I211+J211</f>
        <v>0</v>
      </c>
      <c r="Q211" s="181">
        <f>ROUND(I211*H211,2)</f>
        <v>0</v>
      </c>
      <c r="R211" s="181">
        <f>ROUND(J211*H211,2)</f>
        <v>0</v>
      </c>
      <c r="S211" s="68"/>
      <c r="T211" s="182">
        <f>S211*H211</f>
        <v>0</v>
      </c>
      <c r="U211" s="182">
        <v>0</v>
      </c>
      <c r="V211" s="182">
        <f>U211*H211</f>
        <v>0</v>
      </c>
      <c r="W211" s="182">
        <v>0</v>
      </c>
      <c r="X211" s="182">
        <f>W211*H211</f>
        <v>0</v>
      </c>
      <c r="Y211" s="183" t="s">
        <v>1</v>
      </c>
      <c r="Z211" s="31"/>
      <c r="AA211" s="31"/>
      <c r="AB211" s="31"/>
      <c r="AC211" s="31"/>
      <c r="AD211" s="31"/>
      <c r="AE211" s="31"/>
      <c r="AR211" s="184" t="s">
        <v>214</v>
      </c>
      <c r="AT211" s="184" t="s">
        <v>423</v>
      </c>
      <c r="AU211" s="184" t="s">
        <v>76</v>
      </c>
      <c r="AY211" s="14" t="s">
        <v>205</v>
      </c>
      <c r="BE211" s="185">
        <f>IF(O211="základní",K211,0)</f>
        <v>0</v>
      </c>
      <c r="BF211" s="185">
        <f>IF(O211="snížená",K211,0)</f>
        <v>0</v>
      </c>
      <c r="BG211" s="185">
        <f>IF(O211="zákl. přenesená",K211,0)</f>
        <v>0</v>
      </c>
      <c r="BH211" s="185">
        <f>IF(O211="sníž. přenesená",K211,0)</f>
        <v>0</v>
      </c>
      <c r="BI211" s="185">
        <f>IF(O211="nulová",K211,0)</f>
        <v>0</v>
      </c>
      <c r="BJ211" s="14" t="s">
        <v>83</v>
      </c>
      <c r="BK211" s="185">
        <f>ROUND(P211*H211,2)</f>
        <v>0</v>
      </c>
      <c r="BL211" s="14" t="s">
        <v>214</v>
      </c>
      <c r="BM211" s="184" t="s">
        <v>3215</v>
      </c>
    </row>
    <row r="212" spans="1:65" s="2" customFormat="1" ht="11.25">
      <c r="A212" s="31"/>
      <c r="B212" s="32"/>
      <c r="C212" s="33"/>
      <c r="D212" s="186" t="s">
        <v>207</v>
      </c>
      <c r="E212" s="33"/>
      <c r="F212" s="187" t="s">
        <v>3214</v>
      </c>
      <c r="G212" s="33"/>
      <c r="H212" s="33"/>
      <c r="I212" s="188"/>
      <c r="J212" s="188"/>
      <c r="K212" s="33"/>
      <c r="L212" s="33"/>
      <c r="M212" s="36"/>
      <c r="N212" s="189"/>
      <c r="O212" s="190"/>
      <c r="P212" s="68"/>
      <c r="Q212" s="68"/>
      <c r="R212" s="68"/>
      <c r="S212" s="68"/>
      <c r="T212" s="68"/>
      <c r="U212" s="68"/>
      <c r="V212" s="68"/>
      <c r="W212" s="68"/>
      <c r="X212" s="68"/>
      <c r="Y212" s="69"/>
      <c r="Z212" s="31"/>
      <c r="AA212" s="31"/>
      <c r="AB212" s="31"/>
      <c r="AC212" s="31"/>
      <c r="AD212" s="31"/>
      <c r="AE212" s="31"/>
      <c r="AT212" s="14" t="s">
        <v>207</v>
      </c>
      <c r="AU212" s="14" t="s">
        <v>76</v>
      </c>
    </row>
    <row r="213" spans="1:65" s="2" customFormat="1" ht="14.45" customHeight="1">
      <c r="A213" s="31"/>
      <c r="B213" s="32"/>
      <c r="C213" s="207" t="s">
        <v>260</v>
      </c>
      <c r="D213" s="207" t="s">
        <v>423</v>
      </c>
      <c r="E213" s="208" t="s">
        <v>3216</v>
      </c>
      <c r="F213" s="209" t="s">
        <v>3217</v>
      </c>
      <c r="G213" s="210" t="s">
        <v>3211</v>
      </c>
      <c r="H213" s="211">
        <v>0.03</v>
      </c>
      <c r="I213" s="212"/>
      <c r="J213" s="212"/>
      <c r="K213" s="213">
        <f>ROUND(P213*H213,2)</f>
        <v>0</v>
      </c>
      <c r="L213" s="209" t="s">
        <v>1</v>
      </c>
      <c r="M213" s="36"/>
      <c r="N213" s="214" t="s">
        <v>1</v>
      </c>
      <c r="O213" s="180" t="s">
        <v>39</v>
      </c>
      <c r="P213" s="181">
        <f>I213+J213</f>
        <v>0</v>
      </c>
      <c r="Q213" s="181">
        <f>ROUND(I213*H213,2)</f>
        <v>0</v>
      </c>
      <c r="R213" s="181">
        <f>ROUND(J213*H213,2)</f>
        <v>0</v>
      </c>
      <c r="S213" s="68"/>
      <c r="T213" s="182">
        <f>S213*H213</f>
        <v>0</v>
      </c>
      <c r="U213" s="182">
        <v>0</v>
      </c>
      <c r="V213" s="182">
        <f>U213*H213</f>
        <v>0</v>
      </c>
      <c r="W213" s="182">
        <v>0</v>
      </c>
      <c r="X213" s="182">
        <f>W213*H213</f>
        <v>0</v>
      </c>
      <c r="Y213" s="183" t="s">
        <v>1</v>
      </c>
      <c r="Z213" s="31"/>
      <c r="AA213" s="31"/>
      <c r="AB213" s="31"/>
      <c r="AC213" s="31"/>
      <c r="AD213" s="31"/>
      <c r="AE213" s="31"/>
      <c r="AR213" s="184" t="s">
        <v>214</v>
      </c>
      <c r="AT213" s="184" t="s">
        <v>423</v>
      </c>
      <c r="AU213" s="184" t="s">
        <v>76</v>
      </c>
      <c r="AY213" s="14" t="s">
        <v>205</v>
      </c>
      <c r="BE213" s="185">
        <f>IF(O213="základní",K213,0)</f>
        <v>0</v>
      </c>
      <c r="BF213" s="185">
        <f>IF(O213="snížená",K213,0)</f>
        <v>0</v>
      </c>
      <c r="BG213" s="185">
        <f>IF(O213="zákl. přenesená",K213,0)</f>
        <v>0</v>
      </c>
      <c r="BH213" s="185">
        <f>IF(O213="sníž. přenesená",K213,0)</f>
        <v>0</v>
      </c>
      <c r="BI213" s="185">
        <f>IF(O213="nulová",K213,0)</f>
        <v>0</v>
      </c>
      <c r="BJ213" s="14" t="s">
        <v>83</v>
      </c>
      <c r="BK213" s="185">
        <f>ROUND(P213*H213,2)</f>
        <v>0</v>
      </c>
      <c r="BL213" s="14" t="s">
        <v>214</v>
      </c>
      <c r="BM213" s="184" t="s">
        <v>3218</v>
      </c>
    </row>
    <row r="214" spans="1:65" s="2" customFormat="1" ht="11.25">
      <c r="A214" s="31"/>
      <c r="B214" s="32"/>
      <c r="C214" s="33"/>
      <c r="D214" s="186" t="s">
        <v>207</v>
      </c>
      <c r="E214" s="33"/>
      <c r="F214" s="187" t="s">
        <v>3217</v>
      </c>
      <c r="G214" s="33"/>
      <c r="H214" s="33"/>
      <c r="I214" s="188"/>
      <c r="J214" s="188"/>
      <c r="K214" s="33"/>
      <c r="L214" s="33"/>
      <c r="M214" s="36"/>
      <c r="N214" s="215"/>
      <c r="O214" s="216"/>
      <c r="P214" s="217"/>
      <c r="Q214" s="217"/>
      <c r="R214" s="217"/>
      <c r="S214" s="217"/>
      <c r="T214" s="217"/>
      <c r="U214" s="217"/>
      <c r="V214" s="217"/>
      <c r="W214" s="217"/>
      <c r="X214" s="217"/>
      <c r="Y214" s="218"/>
      <c r="Z214" s="31"/>
      <c r="AA214" s="31"/>
      <c r="AB214" s="31"/>
      <c r="AC214" s="31"/>
      <c r="AD214" s="31"/>
      <c r="AE214" s="31"/>
      <c r="AT214" s="14" t="s">
        <v>207</v>
      </c>
      <c r="AU214" s="14" t="s">
        <v>76</v>
      </c>
    </row>
    <row r="215" spans="1:65" s="2" customFormat="1" ht="6.95" customHeight="1">
      <c r="A215" s="31"/>
      <c r="B215" s="51"/>
      <c r="C215" s="52"/>
      <c r="D215" s="52"/>
      <c r="E215" s="52"/>
      <c r="F215" s="52"/>
      <c r="G215" s="52"/>
      <c r="H215" s="52"/>
      <c r="I215" s="52"/>
      <c r="J215" s="52"/>
      <c r="K215" s="52"/>
      <c r="L215" s="52"/>
      <c r="M215" s="36"/>
      <c r="N215" s="31"/>
      <c r="P215" s="31"/>
      <c r="Q215" s="31"/>
      <c r="R215" s="31"/>
      <c r="S215" s="31"/>
      <c r="T215" s="31"/>
      <c r="U215" s="31"/>
      <c r="V215" s="31"/>
      <c r="W215" s="31"/>
      <c r="X215" s="31"/>
      <c r="Y215" s="31"/>
      <c r="Z215" s="31"/>
      <c r="AA215" s="31"/>
      <c r="AB215" s="31"/>
      <c r="AC215" s="31"/>
      <c r="AD215" s="31"/>
      <c r="AE215" s="31"/>
    </row>
  </sheetData>
  <sheetProtection algorithmName="SHA-512" hashValue="ReVXWYx4Aq/bdh1fMH/mZ8N8+bQRl5sSd3wM18X2rVOS4R7fpuiiRIK58ax4GlYVGYLbxa0gXRVO8QbKGapBIQ==" saltValue="fhifVECt7HJle4EVCEFq/hglgiDhURuh0Ic4L/21PDutLkhn9KDAt+puubB4NcqVITx9U8cQ4gRcr0/Rndru5w==" spinCount="100000" sheet="1" objects="1" scenarios="1" formatColumns="0" formatRows="0" autoFilter="0"/>
  <autoFilter ref="C115:L214" xr:uid="{00000000-0009-0000-0000-000013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8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158</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3219</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ROUND((SUM(BE116:BE182)),  2)</f>
        <v>0</v>
      </c>
      <c r="G35" s="31"/>
      <c r="H35" s="31"/>
      <c r="I35" s="130">
        <v>0.21</v>
      </c>
      <c r="J35" s="31"/>
      <c r="K35" s="125">
        <f>ROUND(((SUM(BE116:BE182))*I35),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ROUND((SUM(BF116:BF182)),  2)</f>
        <v>0</v>
      </c>
      <c r="G36" s="31"/>
      <c r="H36" s="31"/>
      <c r="I36" s="130">
        <v>0.15</v>
      </c>
      <c r="J36" s="31"/>
      <c r="K36" s="125">
        <f>ROUND(((SUM(BF116:BF182))*I36),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ROUND((SUM(BG116:BG182)),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ROUND((SUM(BH116:BH182)),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ROUND((SUM(BI116:BI182)),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SO 02 - Výhybky</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SO 02 - Výhybky</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SUM(Q117:Q182)</f>
        <v>0</v>
      </c>
      <c r="R116" s="167">
        <f>SUM(R117:R182)</f>
        <v>0</v>
      </c>
      <c r="S116" s="76"/>
      <c r="T116" s="168">
        <f>SUM(T117:T182)</f>
        <v>0</v>
      </c>
      <c r="U116" s="76"/>
      <c r="V116" s="168">
        <f>SUM(V117:V182)</f>
        <v>0</v>
      </c>
      <c r="W116" s="76"/>
      <c r="X116" s="168">
        <f>SUM(X117:X182)</f>
        <v>0</v>
      </c>
      <c r="Y116" s="77"/>
      <c r="Z116" s="31"/>
      <c r="AA116" s="31"/>
      <c r="AB116" s="31"/>
      <c r="AC116" s="31"/>
      <c r="AD116" s="31"/>
      <c r="AE116" s="31"/>
      <c r="AT116" s="14" t="s">
        <v>75</v>
      </c>
      <c r="AU116" s="14" t="s">
        <v>181</v>
      </c>
      <c r="BK116" s="169">
        <f>SUM(BK117:BK182)</f>
        <v>0</v>
      </c>
    </row>
    <row r="117" spans="1:65" s="2" customFormat="1" ht="14.45" customHeight="1">
      <c r="A117" s="31"/>
      <c r="B117" s="32"/>
      <c r="C117" s="207" t="s">
        <v>83</v>
      </c>
      <c r="D117" s="207" t="s">
        <v>423</v>
      </c>
      <c r="E117" s="208" t="s">
        <v>3220</v>
      </c>
      <c r="F117" s="209" t="s">
        <v>3221</v>
      </c>
      <c r="G117" s="210" t="s">
        <v>300</v>
      </c>
      <c r="H117" s="211">
        <v>83</v>
      </c>
      <c r="I117" s="212"/>
      <c r="J117" s="212"/>
      <c r="K117" s="213">
        <f>ROUND(P117*H117,2)</f>
        <v>0</v>
      </c>
      <c r="L117" s="209" t="s">
        <v>1</v>
      </c>
      <c r="M117" s="36"/>
      <c r="N117" s="214"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214</v>
      </c>
      <c r="AT117" s="184" t="s">
        <v>423</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3222</v>
      </c>
    </row>
    <row r="118" spans="1:65" s="2" customFormat="1" ht="11.25">
      <c r="A118" s="31"/>
      <c r="B118" s="32"/>
      <c r="C118" s="33"/>
      <c r="D118" s="186" t="s">
        <v>207</v>
      </c>
      <c r="E118" s="33"/>
      <c r="F118" s="187" t="s">
        <v>3221</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207" t="s">
        <v>85</v>
      </c>
      <c r="D119" s="207" t="s">
        <v>423</v>
      </c>
      <c r="E119" s="208" t="s">
        <v>3223</v>
      </c>
      <c r="F119" s="209" t="s">
        <v>3224</v>
      </c>
      <c r="G119" s="210" t="s">
        <v>300</v>
      </c>
      <c r="H119" s="211">
        <v>76</v>
      </c>
      <c r="I119" s="212"/>
      <c r="J119" s="212"/>
      <c r="K119" s="213">
        <f>ROUND(P119*H119,2)</f>
        <v>0</v>
      </c>
      <c r="L119" s="209" t="s">
        <v>1</v>
      </c>
      <c r="M119" s="36"/>
      <c r="N119" s="214"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214</v>
      </c>
      <c r="AT119" s="184" t="s">
        <v>423</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3225</v>
      </c>
    </row>
    <row r="120" spans="1:65" s="2" customFormat="1" ht="11.25">
      <c r="A120" s="31"/>
      <c r="B120" s="32"/>
      <c r="C120" s="33"/>
      <c r="D120" s="186" t="s">
        <v>207</v>
      </c>
      <c r="E120" s="33"/>
      <c r="F120" s="187" t="s">
        <v>3224</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14.45" customHeight="1">
      <c r="A121" s="31"/>
      <c r="B121" s="32"/>
      <c r="C121" s="207" t="s">
        <v>409</v>
      </c>
      <c r="D121" s="207" t="s">
        <v>423</v>
      </c>
      <c r="E121" s="208" t="s">
        <v>3226</v>
      </c>
      <c r="F121" s="209" t="s">
        <v>3227</v>
      </c>
      <c r="G121" s="210" t="s">
        <v>300</v>
      </c>
      <c r="H121" s="211">
        <v>16</v>
      </c>
      <c r="I121" s="212"/>
      <c r="J121" s="212"/>
      <c r="K121" s="213">
        <f>ROUND(P121*H121,2)</f>
        <v>0</v>
      </c>
      <c r="L121" s="209" t="s">
        <v>1</v>
      </c>
      <c r="M121" s="36"/>
      <c r="N121" s="214"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214</v>
      </c>
      <c r="AT121" s="184" t="s">
        <v>423</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3228</v>
      </c>
    </row>
    <row r="122" spans="1:65" s="2" customFormat="1" ht="11.25">
      <c r="A122" s="31"/>
      <c r="B122" s="32"/>
      <c r="C122" s="33"/>
      <c r="D122" s="186" t="s">
        <v>207</v>
      </c>
      <c r="E122" s="33"/>
      <c r="F122" s="187" t="s">
        <v>3227</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14.45" customHeight="1">
      <c r="A123" s="31"/>
      <c r="B123" s="32"/>
      <c r="C123" s="207" t="s">
        <v>214</v>
      </c>
      <c r="D123" s="207" t="s">
        <v>423</v>
      </c>
      <c r="E123" s="208" t="s">
        <v>3138</v>
      </c>
      <c r="F123" s="209" t="s">
        <v>3139</v>
      </c>
      <c r="G123" s="210" t="s">
        <v>204</v>
      </c>
      <c r="H123" s="211">
        <v>415.4</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214</v>
      </c>
      <c r="AT123" s="184" t="s">
        <v>423</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3229</v>
      </c>
    </row>
    <row r="124" spans="1:65" s="2" customFormat="1" ht="11.25">
      <c r="A124" s="31"/>
      <c r="B124" s="32"/>
      <c r="C124" s="33"/>
      <c r="D124" s="186" t="s">
        <v>207</v>
      </c>
      <c r="E124" s="33"/>
      <c r="F124" s="187" t="s">
        <v>3139</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14.45" customHeight="1">
      <c r="A125" s="31"/>
      <c r="B125" s="32"/>
      <c r="C125" s="207" t="s">
        <v>416</v>
      </c>
      <c r="D125" s="207" t="s">
        <v>423</v>
      </c>
      <c r="E125" s="208" t="s">
        <v>3230</v>
      </c>
      <c r="F125" s="209" t="s">
        <v>3231</v>
      </c>
      <c r="G125" s="210" t="s">
        <v>300</v>
      </c>
      <c r="H125" s="211">
        <v>80</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3232</v>
      </c>
    </row>
    <row r="126" spans="1:65" s="2" customFormat="1" ht="11.25">
      <c r="A126" s="31"/>
      <c r="B126" s="32"/>
      <c r="C126" s="33"/>
      <c r="D126" s="186" t="s">
        <v>207</v>
      </c>
      <c r="E126" s="33"/>
      <c r="F126" s="187" t="s">
        <v>3231</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14.45" customHeight="1">
      <c r="A127" s="31"/>
      <c r="B127" s="32"/>
      <c r="C127" s="207" t="s">
        <v>429</v>
      </c>
      <c r="D127" s="207" t="s">
        <v>423</v>
      </c>
      <c r="E127" s="208" t="s">
        <v>3233</v>
      </c>
      <c r="F127" s="209" t="s">
        <v>3234</v>
      </c>
      <c r="G127" s="210" t="s">
        <v>3235</v>
      </c>
      <c r="H127" s="211">
        <v>100</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214</v>
      </c>
      <c r="AT127" s="184" t="s">
        <v>423</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3236</v>
      </c>
    </row>
    <row r="128" spans="1:65" s="2" customFormat="1" ht="11.25">
      <c r="A128" s="31"/>
      <c r="B128" s="32"/>
      <c r="C128" s="33"/>
      <c r="D128" s="186" t="s">
        <v>207</v>
      </c>
      <c r="E128" s="33"/>
      <c r="F128" s="187" t="s">
        <v>3234</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207" t="s">
        <v>434</v>
      </c>
      <c r="D129" s="207" t="s">
        <v>423</v>
      </c>
      <c r="E129" s="208" t="s">
        <v>3237</v>
      </c>
      <c r="F129" s="209" t="s">
        <v>3238</v>
      </c>
      <c r="G129" s="210" t="s">
        <v>300</v>
      </c>
      <c r="H129" s="211">
        <v>200</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3239</v>
      </c>
    </row>
    <row r="130" spans="1:65" s="2" customFormat="1" ht="11.25">
      <c r="A130" s="31"/>
      <c r="B130" s="32"/>
      <c r="C130" s="33"/>
      <c r="D130" s="186" t="s">
        <v>207</v>
      </c>
      <c r="E130" s="33"/>
      <c r="F130" s="187" t="s">
        <v>3238</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14.45" customHeight="1">
      <c r="A131" s="31"/>
      <c r="B131" s="32"/>
      <c r="C131" s="207" t="s">
        <v>213</v>
      </c>
      <c r="D131" s="207" t="s">
        <v>423</v>
      </c>
      <c r="E131" s="208" t="s">
        <v>3240</v>
      </c>
      <c r="F131" s="209" t="s">
        <v>3241</v>
      </c>
      <c r="G131" s="210" t="s">
        <v>300</v>
      </c>
      <c r="H131" s="211">
        <v>200</v>
      </c>
      <c r="I131" s="212"/>
      <c r="J131" s="212"/>
      <c r="K131" s="213">
        <f>ROUND(P131*H131,2)</f>
        <v>0</v>
      </c>
      <c r="L131" s="209" t="s">
        <v>1</v>
      </c>
      <c r="M131" s="36"/>
      <c r="N131" s="214"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214</v>
      </c>
      <c r="AT131" s="184" t="s">
        <v>423</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3242</v>
      </c>
    </row>
    <row r="132" spans="1:65" s="2" customFormat="1" ht="11.25">
      <c r="A132" s="31"/>
      <c r="B132" s="32"/>
      <c r="C132" s="33"/>
      <c r="D132" s="186" t="s">
        <v>207</v>
      </c>
      <c r="E132" s="33"/>
      <c r="F132" s="187" t="s">
        <v>3241</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14.45" customHeight="1">
      <c r="A133" s="31"/>
      <c r="B133" s="32"/>
      <c r="C133" s="207" t="s">
        <v>442</v>
      </c>
      <c r="D133" s="207" t="s">
        <v>423</v>
      </c>
      <c r="E133" s="208" t="s">
        <v>3243</v>
      </c>
      <c r="F133" s="209" t="s">
        <v>3244</v>
      </c>
      <c r="G133" s="210" t="s">
        <v>300</v>
      </c>
      <c r="H133" s="211">
        <v>200</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214</v>
      </c>
      <c r="AT133" s="184" t="s">
        <v>423</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3245</v>
      </c>
    </row>
    <row r="134" spans="1:65" s="2" customFormat="1" ht="11.25">
      <c r="A134" s="31"/>
      <c r="B134" s="32"/>
      <c r="C134" s="33"/>
      <c r="D134" s="186" t="s">
        <v>207</v>
      </c>
      <c r="E134" s="33"/>
      <c r="F134" s="187" t="s">
        <v>3244</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14.45" customHeight="1">
      <c r="A135" s="31"/>
      <c r="B135" s="32"/>
      <c r="C135" s="207" t="s">
        <v>447</v>
      </c>
      <c r="D135" s="207" t="s">
        <v>423</v>
      </c>
      <c r="E135" s="208" t="s">
        <v>3246</v>
      </c>
      <c r="F135" s="209" t="s">
        <v>3247</v>
      </c>
      <c r="G135" s="210" t="s">
        <v>3235</v>
      </c>
      <c r="H135" s="211">
        <v>50</v>
      </c>
      <c r="I135" s="212"/>
      <c r="J135" s="212"/>
      <c r="K135" s="213">
        <f>ROUND(P135*H135,2)</f>
        <v>0</v>
      </c>
      <c r="L135" s="209" t="s">
        <v>1</v>
      </c>
      <c r="M135" s="36"/>
      <c r="N135" s="214"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214</v>
      </c>
      <c r="AT135" s="184" t="s">
        <v>423</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3248</v>
      </c>
    </row>
    <row r="136" spans="1:65" s="2" customFormat="1" ht="11.25">
      <c r="A136" s="31"/>
      <c r="B136" s="32"/>
      <c r="C136" s="33"/>
      <c r="D136" s="186" t="s">
        <v>207</v>
      </c>
      <c r="E136" s="33"/>
      <c r="F136" s="187" t="s">
        <v>3247</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76</v>
      </c>
    </row>
    <row r="137" spans="1:65" s="2" customFormat="1" ht="14.45" customHeight="1">
      <c r="A137" s="31"/>
      <c r="B137" s="32"/>
      <c r="C137" s="207" t="s">
        <v>452</v>
      </c>
      <c r="D137" s="207" t="s">
        <v>423</v>
      </c>
      <c r="E137" s="208" t="s">
        <v>3249</v>
      </c>
      <c r="F137" s="209" t="s">
        <v>3250</v>
      </c>
      <c r="G137" s="210" t="s">
        <v>3235</v>
      </c>
      <c r="H137" s="211">
        <v>50</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214</v>
      </c>
      <c r="AT137" s="184" t="s">
        <v>423</v>
      </c>
      <c r="AU137" s="184" t="s">
        <v>76</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3251</v>
      </c>
    </row>
    <row r="138" spans="1:65" s="2" customFormat="1" ht="11.25">
      <c r="A138" s="31"/>
      <c r="B138" s="32"/>
      <c r="C138" s="33"/>
      <c r="D138" s="186" t="s">
        <v>207</v>
      </c>
      <c r="E138" s="33"/>
      <c r="F138" s="187" t="s">
        <v>3250</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76</v>
      </c>
    </row>
    <row r="139" spans="1:65" s="2" customFormat="1" ht="14.45" customHeight="1">
      <c r="A139" s="31"/>
      <c r="B139" s="32"/>
      <c r="C139" s="207" t="s">
        <v>457</v>
      </c>
      <c r="D139" s="207" t="s">
        <v>423</v>
      </c>
      <c r="E139" s="208" t="s">
        <v>3141</v>
      </c>
      <c r="F139" s="209" t="s">
        <v>3142</v>
      </c>
      <c r="G139" s="210" t="s">
        <v>3143</v>
      </c>
      <c r="H139" s="211">
        <v>69</v>
      </c>
      <c r="I139" s="212"/>
      <c r="J139" s="212"/>
      <c r="K139" s="213">
        <f>ROUND(P139*H139,2)</f>
        <v>0</v>
      </c>
      <c r="L139" s="209" t="s">
        <v>1</v>
      </c>
      <c r="M139" s="36"/>
      <c r="N139" s="214"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214</v>
      </c>
      <c r="AT139" s="184" t="s">
        <v>423</v>
      </c>
      <c r="AU139" s="184" t="s">
        <v>76</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3252</v>
      </c>
    </row>
    <row r="140" spans="1:65" s="2" customFormat="1" ht="11.25">
      <c r="A140" s="31"/>
      <c r="B140" s="32"/>
      <c r="C140" s="33"/>
      <c r="D140" s="186" t="s">
        <v>207</v>
      </c>
      <c r="E140" s="33"/>
      <c r="F140" s="187" t="s">
        <v>3142</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76</v>
      </c>
    </row>
    <row r="141" spans="1:65" s="2" customFormat="1" ht="14.45" customHeight="1">
      <c r="A141" s="31"/>
      <c r="B141" s="32"/>
      <c r="C141" s="207" t="s">
        <v>462</v>
      </c>
      <c r="D141" s="207" t="s">
        <v>423</v>
      </c>
      <c r="E141" s="208" t="s">
        <v>3253</v>
      </c>
      <c r="F141" s="209" t="s">
        <v>3254</v>
      </c>
      <c r="G141" s="210" t="s">
        <v>3143</v>
      </c>
      <c r="H141" s="211">
        <v>6</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214</v>
      </c>
      <c r="AT141" s="184" t="s">
        <v>423</v>
      </c>
      <c r="AU141" s="184" t="s">
        <v>76</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3255</v>
      </c>
    </row>
    <row r="142" spans="1:65" s="2" customFormat="1" ht="11.25">
      <c r="A142" s="31"/>
      <c r="B142" s="32"/>
      <c r="C142" s="33"/>
      <c r="D142" s="186" t="s">
        <v>207</v>
      </c>
      <c r="E142" s="33"/>
      <c r="F142" s="187" t="s">
        <v>3254</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76</v>
      </c>
    </row>
    <row r="143" spans="1:65" s="2" customFormat="1" ht="14.45" customHeight="1">
      <c r="A143" s="31"/>
      <c r="B143" s="32"/>
      <c r="C143" s="207" t="s">
        <v>510</v>
      </c>
      <c r="D143" s="207" t="s">
        <v>423</v>
      </c>
      <c r="E143" s="208" t="s">
        <v>3256</v>
      </c>
      <c r="F143" s="209" t="s">
        <v>3257</v>
      </c>
      <c r="G143" s="210" t="s">
        <v>204</v>
      </c>
      <c r="H143" s="211">
        <v>294.14999999999998</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214</v>
      </c>
      <c r="AT143" s="184" t="s">
        <v>423</v>
      </c>
      <c r="AU143" s="184" t="s">
        <v>76</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3258</v>
      </c>
    </row>
    <row r="144" spans="1:65" s="2" customFormat="1" ht="11.25">
      <c r="A144" s="31"/>
      <c r="B144" s="32"/>
      <c r="C144" s="33"/>
      <c r="D144" s="186" t="s">
        <v>207</v>
      </c>
      <c r="E144" s="33"/>
      <c r="F144" s="187" t="s">
        <v>3257</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76</v>
      </c>
    </row>
    <row r="145" spans="1:65" s="2" customFormat="1" ht="14.45" customHeight="1">
      <c r="A145" s="31"/>
      <c r="B145" s="32"/>
      <c r="C145" s="207" t="s">
        <v>9</v>
      </c>
      <c r="D145" s="207" t="s">
        <v>423</v>
      </c>
      <c r="E145" s="208" t="s">
        <v>3259</v>
      </c>
      <c r="F145" s="209" t="s">
        <v>3260</v>
      </c>
      <c r="G145" s="210" t="s">
        <v>204</v>
      </c>
      <c r="H145" s="211">
        <v>294.14999999999998</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214</v>
      </c>
      <c r="AT145" s="184" t="s">
        <v>423</v>
      </c>
      <c r="AU145" s="184" t="s">
        <v>76</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3261</v>
      </c>
    </row>
    <row r="146" spans="1:65" s="2" customFormat="1" ht="11.25">
      <c r="A146" s="31"/>
      <c r="B146" s="32"/>
      <c r="C146" s="33"/>
      <c r="D146" s="186" t="s">
        <v>207</v>
      </c>
      <c r="E146" s="33"/>
      <c r="F146" s="187" t="s">
        <v>3260</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76</v>
      </c>
    </row>
    <row r="147" spans="1:65" s="2" customFormat="1" ht="14.45" customHeight="1">
      <c r="A147" s="31"/>
      <c r="B147" s="32"/>
      <c r="C147" s="207" t="s">
        <v>607</v>
      </c>
      <c r="D147" s="207" t="s">
        <v>423</v>
      </c>
      <c r="E147" s="208" t="s">
        <v>3262</v>
      </c>
      <c r="F147" s="209" t="s">
        <v>3263</v>
      </c>
      <c r="G147" s="210" t="s">
        <v>204</v>
      </c>
      <c r="H147" s="211">
        <v>720</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214</v>
      </c>
      <c r="AT147" s="184" t="s">
        <v>423</v>
      </c>
      <c r="AU147" s="184" t="s">
        <v>76</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214</v>
      </c>
      <c r="BM147" s="184" t="s">
        <v>3264</v>
      </c>
    </row>
    <row r="148" spans="1:65" s="2" customFormat="1" ht="11.25">
      <c r="A148" s="31"/>
      <c r="B148" s="32"/>
      <c r="C148" s="33"/>
      <c r="D148" s="186" t="s">
        <v>207</v>
      </c>
      <c r="E148" s="33"/>
      <c r="F148" s="187" t="s">
        <v>3263</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76</v>
      </c>
    </row>
    <row r="149" spans="1:65" s="2" customFormat="1" ht="14.45" customHeight="1">
      <c r="A149" s="31"/>
      <c r="B149" s="32"/>
      <c r="C149" s="207" t="s">
        <v>616</v>
      </c>
      <c r="D149" s="207" t="s">
        <v>423</v>
      </c>
      <c r="E149" s="208" t="s">
        <v>3265</v>
      </c>
      <c r="F149" s="209" t="s">
        <v>3266</v>
      </c>
      <c r="G149" s="210" t="s">
        <v>204</v>
      </c>
      <c r="H149" s="211">
        <v>720</v>
      </c>
      <c r="I149" s="212"/>
      <c r="J149" s="212"/>
      <c r="K149" s="213">
        <f>ROUND(P149*H149,2)</f>
        <v>0</v>
      </c>
      <c r="L149" s="209" t="s">
        <v>1</v>
      </c>
      <c r="M149" s="36"/>
      <c r="N149" s="214"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214</v>
      </c>
      <c r="AT149" s="184" t="s">
        <v>423</v>
      </c>
      <c r="AU149" s="184" t="s">
        <v>76</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214</v>
      </c>
      <c r="BM149" s="184" t="s">
        <v>3267</v>
      </c>
    </row>
    <row r="150" spans="1:65" s="2" customFormat="1" ht="11.25">
      <c r="A150" s="31"/>
      <c r="B150" s="32"/>
      <c r="C150" s="33"/>
      <c r="D150" s="186" t="s">
        <v>207</v>
      </c>
      <c r="E150" s="33"/>
      <c r="F150" s="187" t="s">
        <v>3266</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76</v>
      </c>
    </row>
    <row r="151" spans="1:65" s="2" customFormat="1" ht="14.45" customHeight="1">
      <c r="A151" s="31"/>
      <c r="B151" s="32"/>
      <c r="C151" s="207" t="s">
        <v>620</v>
      </c>
      <c r="D151" s="207" t="s">
        <v>423</v>
      </c>
      <c r="E151" s="208" t="s">
        <v>3268</v>
      </c>
      <c r="F151" s="209" t="s">
        <v>3269</v>
      </c>
      <c r="G151" s="210" t="s">
        <v>204</v>
      </c>
      <c r="H151" s="211">
        <v>342.35</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214</v>
      </c>
      <c r="AT151" s="184" t="s">
        <v>423</v>
      </c>
      <c r="AU151" s="184" t="s">
        <v>76</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3270</v>
      </c>
    </row>
    <row r="152" spans="1:65" s="2" customFormat="1" ht="11.25">
      <c r="A152" s="31"/>
      <c r="B152" s="32"/>
      <c r="C152" s="33"/>
      <c r="D152" s="186" t="s">
        <v>207</v>
      </c>
      <c r="E152" s="33"/>
      <c r="F152" s="187" t="s">
        <v>3269</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76</v>
      </c>
    </row>
    <row r="153" spans="1:65" s="2" customFormat="1" ht="14.45" customHeight="1">
      <c r="A153" s="31"/>
      <c r="B153" s="32"/>
      <c r="C153" s="207" t="s">
        <v>624</v>
      </c>
      <c r="D153" s="207" t="s">
        <v>423</v>
      </c>
      <c r="E153" s="208" t="s">
        <v>3271</v>
      </c>
      <c r="F153" s="209" t="s">
        <v>3272</v>
      </c>
      <c r="G153" s="210" t="s">
        <v>693</v>
      </c>
      <c r="H153" s="211">
        <v>0.2</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214</v>
      </c>
      <c r="AT153" s="184" t="s">
        <v>423</v>
      </c>
      <c r="AU153" s="184" t="s">
        <v>76</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214</v>
      </c>
      <c r="BM153" s="184" t="s">
        <v>3273</v>
      </c>
    </row>
    <row r="154" spans="1:65" s="2" customFormat="1" ht="11.25">
      <c r="A154" s="31"/>
      <c r="B154" s="32"/>
      <c r="C154" s="33"/>
      <c r="D154" s="186" t="s">
        <v>207</v>
      </c>
      <c r="E154" s="33"/>
      <c r="F154" s="187" t="s">
        <v>3272</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76</v>
      </c>
    </row>
    <row r="155" spans="1:65" s="2" customFormat="1" ht="14.45" customHeight="1">
      <c r="A155" s="31"/>
      <c r="B155" s="32"/>
      <c r="C155" s="207" t="s">
        <v>628</v>
      </c>
      <c r="D155" s="207" t="s">
        <v>423</v>
      </c>
      <c r="E155" s="208" t="s">
        <v>3126</v>
      </c>
      <c r="F155" s="209" t="s">
        <v>3127</v>
      </c>
      <c r="G155" s="210" t="s">
        <v>698</v>
      </c>
      <c r="H155" s="211">
        <v>20.399999999999999</v>
      </c>
      <c r="I155" s="212"/>
      <c r="J155" s="212"/>
      <c r="K155" s="213">
        <f>ROUND(P155*H155,2)</f>
        <v>0</v>
      </c>
      <c r="L155" s="209" t="s">
        <v>1</v>
      </c>
      <c r="M155" s="36"/>
      <c r="N155" s="214"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214</v>
      </c>
      <c r="AT155" s="184" t="s">
        <v>423</v>
      </c>
      <c r="AU155" s="184" t="s">
        <v>76</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3274</v>
      </c>
    </row>
    <row r="156" spans="1:65" s="2" customFormat="1" ht="11.25">
      <c r="A156" s="31"/>
      <c r="B156" s="32"/>
      <c r="C156" s="33"/>
      <c r="D156" s="186" t="s">
        <v>207</v>
      </c>
      <c r="E156" s="33"/>
      <c r="F156" s="187" t="s">
        <v>3127</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76</v>
      </c>
    </row>
    <row r="157" spans="1:65" s="2" customFormat="1" ht="14.45" customHeight="1">
      <c r="A157" s="31"/>
      <c r="B157" s="32"/>
      <c r="C157" s="207" t="s">
        <v>8</v>
      </c>
      <c r="D157" s="207" t="s">
        <v>423</v>
      </c>
      <c r="E157" s="208" t="s">
        <v>3275</v>
      </c>
      <c r="F157" s="209" t="s">
        <v>3276</v>
      </c>
      <c r="G157" s="210" t="s">
        <v>698</v>
      </c>
      <c r="H157" s="211">
        <v>35</v>
      </c>
      <c r="I157" s="212"/>
      <c r="J157" s="212"/>
      <c r="K157" s="213">
        <f>ROUND(P157*H157,2)</f>
        <v>0</v>
      </c>
      <c r="L157" s="209" t="s">
        <v>1</v>
      </c>
      <c r="M157" s="36"/>
      <c r="N157" s="214"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214</v>
      </c>
      <c r="AT157" s="184" t="s">
        <v>423</v>
      </c>
      <c r="AU157" s="184" t="s">
        <v>76</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214</v>
      </c>
      <c r="BM157" s="184" t="s">
        <v>3277</v>
      </c>
    </row>
    <row r="158" spans="1:65" s="2" customFormat="1" ht="11.25">
      <c r="A158" s="31"/>
      <c r="B158" s="32"/>
      <c r="C158" s="33"/>
      <c r="D158" s="186" t="s">
        <v>207</v>
      </c>
      <c r="E158" s="33"/>
      <c r="F158" s="187" t="s">
        <v>3276</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76</v>
      </c>
    </row>
    <row r="159" spans="1:65" s="2" customFormat="1" ht="14.45" customHeight="1">
      <c r="A159" s="31"/>
      <c r="B159" s="32"/>
      <c r="C159" s="207" t="s">
        <v>422</v>
      </c>
      <c r="D159" s="207" t="s">
        <v>423</v>
      </c>
      <c r="E159" s="208" t="s">
        <v>3278</v>
      </c>
      <c r="F159" s="209" t="s">
        <v>3279</v>
      </c>
      <c r="G159" s="210" t="s">
        <v>204</v>
      </c>
      <c r="H159" s="211">
        <v>342.35</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214</v>
      </c>
      <c r="AT159" s="184" t="s">
        <v>423</v>
      </c>
      <c r="AU159" s="184" t="s">
        <v>76</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214</v>
      </c>
      <c r="BM159" s="184" t="s">
        <v>3280</v>
      </c>
    </row>
    <row r="160" spans="1:65" s="2" customFormat="1" ht="11.25">
      <c r="A160" s="31"/>
      <c r="B160" s="32"/>
      <c r="C160" s="33"/>
      <c r="D160" s="186" t="s">
        <v>207</v>
      </c>
      <c r="E160" s="33"/>
      <c r="F160" s="187" t="s">
        <v>3279</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76</v>
      </c>
    </row>
    <row r="161" spans="1:65" s="2" customFormat="1" ht="24.2" customHeight="1">
      <c r="A161" s="31"/>
      <c r="B161" s="32"/>
      <c r="C161" s="207" t="s">
        <v>588</v>
      </c>
      <c r="D161" s="207" t="s">
        <v>423</v>
      </c>
      <c r="E161" s="208" t="s">
        <v>3281</v>
      </c>
      <c r="F161" s="209" t="s">
        <v>3282</v>
      </c>
      <c r="G161" s="210" t="s">
        <v>300</v>
      </c>
      <c r="H161" s="211">
        <v>7</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214</v>
      </c>
      <c r="AT161" s="184" t="s">
        <v>423</v>
      </c>
      <c r="AU161" s="184" t="s">
        <v>76</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214</v>
      </c>
      <c r="BM161" s="184" t="s">
        <v>3283</v>
      </c>
    </row>
    <row r="162" spans="1:65" s="2" customFormat="1" ht="11.25">
      <c r="A162" s="31"/>
      <c r="B162" s="32"/>
      <c r="C162" s="33"/>
      <c r="D162" s="186" t="s">
        <v>207</v>
      </c>
      <c r="E162" s="33"/>
      <c r="F162" s="187" t="s">
        <v>3282</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76</v>
      </c>
    </row>
    <row r="163" spans="1:65" s="2" customFormat="1" ht="14.45" customHeight="1">
      <c r="A163" s="31"/>
      <c r="B163" s="32"/>
      <c r="C163" s="207" t="s">
        <v>636</v>
      </c>
      <c r="D163" s="207" t="s">
        <v>423</v>
      </c>
      <c r="E163" s="208" t="s">
        <v>2937</v>
      </c>
      <c r="F163" s="209" t="s">
        <v>1929</v>
      </c>
      <c r="G163" s="210" t="s">
        <v>1378</v>
      </c>
      <c r="H163" s="211">
        <v>19.09</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76</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3284</v>
      </c>
    </row>
    <row r="164" spans="1:65" s="2" customFormat="1" ht="11.25">
      <c r="A164" s="31"/>
      <c r="B164" s="32"/>
      <c r="C164" s="33"/>
      <c r="D164" s="186" t="s">
        <v>207</v>
      </c>
      <c r="E164" s="33"/>
      <c r="F164" s="187" t="s">
        <v>1929</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76</v>
      </c>
    </row>
    <row r="165" spans="1:65" s="2" customFormat="1" ht="24.2" customHeight="1">
      <c r="A165" s="31"/>
      <c r="B165" s="32"/>
      <c r="C165" s="207" t="s">
        <v>1070</v>
      </c>
      <c r="D165" s="207" t="s">
        <v>423</v>
      </c>
      <c r="E165" s="208" t="s">
        <v>3095</v>
      </c>
      <c r="F165" s="209" t="s">
        <v>3096</v>
      </c>
      <c r="G165" s="210" t="s">
        <v>1378</v>
      </c>
      <c r="H165" s="211">
        <v>19.09</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76</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3285</v>
      </c>
    </row>
    <row r="166" spans="1:65" s="2" customFormat="1" ht="11.25">
      <c r="A166" s="31"/>
      <c r="B166" s="32"/>
      <c r="C166" s="33"/>
      <c r="D166" s="186" t="s">
        <v>207</v>
      </c>
      <c r="E166" s="33"/>
      <c r="F166" s="187" t="s">
        <v>3096</v>
      </c>
      <c r="G166" s="33"/>
      <c r="H166" s="33"/>
      <c r="I166" s="188"/>
      <c r="J166" s="188"/>
      <c r="K166" s="33"/>
      <c r="L166" s="33"/>
      <c r="M166" s="36"/>
      <c r="N166" s="189"/>
      <c r="O166" s="190"/>
      <c r="P166" s="68"/>
      <c r="Q166" s="68"/>
      <c r="R166" s="68"/>
      <c r="S166" s="68"/>
      <c r="T166" s="68"/>
      <c r="U166" s="68"/>
      <c r="V166" s="68"/>
      <c r="W166" s="68"/>
      <c r="X166" s="68"/>
      <c r="Y166" s="69"/>
      <c r="Z166" s="31"/>
      <c r="AA166" s="31"/>
      <c r="AB166" s="31"/>
      <c r="AC166" s="31"/>
      <c r="AD166" s="31"/>
      <c r="AE166" s="31"/>
      <c r="AT166" s="14" t="s">
        <v>207</v>
      </c>
      <c r="AU166" s="14" t="s">
        <v>76</v>
      </c>
    </row>
    <row r="167" spans="1:65" s="2" customFormat="1" ht="14.45" customHeight="1">
      <c r="A167" s="31"/>
      <c r="B167" s="32"/>
      <c r="C167" s="207" t="s">
        <v>640</v>
      </c>
      <c r="D167" s="207" t="s">
        <v>423</v>
      </c>
      <c r="E167" s="208" t="s">
        <v>3098</v>
      </c>
      <c r="F167" s="209" t="s">
        <v>3099</v>
      </c>
      <c r="G167" s="210" t="s">
        <v>1378</v>
      </c>
      <c r="H167" s="211">
        <v>18.989999999999998</v>
      </c>
      <c r="I167" s="212"/>
      <c r="J167" s="212"/>
      <c r="K167" s="213">
        <f>ROUND(P167*H167,2)</f>
        <v>0</v>
      </c>
      <c r="L167" s="209" t="s">
        <v>1</v>
      </c>
      <c r="M167" s="36"/>
      <c r="N167" s="214" t="s">
        <v>1</v>
      </c>
      <c r="O167" s="180" t="s">
        <v>39</v>
      </c>
      <c r="P167" s="181">
        <f>I167+J167</f>
        <v>0</v>
      </c>
      <c r="Q167" s="181">
        <f>ROUND(I167*H167,2)</f>
        <v>0</v>
      </c>
      <c r="R167" s="181">
        <f>ROUND(J167*H167,2)</f>
        <v>0</v>
      </c>
      <c r="S167" s="68"/>
      <c r="T167" s="182">
        <f>S167*H167</f>
        <v>0</v>
      </c>
      <c r="U167" s="182">
        <v>0</v>
      </c>
      <c r="V167" s="182">
        <f>U167*H167</f>
        <v>0</v>
      </c>
      <c r="W167" s="182">
        <v>0</v>
      </c>
      <c r="X167" s="182">
        <f>W167*H167</f>
        <v>0</v>
      </c>
      <c r="Y167" s="183" t="s">
        <v>1</v>
      </c>
      <c r="Z167" s="31"/>
      <c r="AA167" s="31"/>
      <c r="AB167" s="31"/>
      <c r="AC167" s="31"/>
      <c r="AD167" s="31"/>
      <c r="AE167" s="31"/>
      <c r="AR167" s="184" t="s">
        <v>214</v>
      </c>
      <c r="AT167" s="184" t="s">
        <v>423</v>
      </c>
      <c r="AU167" s="184" t="s">
        <v>76</v>
      </c>
      <c r="AY167" s="14" t="s">
        <v>205</v>
      </c>
      <c r="BE167" s="185">
        <f>IF(O167="základní",K167,0)</f>
        <v>0</v>
      </c>
      <c r="BF167" s="185">
        <f>IF(O167="snížená",K167,0)</f>
        <v>0</v>
      </c>
      <c r="BG167" s="185">
        <f>IF(O167="zákl. přenesená",K167,0)</f>
        <v>0</v>
      </c>
      <c r="BH167" s="185">
        <f>IF(O167="sníž. přenesená",K167,0)</f>
        <v>0</v>
      </c>
      <c r="BI167" s="185">
        <f>IF(O167="nulová",K167,0)</f>
        <v>0</v>
      </c>
      <c r="BJ167" s="14" t="s">
        <v>83</v>
      </c>
      <c r="BK167" s="185">
        <f>ROUND(P167*H167,2)</f>
        <v>0</v>
      </c>
      <c r="BL167" s="14" t="s">
        <v>214</v>
      </c>
      <c r="BM167" s="184" t="s">
        <v>3286</v>
      </c>
    </row>
    <row r="168" spans="1:65" s="2" customFormat="1" ht="11.25">
      <c r="A168" s="31"/>
      <c r="B168" s="32"/>
      <c r="C168" s="33"/>
      <c r="D168" s="186" t="s">
        <v>207</v>
      </c>
      <c r="E168" s="33"/>
      <c r="F168" s="187" t="s">
        <v>3099</v>
      </c>
      <c r="G168" s="33"/>
      <c r="H168" s="33"/>
      <c r="I168" s="188"/>
      <c r="J168" s="188"/>
      <c r="K168" s="33"/>
      <c r="L168" s="33"/>
      <c r="M168" s="36"/>
      <c r="N168" s="189"/>
      <c r="O168" s="190"/>
      <c r="P168" s="68"/>
      <c r="Q168" s="68"/>
      <c r="R168" s="68"/>
      <c r="S168" s="68"/>
      <c r="T168" s="68"/>
      <c r="U168" s="68"/>
      <c r="V168" s="68"/>
      <c r="W168" s="68"/>
      <c r="X168" s="68"/>
      <c r="Y168" s="69"/>
      <c r="Z168" s="31"/>
      <c r="AA168" s="31"/>
      <c r="AB168" s="31"/>
      <c r="AC168" s="31"/>
      <c r="AD168" s="31"/>
      <c r="AE168" s="31"/>
      <c r="AT168" s="14" t="s">
        <v>207</v>
      </c>
      <c r="AU168" s="14" t="s">
        <v>76</v>
      </c>
    </row>
    <row r="169" spans="1:65" s="2" customFormat="1" ht="14.45" customHeight="1">
      <c r="A169" s="31"/>
      <c r="B169" s="32"/>
      <c r="C169" s="207" t="s">
        <v>648</v>
      </c>
      <c r="D169" s="207" t="s">
        <v>423</v>
      </c>
      <c r="E169" s="208" t="s">
        <v>3101</v>
      </c>
      <c r="F169" s="209" t="s">
        <v>3102</v>
      </c>
      <c r="G169" s="210" t="s">
        <v>1378</v>
      </c>
      <c r="H169" s="211">
        <v>0.1</v>
      </c>
      <c r="I169" s="212"/>
      <c r="J169" s="212"/>
      <c r="K169" s="213">
        <f>ROUND(P169*H169,2)</f>
        <v>0</v>
      </c>
      <c r="L169" s="209" t="s">
        <v>1</v>
      </c>
      <c r="M169" s="36"/>
      <c r="N169" s="214" t="s">
        <v>1</v>
      </c>
      <c r="O169" s="180" t="s">
        <v>39</v>
      </c>
      <c r="P169" s="181">
        <f>I169+J169</f>
        <v>0</v>
      </c>
      <c r="Q169" s="181">
        <f>ROUND(I169*H169,2)</f>
        <v>0</v>
      </c>
      <c r="R169" s="181">
        <f>ROUND(J169*H169,2)</f>
        <v>0</v>
      </c>
      <c r="S169" s="68"/>
      <c r="T169" s="182">
        <f>S169*H169</f>
        <v>0</v>
      </c>
      <c r="U169" s="182">
        <v>0</v>
      </c>
      <c r="V169" s="182">
        <f>U169*H169</f>
        <v>0</v>
      </c>
      <c r="W169" s="182">
        <v>0</v>
      </c>
      <c r="X169" s="182">
        <f>W169*H169</f>
        <v>0</v>
      </c>
      <c r="Y169" s="183" t="s">
        <v>1</v>
      </c>
      <c r="Z169" s="31"/>
      <c r="AA169" s="31"/>
      <c r="AB169" s="31"/>
      <c r="AC169" s="31"/>
      <c r="AD169" s="31"/>
      <c r="AE169" s="31"/>
      <c r="AR169" s="184" t="s">
        <v>214</v>
      </c>
      <c r="AT169" s="184" t="s">
        <v>423</v>
      </c>
      <c r="AU169" s="184" t="s">
        <v>76</v>
      </c>
      <c r="AY169" s="14" t="s">
        <v>205</v>
      </c>
      <c r="BE169" s="185">
        <f>IF(O169="základní",K169,0)</f>
        <v>0</v>
      </c>
      <c r="BF169" s="185">
        <f>IF(O169="snížená",K169,0)</f>
        <v>0</v>
      </c>
      <c r="BG169" s="185">
        <f>IF(O169="zákl. přenesená",K169,0)</f>
        <v>0</v>
      </c>
      <c r="BH169" s="185">
        <f>IF(O169="sníž. přenesená",K169,0)</f>
        <v>0</v>
      </c>
      <c r="BI169" s="185">
        <f>IF(O169="nulová",K169,0)</f>
        <v>0</v>
      </c>
      <c r="BJ169" s="14" t="s">
        <v>83</v>
      </c>
      <c r="BK169" s="185">
        <f>ROUND(P169*H169,2)</f>
        <v>0</v>
      </c>
      <c r="BL169" s="14" t="s">
        <v>214</v>
      </c>
      <c r="BM169" s="184" t="s">
        <v>3287</v>
      </c>
    </row>
    <row r="170" spans="1:65" s="2" customFormat="1" ht="11.25">
      <c r="A170" s="31"/>
      <c r="B170" s="32"/>
      <c r="C170" s="33"/>
      <c r="D170" s="186" t="s">
        <v>207</v>
      </c>
      <c r="E170" s="33"/>
      <c r="F170" s="187" t="s">
        <v>3102</v>
      </c>
      <c r="G170" s="33"/>
      <c r="H170" s="33"/>
      <c r="I170" s="188"/>
      <c r="J170" s="188"/>
      <c r="K170" s="33"/>
      <c r="L170" s="33"/>
      <c r="M170" s="36"/>
      <c r="N170" s="189"/>
      <c r="O170" s="190"/>
      <c r="P170" s="68"/>
      <c r="Q170" s="68"/>
      <c r="R170" s="68"/>
      <c r="S170" s="68"/>
      <c r="T170" s="68"/>
      <c r="U170" s="68"/>
      <c r="V170" s="68"/>
      <c r="W170" s="68"/>
      <c r="X170" s="68"/>
      <c r="Y170" s="69"/>
      <c r="Z170" s="31"/>
      <c r="AA170" s="31"/>
      <c r="AB170" s="31"/>
      <c r="AC170" s="31"/>
      <c r="AD170" s="31"/>
      <c r="AE170" s="31"/>
      <c r="AT170" s="14" t="s">
        <v>207</v>
      </c>
      <c r="AU170" s="14" t="s">
        <v>76</v>
      </c>
    </row>
    <row r="171" spans="1:65" s="2" customFormat="1" ht="14.45" customHeight="1">
      <c r="A171" s="31"/>
      <c r="B171" s="32"/>
      <c r="C171" s="170" t="s">
        <v>652</v>
      </c>
      <c r="D171" s="170" t="s">
        <v>201</v>
      </c>
      <c r="E171" s="171" t="s">
        <v>3129</v>
      </c>
      <c r="F171" s="172" t="s">
        <v>3130</v>
      </c>
      <c r="G171" s="173" t="s">
        <v>1378</v>
      </c>
      <c r="H171" s="174">
        <v>110.8</v>
      </c>
      <c r="I171" s="175"/>
      <c r="J171" s="176"/>
      <c r="K171" s="177">
        <f>ROUND(P171*H171,2)</f>
        <v>0</v>
      </c>
      <c r="L171" s="172" t="s">
        <v>1</v>
      </c>
      <c r="M171" s="178"/>
      <c r="N171" s="179" t="s">
        <v>1</v>
      </c>
      <c r="O171" s="180" t="s">
        <v>39</v>
      </c>
      <c r="P171" s="181">
        <f>I171+J171</f>
        <v>0</v>
      </c>
      <c r="Q171" s="181">
        <f>ROUND(I171*H171,2)</f>
        <v>0</v>
      </c>
      <c r="R171" s="181">
        <f>ROUND(J171*H171,2)</f>
        <v>0</v>
      </c>
      <c r="S171" s="68"/>
      <c r="T171" s="182">
        <f>S171*H171</f>
        <v>0</v>
      </c>
      <c r="U171" s="182">
        <v>0</v>
      </c>
      <c r="V171" s="182">
        <f>U171*H171</f>
        <v>0</v>
      </c>
      <c r="W171" s="182">
        <v>0</v>
      </c>
      <c r="X171" s="182">
        <f>W171*H171</f>
        <v>0</v>
      </c>
      <c r="Y171" s="183" t="s">
        <v>1</v>
      </c>
      <c r="Z171" s="31"/>
      <c r="AA171" s="31"/>
      <c r="AB171" s="31"/>
      <c r="AC171" s="31"/>
      <c r="AD171" s="31"/>
      <c r="AE171" s="31"/>
      <c r="AR171" s="184" t="s">
        <v>213</v>
      </c>
      <c r="AT171" s="184" t="s">
        <v>201</v>
      </c>
      <c r="AU171" s="184" t="s">
        <v>76</v>
      </c>
      <c r="AY171" s="14" t="s">
        <v>205</v>
      </c>
      <c r="BE171" s="185">
        <f>IF(O171="základní",K171,0)</f>
        <v>0</v>
      </c>
      <c r="BF171" s="185">
        <f>IF(O171="snížená",K171,0)</f>
        <v>0</v>
      </c>
      <c r="BG171" s="185">
        <f>IF(O171="zákl. přenesená",K171,0)</f>
        <v>0</v>
      </c>
      <c r="BH171" s="185">
        <f>IF(O171="sníž. přenesená",K171,0)</f>
        <v>0</v>
      </c>
      <c r="BI171" s="185">
        <f>IF(O171="nulová",K171,0)</f>
        <v>0</v>
      </c>
      <c r="BJ171" s="14" t="s">
        <v>83</v>
      </c>
      <c r="BK171" s="185">
        <f>ROUND(P171*H171,2)</f>
        <v>0</v>
      </c>
      <c r="BL171" s="14" t="s">
        <v>214</v>
      </c>
      <c r="BM171" s="184" t="s">
        <v>3288</v>
      </c>
    </row>
    <row r="172" spans="1:65" s="2" customFormat="1" ht="11.25">
      <c r="A172" s="31"/>
      <c r="B172" s="32"/>
      <c r="C172" s="33"/>
      <c r="D172" s="186" t="s">
        <v>207</v>
      </c>
      <c r="E172" s="33"/>
      <c r="F172" s="187" t="s">
        <v>3130</v>
      </c>
      <c r="G172" s="33"/>
      <c r="H172" s="33"/>
      <c r="I172" s="188"/>
      <c r="J172" s="188"/>
      <c r="K172" s="33"/>
      <c r="L172" s="33"/>
      <c r="M172" s="36"/>
      <c r="N172" s="189"/>
      <c r="O172" s="190"/>
      <c r="P172" s="68"/>
      <c r="Q172" s="68"/>
      <c r="R172" s="68"/>
      <c r="S172" s="68"/>
      <c r="T172" s="68"/>
      <c r="U172" s="68"/>
      <c r="V172" s="68"/>
      <c r="W172" s="68"/>
      <c r="X172" s="68"/>
      <c r="Y172" s="69"/>
      <c r="Z172" s="31"/>
      <c r="AA172" s="31"/>
      <c r="AB172" s="31"/>
      <c r="AC172" s="31"/>
      <c r="AD172" s="31"/>
      <c r="AE172" s="31"/>
      <c r="AT172" s="14" t="s">
        <v>207</v>
      </c>
      <c r="AU172" s="14" t="s">
        <v>76</v>
      </c>
    </row>
    <row r="173" spans="1:65" s="2" customFormat="1" ht="14.45" customHeight="1">
      <c r="A173" s="31"/>
      <c r="B173" s="32"/>
      <c r="C173" s="207" t="s">
        <v>657</v>
      </c>
      <c r="D173" s="207" t="s">
        <v>423</v>
      </c>
      <c r="E173" s="208" t="s">
        <v>3132</v>
      </c>
      <c r="F173" s="209" t="s">
        <v>3133</v>
      </c>
      <c r="G173" s="210" t="s">
        <v>1378</v>
      </c>
      <c r="H173" s="211">
        <v>110.8</v>
      </c>
      <c r="I173" s="212"/>
      <c r="J173" s="212"/>
      <c r="K173" s="213">
        <f>ROUND(P173*H173,2)</f>
        <v>0</v>
      </c>
      <c r="L173" s="209" t="s">
        <v>1</v>
      </c>
      <c r="M173" s="36"/>
      <c r="N173" s="214" t="s">
        <v>1</v>
      </c>
      <c r="O173" s="180" t="s">
        <v>39</v>
      </c>
      <c r="P173" s="181">
        <f>I173+J173</f>
        <v>0</v>
      </c>
      <c r="Q173" s="181">
        <f>ROUND(I173*H173,2)</f>
        <v>0</v>
      </c>
      <c r="R173" s="181">
        <f>ROUND(J173*H173,2)</f>
        <v>0</v>
      </c>
      <c r="S173" s="68"/>
      <c r="T173" s="182">
        <f>S173*H173</f>
        <v>0</v>
      </c>
      <c r="U173" s="182">
        <v>0</v>
      </c>
      <c r="V173" s="182">
        <f>U173*H173</f>
        <v>0</v>
      </c>
      <c r="W173" s="182">
        <v>0</v>
      </c>
      <c r="X173" s="182">
        <f>W173*H173</f>
        <v>0</v>
      </c>
      <c r="Y173" s="183" t="s">
        <v>1</v>
      </c>
      <c r="Z173" s="31"/>
      <c r="AA173" s="31"/>
      <c r="AB173" s="31"/>
      <c r="AC173" s="31"/>
      <c r="AD173" s="31"/>
      <c r="AE173" s="31"/>
      <c r="AR173" s="184" t="s">
        <v>214</v>
      </c>
      <c r="AT173" s="184" t="s">
        <v>423</v>
      </c>
      <c r="AU173" s="184" t="s">
        <v>76</v>
      </c>
      <c r="AY173" s="14" t="s">
        <v>205</v>
      </c>
      <c r="BE173" s="185">
        <f>IF(O173="základní",K173,0)</f>
        <v>0</v>
      </c>
      <c r="BF173" s="185">
        <f>IF(O173="snížená",K173,0)</f>
        <v>0</v>
      </c>
      <c r="BG173" s="185">
        <f>IF(O173="zákl. přenesená",K173,0)</f>
        <v>0</v>
      </c>
      <c r="BH173" s="185">
        <f>IF(O173="sníž. přenesená",K173,0)</f>
        <v>0</v>
      </c>
      <c r="BI173" s="185">
        <f>IF(O173="nulová",K173,0)</f>
        <v>0</v>
      </c>
      <c r="BJ173" s="14" t="s">
        <v>83</v>
      </c>
      <c r="BK173" s="185">
        <f>ROUND(P173*H173,2)</f>
        <v>0</v>
      </c>
      <c r="BL173" s="14" t="s">
        <v>214</v>
      </c>
      <c r="BM173" s="184" t="s">
        <v>3289</v>
      </c>
    </row>
    <row r="174" spans="1:65" s="2" customFormat="1" ht="11.25">
      <c r="A174" s="31"/>
      <c r="B174" s="32"/>
      <c r="C174" s="33"/>
      <c r="D174" s="186" t="s">
        <v>207</v>
      </c>
      <c r="E174" s="33"/>
      <c r="F174" s="187" t="s">
        <v>3133</v>
      </c>
      <c r="G174" s="33"/>
      <c r="H174" s="33"/>
      <c r="I174" s="188"/>
      <c r="J174" s="188"/>
      <c r="K174" s="33"/>
      <c r="L174" s="33"/>
      <c r="M174" s="36"/>
      <c r="N174" s="189"/>
      <c r="O174" s="190"/>
      <c r="P174" s="68"/>
      <c r="Q174" s="68"/>
      <c r="R174" s="68"/>
      <c r="S174" s="68"/>
      <c r="T174" s="68"/>
      <c r="U174" s="68"/>
      <c r="V174" s="68"/>
      <c r="W174" s="68"/>
      <c r="X174" s="68"/>
      <c r="Y174" s="69"/>
      <c r="Z174" s="31"/>
      <c r="AA174" s="31"/>
      <c r="AB174" s="31"/>
      <c r="AC174" s="31"/>
      <c r="AD174" s="31"/>
      <c r="AE174" s="31"/>
      <c r="AT174" s="14" t="s">
        <v>207</v>
      </c>
      <c r="AU174" s="14" t="s">
        <v>76</v>
      </c>
    </row>
    <row r="175" spans="1:65" s="2" customFormat="1" ht="14.45" customHeight="1">
      <c r="A175" s="31"/>
      <c r="B175" s="32"/>
      <c r="C175" s="207" t="s">
        <v>663</v>
      </c>
      <c r="D175" s="207" t="s">
        <v>423</v>
      </c>
      <c r="E175" s="208" t="s">
        <v>3209</v>
      </c>
      <c r="F175" s="209" t="s">
        <v>3210</v>
      </c>
      <c r="G175" s="210" t="s">
        <v>3211</v>
      </c>
      <c r="H175" s="211">
        <v>0.03</v>
      </c>
      <c r="I175" s="212"/>
      <c r="J175" s="212"/>
      <c r="K175" s="213">
        <f>ROUND(P175*H175,2)</f>
        <v>0</v>
      </c>
      <c r="L175" s="209" t="s">
        <v>1</v>
      </c>
      <c r="M175" s="36"/>
      <c r="N175" s="214" t="s">
        <v>1</v>
      </c>
      <c r="O175" s="180" t="s">
        <v>39</v>
      </c>
      <c r="P175" s="181">
        <f>I175+J175</f>
        <v>0</v>
      </c>
      <c r="Q175" s="181">
        <f>ROUND(I175*H175,2)</f>
        <v>0</v>
      </c>
      <c r="R175" s="181">
        <f>ROUND(J175*H175,2)</f>
        <v>0</v>
      </c>
      <c r="S175" s="68"/>
      <c r="T175" s="182">
        <f>S175*H175</f>
        <v>0</v>
      </c>
      <c r="U175" s="182">
        <v>0</v>
      </c>
      <c r="V175" s="182">
        <f>U175*H175</f>
        <v>0</v>
      </c>
      <c r="W175" s="182">
        <v>0</v>
      </c>
      <c r="X175" s="182">
        <f>W175*H175</f>
        <v>0</v>
      </c>
      <c r="Y175" s="183" t="s">
        <v>1</v>
      </c>
      <c r="Z175" s="31"/>
      <c r="AA175" s="31"/>
      <c r="AB175" s="31"/>
      <c r="AC175" s="31"/>
      <c r="AD175" s="31"/>
      <c r="AE175" s="31"/>
      <c r="AR175" s="184" t="s">
        <v>214</v>
      </c>
      <c r="AT175" s="184" t="s">
        <v>423</v>
      </c>
      <c r="AU175" s="184" t="s">
        <v>76</v>
      </c>
      <c r="AY175" s="14" t="s">
        <v>205</v>
      </c>
      <c r="BE175" s="185">
        <f>IF(O175="základní",K175,0)</f>
        <v>0</v>
      </c>
      <c r="BF175" s="185">
        <f>IF(O175="snížená",K175,0)</f>
        <v>0</v>
      </c>
      <c r="BG175" s="185">
        <f>IF(O175="zákl. přenesená",K175,0)</f>
        <v>0</v>
      </c>
      <c r="BH175" s="185">
        <f>IF(O175="sníž. přenesená",K175,0)</f>
        <v>0</v>
      </c>
      <c r="BI175" s="185">
        <f>IF(O175="nulová",K175,0)</f>
        <v>0</v>
      </c>
      <c r="BJ175" s="14" t="s">
        <v>83</v>
      </c>
      <c r="BK175" s="185">
        <f>ROUND(P175*H175,2)</f>
        <v>0</v>
      </c>
      <c r="BL175" s="14" t="s">
        <v>214</v>
      </c>
      <c r="BM175" s="184" t="s">
        <v>3290</v>
      </c>
    </row>
    <row r="176" spans="1:65" s="2" customFormat="1" ht="11.25">
      <c r="A176" s="31"/>
      <c r="B176" s="32"/>
      <c r="C176" s="33"/>
      <c r="D176" s="186" t="s">
        <v>207</v>
      </c>
      <c r="E176" s="33"/>
      <c r="F176" s="187" t="s">
        <v>3210</v>
      </c>
      <c r="G176" s="33"/>
      <c r="H176" s="33"/>
      <c r="I176" s="188"/>
      <c r="J176" s="188"/>
      <c r="K176" s="33"/>
      <c r="L176" s="33"/>
      <c r="M176" s="36"/>
      <c r="N176" s="189"/>
      <c r="O176" s="190"/>
      <c r="P176" s="68"/>
      <c r="Q176" s="68"/>
      <c r="R176" s="68"/>
      <c r="S176" s="68"/>
      <c r="T176" s="68"/>
      <c r="U176" s="68"/>
      <c r="V176" s="68"/>
      <c r="W176" s="68"/>
      <c r="X176" s="68"/>
      <c r="Y176" s="69"/>
      <c r="Z176" s="31"/>
      <c r="AA176" s="31"/>
      <c r="AB176" s="31"/>
      <c r="AC176" s="31"/>
      <c r="AD176" s="31"/>
      <c r="AE176" s="31"/>
      <c r="AT176" s="14" t="s">
        <v>207</v>
      </c>
      <c r="AU176" s="14" t="s">
        <v>76</v>
      </c>
    </row>
    <row r="177" spans="1:65" s="2" customFormat="1" ht="14.45" customHeight="1">
      <c r="A177" s="31"/>
      <c r="B177" s="32"/>
      <c r="C177" s="207" t="s">
        <v>668</v>
      </c>
      <c r="D177" s="207" t="s">
        <v>423</v>
      </c>
      <c r="E177" s="208" t="s">
        <v>3213</v>
      </c>
      <c r="F177" s="209" t="s">
        <v>3214</v>
      </c>
      <c r="G177" s="210" t="s">
        <v>3211</v>
      </c>
      <c r="H177" s="211">
        <v>1.4999999999999999E-2</v>
      </c>
      <c r="I177" s="212"/>
      <c r="J177" s="212"/>
      <c r="K177" s="213">
        <f>ROUND(P177*H177,2)</f>
        <v>0</v>
      </c>
      <c r="L177" s="209" t="s">
        <v>1</v>
      </c>
      <c r="M177" s="36"/>
      <c r="N177" s="214" t="s">
        <v>1</v>
      </c>
      <c r="O177" s="180" t="s">
        <v>39</v>
      </c>
      <c r="P177" s="181">
        <f>I177+J177</f>
        <v>0</v>
      </c>
      <c r="Q177" s="181">
        <f>ROUND(I177*H177,2)</f>
        <v>0</v>
      </c>
      <c r="R177" s="181">
        <f>ROUND(J177*H177,2)</f>
        <v>0</v>
      </c>
      <c r="S177" s="68"/>
      <c r="T177" s="182">
        <f>S177*H177</f>
        <v>0</v>
      </c>
      <c r="U177" s="182">
        <v>0</v>
      </c>
      <c r="V177" s="182">
        <f>U177*H177</f>
        <v>0</v>
      </c>
      <c r="W177" s="182">
        <v>0</v>
      </c>
      <c r="X177" s="182">
        <f>W177*H177</f>
        <v>0</v>
      </c>
      <c r="Y177" s="183" t="s">
        <v>1</v>
      </c>
      <c r="Z177" s="31"/>
      <c r="AA177" s="31"/>
      <c r="AB177" s="31"/>
      <c r="AC177" s="31"/>
      <c r="AD177" s="31"/>
      <c r="AE177" s="31"/>
      <c r="AR177" s="184" t="s">
        <v>214</v>
      </c>
      <c r="AT177" s="184" t="s">
        <v>423</v>
      </c>
      <c r="AU177" s="184" t="s">
        <v>76</v>
      </c>
      <c r="AY177" s="14" t="s">
        <v>205</v>
      </c>
      <c r="BE177" s="185">
        <f>IF(O177="základní",K177,0)</f>
        <v>0</v>
      </c>
      <c r="BF177" s="185">
        <f>IF(O177="snížená",K177,0)</f>
        <v>0</v>
      </c>
      <c r="BG177" s="185">
        <f>IF(O177="zákl. přenesená",K177,0)</f>
        <v>0</v>
      </c>
      <c r="BH177" s="185">
        <f>IF(O177="sníž. přenesená",K177,0)</f>
        <v>0</v>
      </c>
      <c r="BI177" s="185">
        <f>IF(O177="nulová",K177,0)</f>
        <v>0</v>
      </c>
      <c r="BJ177" s="14" t="s">
        <v>83</v>
      </c>
      <c r="BK177" s="185">
        <f>ROUND(P177*H177,2)</f>
        <v>0</v>
      </c>
      <c r="BL177" s="14" t="s">
        <v>214</v>
      </c>
      <c r="BM177" s="184" t="s">
        <v>3291</v>
      </c>
    </row>
    <row r="178" spans="1:65" s="2" customFormat="1" ht="11.25">
      <c r="A178" s="31"/>
      <c r="B178" s="32"/>
      <c r="C178" s="33"/>
      <c r="D178" s="186" t="s">
        <v>207</v>
      </c>
      <c r="E178" s="33"/>
      <c r="F178" s="187" t="s">
        <v>3214</v>
      </c>
      <c r="G178" s="33"/>
      <c r="H178" s="33"/>
      <c r="I178" s="188"/>
      <c r="J178" s="188"/>
      <c r="K178" s="33"/>
      <c r="L178" s="33"/>
      <c r="M178" s="36"/>
      <c r="N178" s="189"/>
      <c r="O178" s="190"/>
      <c r="P178" s="68"/>
      <c r="Q178" s="68"/>
      <c r="R178" s="68"/>
      <c r="S178" s="68"/>
      <c r="T178" s="68"/>
      <c r="U178" s="68"/>
      <c r="V178" s="68"/>
      <c r="W178" s="68"/>
      <c r="X178" s="68"/>
      <c r="Y178" s="69"/>
      <c r="Z178" s="31"/>
      <c r="AA178" s="31"/>
      <c r="AB178" s="31"/>
      <c r="AC178" s="31"/>
      <c r="AD178" s="31"/>
      <c r="AE178" s="31"/>
      <c r="AT178" s="14" t="s">
        <v>207</v>
      </c>
      <c r="AU178" s="14" t="s">
        <v>76</v>
      </c>
    </row>
    <row r="179" spans="1:65" s="2" customFormat="1" ht="14.45" customHeight="1">
      <c r="A179" s="31"/>
      <c r="B179" s="32"/>
      <c r="C179" s="207" t="s">
        <v>673</v>
      </c>
      <c r="D179" s="207" t="s">
        <v>423</v>
      </c>
      <c r="E179" s="208" t="s">
        <v>3292</v>
      </c>
      <c r="F179" s="209" t="s">
        <v>3293</v>
      </c>
      <c r="G179" s="210" t="s">
        <v>3211</v>
      </c>
      <c r="H179" s="211">
        <v>0.01</v>
      </c>
      <c r="I179" s="212"/>
      <c r="J179" s="212"/>
      <c r="K179" s="213">
        <f>ROUND(P179*H179,2)</f>
        <v>0</v>
      </c>
      <c r="L179" s="209" t="s">
        <v>1</v>
      </c>
      <c r="M179" s="36"/>
      <c r="N179" s="214" t="s">
        <v>1</v>
      </c>
      <c r="O179" s="180" t="s">
        <v>39</v>
      </c>
      <c r="P179" s="181">
        <f>I179+J179</f>
        <v>0</v>
      </c>
      <c r="Q179" s="181">
        <f>ROUND(I179*H179,2)</f>
        <v>0</v>
      </c>
      <c r="R179" s="181">
        <f>ROUND(J179*H179,2)</f>
        <v>0</v>
      </c>
      <c r="S179" s="68"/>
      <c r="T179" s="182">
        <f>S179*H179</f>
        <v>0</v>
      </c>
      <c r="U179" s="182">
        <v>0</v>
      </c>
      <c r="V179" s="182">
        <f>U179*H179</f>
        <v>0</v>
      </c>
      <c r="W179" s="182">
        <v>0</v>
      </c>
      <c r="X179" s="182">
        <f>W179*H179</f>
        <v>0</v>
      </c>
      <c r="Y179" s="183" t="s">
        <v>1</v>
      </c>
      <c r="Z179" s="31"/>
      <c r="AA179" s="31"/>
      <c r="AB179" s="31"/>
      <c r="AC179" s="31"/>
      <c r="AD179" s="31"/>
      <c r="AE179" s="31"/>
      <c r="AR179" s="184" t="s">
        <v>214</v>
      </c>
      <c r="AT179" s="184" t="s">
        <v>423</v>
      </c>
      <c r="AU179" s="184" t="s">
        <v>76</v>
      </c>
      <c r="AY179" s="14" t="s">
        <v>205</v>
      </c>
      <c r="BE179" s="185">
        <f>IF(O179="základní",K179,0)</f>
        <v>0</v>
      </c>
      <c r="BF179" s="185">
        <f>IF(O179="snížená",K179,0)</f>
        <v>0</v>
      </c>
      <c r="BG179" s="185">
        <f>IF(O179="zákl. přenesená",K179,0)</f>
        <v>0</v>
      </c>
      <c r="BH179" s="185">
        <f>IF(O179="sníž. přenesená",K179,0)</f>
        <v>0</v>
      </c>
      <c r="BI179" s="185">
        <f>IF(O179="nulová",K179,0)</f>
        <v>0</v>
      </c>
      <c r="BJ179" s="14" t="s">
        <v>83</v>
      </c>
      <c r="BK179" s="185">
        <f>ROUND(P179*H179,2)</f>
        <v>0</v>
      </c>
      <c r="BL179" s="14" t="s">
        <v>214</v>
      </c>
      <c r="BM179" s="184" t="s">
        <v>3294</v>
      </c>
    </row>
    <row r="180" spans="1:65" s="2" customFormat="1" ht="11.25">
      <c r="A180" s="31"/>
      <c r="B180" s="32"/>
      <c r="C180" s="33"/>
      <c r="D180" s="186" t="s">
        <v>207</v>
      </c>
      <c r="E180" s="33"/>
      <c r="F180" s="187" t="s">
        <v>3293</v>
      </c>
      <c r="G180" s="33"/>
      <c r="H180" s="33"/>
      <c r="I180" s="188"/>
      <c r="J180" s="188"/>
      <c r="K180" s="33"/>
      <c r="L180" s="33"/>
      <c r="M180" s="36"/>
      <c r="N180" s="189"/>
      <c r="O180" s="190"/>
      <c r="P180" s="68"/>
      <c r="Q180" s="68"/>
      <c r="R180" s="68"/>
      <c r="S180" s="68"/>
      <c r="T180" s="68"/>
      <c r="U180" s="68"/>
      <c r="V180" s="68"/>
      <c r="W180" s="68"/>
      <c r="X180" s="68"/>
      <c r="Y180" s="69"/>
      <c r="Z180" s="31"/>
      <c r="AA180" s="31"/>
      <c r="AB180" s="31"/>
      <c r="AC180" s="31"/>
      <c r="AD180" s="31"/>
      <c r="AE180" s="31"/>
      <c r="AT180" s="14" t="s">
        <v>207</v>
      </c>
      <c r="AU180" s="14" t="s">
        <v>76</v>
      </c>
    </row>
    <row r="181" spans="1:65" s="2" customFormat="1" ht="14.45" customHeight="1">
      <c r="A181" s="31"/>
      <c r="B181" s="32"/>
      <c r="C181" s="207" t="s">
        <v>677</v>
      </c>
      <c r="D181" s="207" t="s">
        <v>423</v>
      </c>
      <c r="E181" s="208" t="s">
        <v>3295</v>
      </c>
      <c r="F181" s="209" t="s">
        <v>3296</v>
      </c>
      <c r="G181" s="210" t="s">
        <v>3297</v>
      </c>
      <c r="H181" s="211">
        <v>0.01</v>
      </c>
      <c r="I181" s="212"/>
      <c r="J181" s="212"/>
      <c r="K181" s="213">
        <f>ROUND(P181*H181,2)</f>
        <v>0</v>
      </c>
      <c r="L181" s="209" t="s">
        <v>1</v>
      </c>
      <c r="M181" s="36"/>
      <c r="N181" s="214" t="s">
        <v>1</v>
      </c>
      <c r="O181" s="180" t="s">
        <v>39</v>
      </c>
      <c r="P181" s="181">
        <f>I181+J181</f>
        <v>0</v>
      </c>
      <c r="Q181" s="181">
        <f>ROUND(I181*H181,2)</f>
        <v>0</v>
      </c>
      <c r="R181" s="181">
        <f>ROUND(J181*H181,2)</f>
        <v>0</v>
      </c>
      <c r="S181" s="68"/>
      <c r="T181" s="182">
        <f>S181*H181</f>
        <v>0</v>
      </c>
      <c r="U181" s="182">
        <v>0</v>
      </c>
      <c r="V181" s="182">
        <f>U181*H181</f>
        <v>0</v>
      </c>
      <c r="W181" s="182">
        <v>0</v>
      </c>
      <c r="X181" s="182">
        <f>W181*H181</f>
        <v>0</v>
      </c>
      <c r="Y181" s="183" t="s">
        <v>1</v>
      </c>
      <c r="Z181" s="31"/>
      <c r="AA181" s="31"/>
      <c r="AB181" s="31"/>
      <c r="AC181" s="31"/>
      <c r="AD181" s="31"/>
      <c r="AE181" s="31"/>
      <c r="AR181" s="184" t="s">
        <v>214</v>
      </c>
      <c r="AT181" s="184" t="s">
        <v>423</v>
      </c>
      <c r="AU181" s="184" t="s">
        <v>76</v>
      </c>
      <c r="AY181" s="14" t="s">
        <v>205</v>
      </c>
      <c r="BE181" s="185">
        <f>IF(O181="základní",K181,0)</f>
        <v>0</v>
      </c>
      <c r="BF181" s="185">
        <f>IF(O181="snížená",K181,0)</f>
        <v>0</v>
      </c>
      <c r="BG181" s="185">
        <f>IF(O181="zákl. přenesená",K181,0)</f>
        <v>0</v>
      </c>
      <c r="BH181" s="185">
        <f>IF(O181="sníž. přenesená",K181,0)</f>
        <v>0</v>
      </c>
      <c r="BI181" s="185">
        <f>IF(O181="nulová",K181,0)</f>
        <v>0</v>
      </c>
      <c r="BJ181" s="14" t="s">
        <v>83</v>
      </c>
      <c r="BK181" s="185">
        <f>ROUND(P181*H181,2)</f>
        <v>0</v>
      </c>
      <c r="BL181" s="14" t="s">
        <v>214</v>
      </c>
      <c r="BM181" s="184" t="s">
        <v>3298</v>
      </c>
    </row>
    <row r="182" spans="1:65" s="2" customFormat="1" ht="11.25">
      <c r="A182" s="31"/>
      <c r="B182" s="32"/>
      <c r="C182" s="33"/>
      <c r="D182" s="186" t="s">
        <v>207</v>
      </c>
      <c r="E182" s="33"/>
      <c r="F182" s="187" t="s">
        <v>3296</v>
      </c>
      <c r="G182" s="33"/>
      <c r="H182" s="33"/>
      <c r="I182" s="188"/>
      <c r="J182" s="188"/>
      <c r="K182" s="33"/>
      <c r="L182" s="33"/>
      <c r="M182" s="36"/>
      <c r="N182" s="215"/>
      <c r="O182" s="216"/>
      <c r="P182" s="217"/>
      <c r="Q182" s="217"/>
      <c r="R182" s="217"/>
      <c r="S182" s="217"/>
      <c r="T182" s="217"/>
      <c r="U182" s="217"/>
      <c r="V182" s="217"/>
      <c r="W182" s="217"/>
      <c r="X182" s="217"/>
      <c r="Y182" s="218"/>
      <c r="Z182" s="31"/>
      <c r="AA182" s="31"/>
      <c r="AB182" s="31"/>
      <c r="AC182" s="31"/>
      <c r="AD182" s="31"/>
      <c r="AE182" s="31"/>
      <c r="AT182" s="14" t="s">
        <v>207</v>
      </c>
      <c r="AU182" s="14" t="s">
        <v>76</v>
      </c>
    </row>
    <row r="183" spans="1:65" s="2" customFormat="1" ht="6.95" customHeight="1">
      <c r="A183" s="31"/>
      <c r="B183" s="51"/>
      <c r="C183" s="52"/>
      <c r="D183" s="52"/>
      <c r="E183" s="52"/>
      <c r="F183" s="52"/>
      <c r="G183" s="52"/>
      <c r="H183" s="52"/>
      <c r="I183" s="52"/>
      <c r="J183" s="52"/>
      <c r="K183" s="52"/>
      <c r="L183" s="52"/>
      <c r="M183" s="36"/>
      <c r="N183" s="31"/>
      <c r="P183" s="31"/>
      <c r="Q183" s="31"/>
      <c r="R183" s="31"/>
      <c r="S183" s="31"/>
      <c r="T183" s="31"/>
      <c r="U183" s="31"/>
      <c r="V183" s="31"/>
      <c r="W183" s="31"/>
      <c r="X183" s="31"/>
      <c r="Y183" s="31"/>
      <c r="Z183" s="31"/>
      <c r="AA183" s="31"/>
      <c r="AB183" s="31"/>
      <c r="AC183" s="31"/>
      <c r="AD183" s="31"/>
      <c r="AE183" s="31"/>
    </row>
  </sheetData>
  <sheetProtection algorithmName="SHA-512" hashValue="idQSoDcalFeSCxy/Y2LQSOLcaOfRzIU+3ayn7RDpeEq3L2g59zmKII/4DjTlBCgEg9VnsJLrnnqyf7Q6Lqc+/A==" saltValue="v4r7y27R8BllsAxVX/coTe7U0U6p1UwdV7WfHHyvfkwvvSZ71ajxT7DVgR9W/x9fM0HjBoMWUazcKRTZasHu2A==" spinCount="100000" sheet="1" objects="1" scenarios="1" formatColumns="0" formatRows="0" autoFilter="0"/>
  <autoFilter ref="C115:L182" xr:uid="{00000000-0009-0000-0000-000014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6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161</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3299</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ROUND(K116,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ROUND((SUM(BE116:BE166)),  2)</f>
        <v>0</v>
      </c>
      <c r="G35" s="31"/>
      <c r="H35" s="31"/>
      <c r="I35" s="130">
        <v>0.21</v>
      </c>
      <c r="J35" s="31"/>
      <c r="K35" s="125">
        <f>ROUND(((SUM(BE116:BE166))*I35),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ROUND((SUM(BF116:BF166)),  2)</f>
        <v>0</v>
      </c>
      <c r="G36" s="31"/>
      <c r="H36" s="31"/>
      <c r="I36" s="130">
        <v>0.15</v>
      </c>
      <c r="J36" s="31"/>
      <c r="K36" s="125">
        <f>ROUND(((SUM(BF116:BF166))*I36),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ROUND((SUM(BG116:BG166)),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ROUND((SUM(BH116:BH166)),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ROUND((SUM(BI116:BI166)),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SO 03 - Demontáž v.č. 7,8</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Q116</f>
        <v>0</v>
      </c>
      <c r="J96" s="81">
        <f>R116</f>
        <v>0</v>
      </c>
      <c r="K96" s="81">
        <f>K116</f>
        <v>0</v>
      </c>
      <c r="L96" s="33"/>
      <c r="M96" s="48"/>
      <c r="S96" s="31"/>
      <c r="T96" s="31"/>
      <c r="U96" s="31"/>
      <c r="V96" s="31"/>
      <c r="W96" s="31"/>
      <c r="X96" s="31"/>
      <c r="Y96" s="31"/>
      <c r="Z96" s="31"/>
      <c r="AA96" s="31"/>
      <c r="AB96" s="31"/>
      <c r="AC96" s="31"/>
      <c r="AD96" s="31"/>
      <c r="AE96" s="31"/>
      <c r="AU96" s="14" t="s">
        <v>181</v>
      </c>
    </row>
    <row r="97" spans="1:31" s="2" customFormat="1" ht="21.75" customHeight="1">
      <c r="A97" s="31"/>
      <c r="B97" s="32"/>
      <c r="C97" s="33"/>
      <c r="D97" s="33"/>
      <c r="E97" s="33"/>
      <c r="F97" s="33"/>
      <c r="G97" s="33"/>
      <c r="H97" s="33"/>
      <c r="I97" s="33"/>
      <c r="J97" s="33"/>
      <c r="K97" s="33"/>
      <c r="L97" s="33"/>
      <c r="M97" s="48"/>
      <c r="S97" s="31"/>
      <c r="T97" s="31"/>
      <c r="U97" s="31"/>
      <c r="V97" s="31"/>
      <c r="W97" s="31"/>
      <c r="X97" s="31"/>
      <c r="Y97" s="31"/>
      <c r="Z97" s="31"/>
      <c r="AA97" s="31"/>
      <c r="AB97" s="31"/>
      <c r="AC97" s="31"/>
      <c r="AD97" s="31"/>
      <c r="AE97" s="31"/>
    </row>
    <row r="98" spans="1:31" s="2" customFormat="1" ht="6.95" customHeight="1">
      <c r="A98" s="31"/>
      <c r="B98" s="51"/>
      <c r="C98" s="52"/>
      <c r="D98" s="52"/>
      <c r="E98" s="52"/>
      <c r="F98" s="52"/>
      <c r="G98" s="52"/>
      <c r="H98" s="52"/>
      <c r="I98" s="52"/>
      <c r="J98" s="52"/>
      <c r="K98" s="52"/>
      <c r="L98" s="52"/>
      <c r="M98" s="48"/>
      <c r="S98" s="31"/>
      <c r="T98" s="31"/>
      <c r="U98" s="31"/>
      <c r="V98" s="31"/>
      <c r="W98" s="31"/>
      <c r="X98" s="31"/>
      <c r="Y98" s="31"/>
      <c r="Z98" s="31"/>
      <c r="AA98" s="31"/>
      <c r="AB98" s="31"/>
      <c r="AC98" s="31"/>
      <c r="AD98" s="31"/>
      <c r="AE98" s="31"/>
    </row>
    <row r="102" spans="1:31" s="2" customFormat="1" ht="6.95" customHeight="1">
      <c r="A102" s="31"/>
      <c r="B102" s="53"/>
      <c r="C102" s="54"/>
      <c r="D102" s="54"/>
      <c r="E102" s="54"/>
      <c r="F102" s="54"/>
      <c r="G102" s="54"/>
      <c r="H102" s="54"/>
      <c r="I102" s="54"/>
      <c r="J102" s="54"/>
      <c r="K102" s="54"/>
      <c r="L102" s="54"/>
      <c r="M102" s="48"/>
      <c r="S102" s="31"/>
      <c r="T102" s="31"/>
      <c r="U102" s="31"/>
      <c r="V102" s="31"/>
      <c r="W102" s="31"/>
      <c r="X102" s="31"/>
      <c r="Y102" s="31"/>
      <c r="Z102" s="31"/>
      <c r="AA102" s="31"/>
      <c r="AB102" s="31"/>
      <c r="AC102" s="31"/>
      <c r="AD102" s="31"/>
      <c r="AE102" s="31"/>
    </row>
    <row r="103" spans="1:31" s="2" customFormat="1" ht="24.95" customHeight="1">
      <c r="A103" s="31"/>
      <c r="B103" s="32"/>
      <c r="C103" s="20" t="s">
        <v>183</v>
      </c>
      <c r="D103" s="33"/>
      <c r="E103" s="33"/>
      <c r="F103" s="33"/>
      <c r="G103" s="33"/>
      <c r="H103" s="33"/>
      <c r="I103" s="33"/>
      <c r="J103" s="33"/>
      <c r="K103" s="33"/>
      <c r="L103" s="33"/>
      <c r="M103" s="48"/>
      <c r="S103" s="31"/>
      <c r="T103" s="31"/>
      <c r="U103" s="31"/>
      <c r="V103" s="31"/>
      <c r="W103" s="31"/>
      <c r="X103" s="31"/>
      <c r="Y103" s="31"/>
      <c r="Z103" s="31"/>
      <c r="AA103" s="31"/>
      <c r="AB103" s="31"/>
      <c r="AC103" s="31"/>
      <c r="AD103" s="31"/>
      <c r="AE103" s="31"/>
    </row>
    <row r="104" spans="1:31" s="2" customFormat="1" ht="6.95" customHeight="1">
      <c r="A104" s="31"/>
      <c r="B104" s="32"/>
      <c r="C104" s="33"/>
      <c r="D104" s="33"/>
      <c r="E104" s="33"/>
      <c r="F104" s="33"/>
      <c r="G104" s="33"/>
      <c r="H104" s="33"/>
      <c r="I104" s="33"/>
      <c r="J104" s="33"/>
      <c r="K104" s="33"/>
      <c r="L104" s="33"/>
      <c r="M104" s="48"/>
      <c r="S104" s="31"/>
      <c r="T104" s="31"/>
      <c r="U104" s="31"/>
      <c r="V104" s="31"/>
      <c r="W104" s="31"/>
      <c r="X104" s="31"/>
      <c r="Y104" s="31"/>
      <c r="Z104" s="31"/>
      <c r="AA104" s="31"/>
      <c r="AB104" s="31"/>
      <c r="AC104" s="31"/>
      <c r="AD104" s="31"/>
      <c r="AE104" s="31"/>
    </row>
    <row r="105" spans="1:31" s="2" customFormat="1" ht="12" customHeight="1">
      <c r="A105" s="31"/>
      <c r="B105" s="32"/>
      <c r="C105" s="26" t="s">
        <v>17</v>
      </c>
      <c r="D105" s="33"/>
      <c r="E105" s="33"/>
      <c r="F105" s="33"/>
      <c r="G105" s="33"/>
      <c r="H105" s="33"/>
      <c r="I105" s="33"/>
      <c r="J105" s="33"/>
      <c r="K105" s="33"/>
      <c r="L105" s="33"/>
      <c r="M105" s="48"/>
      <c r="S105" s="31"/>
      <c r="T105" s="31"/>
      <c r="U105" s="31"/>
      <c r="V105" s="31"/>
      <c r="W105" s="31"/>
      <c r="X105" s="31"/>
      <c r="Y105" s="31"/>
      <c r="Z105" s="31"/>
      <c r="AA105" s="31"/>
      <c r="AB105" s="31"/>
      <c r="AC105" s="31"/>
      <c r="AD105" s="31"/>
      <c r="AE105" s="31"/>
    </row>
    <row r="106" spans="1:31" s="2" customFormat="1" ht="16.5" customHeight="1">
      <c r="A106" s="31"/>
      <c r="B106" s="32"/>
      <c r="C106" s="33"/>
      <c r="D106" s="33"/>
      <c r="E106" s="279" t="str">
        <f>E7</f>
        <v>Oprava zabezpečovacího zařízení v žst. Dolní Lipka</v>
      </c>
      <c r="F106" s="280"/>
      <c r="G106" s="280"/>
      <c r="H106" s="280"/>
      <c r="I106" s="33"/>
      <c r="J106" s="33"/>
      <c r="K106" s="33"/>
      <c r="L106" s="33"/>
      <c r="M106" s="48"/>
      <c r="S106" s="31"/>
      <c r="T106" s="31"/>
      <c r="U106" s="31"/>
      <c r="V106" s="31"/>
      <c r="W106" s="31"/>
      <c r="X106" s="31"/>
      <c r="Y106" s="31"/>
      <c r="Z106" s="31"/>
      <c r="AA106" s="31"/>
      <c r="AB106" s="31"/>
      <c r="AC106" s="31"/>
      <c r="AD106" s="31"/>
      <c r="AE106" s="31"/>
    </row>
    <row r="107" spans="1:31" s="2" customFormat="1" ht="12" customHeight="1">
      <c r="A107" s="31"/>
      <c r="B107" s="32"/>
      <c r="C107" s="26" t="s">
        <v>169</v>
      </c>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34" t="str">
        <f>E9</f>
        <v>SO 03 - Demontáž v.č. 7,8</v>
      </c>
      <c r="F108" s="281"/>
      <c r="G108" s="281"/>
      <c r="H108" s="281"/>
      <c r="I108" s="33"/>
      <c r="J108" s="33"/>
      <c r="K108" s="33"/>
      <c r="L108" s="33"/>
      <c r="M108" s="48"/>
      <c r="S108" s="31"/>
      <c r="T108" s="31"/>
      <c r="U108" s="31"/>
      <c r="V108" s="31"/>
      <c r="W108" s="31"/>
      <c r="X108" s="31"/>
      <c r="Y108" s="31"/>
      <c r="Z108" s="31"/>
      <c r="AA108" s="31"/>
      <c r="AB108" s="31"/>
      <c r="AC108" s="31"/>
      <c r="AD108" s="31"/>
      <c r="AE108" s="31"/>
    </row>
    <row r="109" spans="1:31" s="2" customFormat="1" ht="6.95" customHeight="1">
      <c r="A109" s="31"/>
      <c r="B109" s="32"/>
      <c r="C109" s="33"/>
      <c r="D109" s="33"/>
      <c r="E109" s="33"/>
      <c r="F109" s="33"/>
      <c r="G109" s="33"/>
      <c r="H109" s="33"/>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21</v>
      </c>
      <c r="D110" s="33"/>
      <c r="E110" s="33"/>
      <c r="F110" s="24" t="str">
        <f>F12</f>
        <v xml:space="preserve"> </v>
      </c>
      <c r="G110" s="33"/>
      <c r="H110" s="33"/>
      <c r="I110" s="26" t="s">
        <v>23</v>
      </c>
      <c r="J110" s="63" t="str">
        <f>IF(J12="","",J12)</f>
        <v>14. 1. 2020</v>
      </c>
      <c r="K110" s="33"/>
      <c r="L110" s="33"/>
      <c r="M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33"/>
      <c r="M111" s="48"/>
      <c r="S111" s="31"/>
      <c r="T111" s="31"/>
      <c r="U111" s="31"/>
      <c r="V111" s="31"/>
      <c r="W111" s="31"/>
      <c r="X111" s="31"/>
      <c r="Y111" s="31"/>
      <c r="Z111" s="31"/>
      <c r="AA111" s="31"/>
      <c r="AB111" s="31"/>
      <c r="AC111" s="31"/>
      <c r="AD111" s="31"/>
      <c r="AE111" s="31"/>
    </row>
    <row r="112" spans="1:31" s="2" customFormat="1" ht="15.2" customHeight="1">
      <c r="A112" s="31"/>
      <c r="B112" s="32"/>
      <c r="C112" s="26" t="s">
        <v>25</v>
      </c>
      <c r="D112" s="33"/>
      <c r="E112" s="33"/>
      <c r="F112" s="24" t="str">
        <f>E15</f>
        <v xml:space="preserve"> </v>
      </c>
      <c r="G112" s="33"/>
      <c r="H112" s="33"/>
      <c r="I112" s="26" t="s">
        <v>30</v>
      </c>
      <c r="J112" s="29" t="str">
        <f>E21</f>
        <v xml:space="preserve"> </v>
      </c>
      <c r="K112" s="33"/>
      <c r="L112" s="33"/>
      <c r="M112" s="48"/>
      <c r="S112" s="31"/>
      <c r="T112" s="31"/>
      <c r="U112" s="31"/>
      <c r="V112" s="31"/>
      <c r="W112" s="31"/>
      <c r="X112" s="31"/>
      <c r="Y112" s="31"/>
      <c r="Z112" s="31"/>
      <c r="AA112" s="31"/>
      <c r="AB112" s="31"/>
      <c r="AC112" s="31"/>
      <c r="AD112" s="31"/>
      <c r="AE112" s="31"/>
    </row>
    <row r="113" spans="1:65" s="2" customFormat="1" ht="15.2" customHeight="1">
      <c r="A113" s="31"/>
      <c r="B113" s="32"/>
      <c r="C113" s="26" t="s">
        <v>28</v>
      </c>
      <c r="D113" s="33"/>
      <c r="E113" s="33"/>
      <c r="F113" s="24" t="str">
        <f>IF(E18="","",E18)</f>
        <v>Vyplň údaj</v>
      </c>
      <c r="G113" s="33"/>
      <c r="H113" s="33"/>
      <c r="I113" s="26" t="s">
        <v>31</v>
      </c>
      <c r="J113" s="29" t="str">
        <f>E24</f>
        <v>Pavel Pospíšil, DiS.</v>
      </c>
      <c r="K113" s="33"/>
      <c r="L113" s="33"/>
      <c r="M113" s="48"/>
      <c r="S113" s="31"/>
      <c r="T113" s="31"/>
      <c r="U113" s="31"/>
      <c r="V113" s="31"/>
      <c r="W113" s="31"/>
      <c r="X113" s="31"/>
      <c r="Y113" s="31"/>
      <c r="Z113" s="31"/>
      <c r="AA113" s="31"/>
      <c r="AB113" s="31"/>
      <c r="AC113" s="31"/>
      <c r="AD113" s="31"/>
      <c r="AE113" s="31"/>
    </row>
    <row r="114" spans="1:65" s="2" customFormat="1" ht="10.3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10" customFormat="1" ht="29.25" customHeight="1">
      <c r="A115" s="159"/>
      <c r="B115" s="160"/>
      <c r="C115" s="161" t="s">
        <v>184</v>
      </c>
      <c r="D115" s="162" t="s">
        <v>59</v>
      </c>
      <c r="E115" s="162" t="s">
        <v>55</v>
      </c>
      <c r="F115" s="162" t="s">
        <v>56</v>
      </c>
      <c r="G115" s="162" t="s">
        <v>185</v>
      </c>
      <c r="H115" s="162" t="s">
        <v>186</v>
      </c>
      <c r="I115" s="162" t="s">
        <v>187</v>
      </c>
      <c r="J115" s="162" t="s">
        <v>188</v>
      </c>
      <c r="K115" s="162" t="s">
        <v>179</v>
      </c>
      <c r="L115" s="163" t="s">
        <v>189</v>
      </c>
      <c r="M115" s="164"/>
      <c r="N115" s="72" t="s">
        <v>1</v>
      </c>
      <c r="O115" s="73" t="s">
        <v>38</v>
      </c>
      <c r="P115" s="73" t="s">
        <v>190</v>
      </c>
      <c r="Q115" s="73" t="s">
        <v>191</v>
      </c>
      <c r="R115" s="73" t="s">
        <v>192</v>
      </c>
      <c r="S115" s="73" t="s">
        <v>193</v>
      </c>
      <c r="T115" s="73" t="s">
        <v>194</v>
      </c>
      <c r="U115" s="73" t="s">
        <v>195</v>
      </c>
      <c r="V115" s="73" t="s">
        <v>196</v>
      </c>
      <c r="W115" s="73" t="s">
        <v>197</v>
      </c>
      <c r="X115" s="73" t="s">
        <v>198</v>
      </c>
      <c r="Y115" s="74" t="s">
        <v>199</v>
      </c>
      <c r="Z115" s="159"/>
      <c r="AA115" s="159"/>
      <c r="AB115" s="159"/>
      <c r="AC115" s="159"/>
      <c r="AD115" s="159"/>
      <c r="AE115" s="159"/>
    </row>
    <row r="116" spans="1:65" s="2" customFormat="1" ht="22.9" customHeight="1">
      <c r="A116" s="31"/>
      <c r="B116" s="32"/>
      <c r="C116" s="79" t="s">
        <v>200</v>
      </c>
      <c r="D116" s="33"/>
      <c r="E116" s="33"/>
      <c r="F116" s="33"/>
      <c r="G116" s="33"/>
      <c r="H116" s="33"/>
      <c r="I116" s="33"/>
      <c r="J116" s="33"/>
      <c r="K116" s="165">
        <f>BK116</f>
        <v>0</v>
      </c>
      <c r="L116" s="33"/>
      <c r="M116" s="36"/>
      <c r="N116" s="75"/>
      <c r="O116" s="166"/>
      <c r="P116" s="76"/>
      <c r="Q116" s="167">
        <f>SUM(Q117:Q166)</f>
        <v>0</v>
      </c>
      <c r="R116" s="167">
        <f>SUM(R117:R166)</f>
        <v>0</v>
      </c>
      <c r="S116" s="76"/>
      <c r="T116" s="168">
        <f>SUM(T117:T166)</f>
        <v>0</v>
      </c>
      <c r="U116" s="76"/>
      <c r="V116" s="168">
        <f>SUM(V117:V166)</f>
        <v>0</v>
      </c>
      <c r="W116" s="76"/>
      <c r="X116" s="168">
        <f>SUM(X117:X166)</f>
        <v>0</v>
      </c>
      <c r="Y116" s="77"/>
      <c r="Z116" s="31"/>
      <c r="AA116" s="31"/>
      <c r="AB116" s="31"/>
      <c r="AC116" s="31"/>
      <c r="AD116" s="31"/>
      <c r="AE116" s="31"/>
      <c r="AT116" s="14" t="s">
        <v>75</v>
      </c>
      <c r="AU116" s="14" t="s">
        <v>181</v>
      </c>
      <c r="BK116" s="169">
        <f>SUM(BK117:BK166)</f>
        <v>0</v>
      </c>
    </row>
    <row r="117" spans="1:65" s="2" customFormat="1" ht="14.45" customHeight="1">
      <c r="A117" s="31"/>
      <c r="B117" s="32"/>
      <c r="C117" s="207" t="s">
        <v>83</v>
      </c>
      <c r="D117" s="207" t="s">
        <v>423</v>
      </c>
      <c r="E117" s="208" t="s">
        <v>3300</v>
      </c>
      <c r="F117" s="209" t="s">
        <v>3301</v>
      </c>
      <c r="G117" s="210" t="s">
        <v>1378</v>
      </c>
      <c r="H117" s="211">
        <v>29.6</v>
      </c>
      <c r="I117" s="212"/>
      <c r="J117" s="212"/>
      <c r="K117" s="213">
        <f>ROUND(P117*H117,2)</f>
        <v>0</v>
      </c>
      <c r="L117" s="209" t="s">
        <v>1</v>
      </c>
      <c r="M117" s="36"/>
      <c r="N117" s="214" t="s">
        <v>1</v>
      </c>
      <c r="O117" s="180" t="s">
        <v>39</v>
      </c>
      <c r="P117" s="181">
        <f>I117+J117</f>
        <v>0</v>
      </c>
      <c r="Q117" s="181">
        <f>ROUND(I117*H117,2)</f>
        <v>0</v>
      </c>
      <c r="R117" s="181">
        <f>ROUND(J117*H117,2)</f>
        <v>0</v>
      </c>
      <c r="S117" s="68"/>
      <c r="T117" s="182">
        <f>S117*H117</f>
        <v>0</v>
      </c>
      <c r="U117" s="182">
        <v>0</v>
      </c>
      <c r="V117" s="182">
        <f>U117*H117</f>
        <v>0</v>
      </c>
      <c r="W117" s="182">
        <v>0</v>
      </c>
      <c r="X117" s="182">
        <f>W117*H117</f>
        <v>0</v>
      </c>
      <c r="Y117" s="183" t="s">
        <v>1</v>
      </c>
      <c r="Z117" s="31"/>
      <c r="AA117" s="31"/>
      <c r="AB117" s="31"/>
      <c r="AC117" s="31"/>
      <c r="AD117" s="31"/>
      <c r="AE117" s="31"/>
      <c r="AR117" s="184" t="s">
        <v>214</v>
      </c>
      <c r="AT117" s="184" t="s">
        <v>423</v>
      </c>
      <c r="AU117" s="184" t="s">
        <v>76</v>
      </c>
      <c r="AY117" s="14" t="s">
        <v>205</v>
      </c>
      <c r="BE117" s="185">
        <f>IF(O117="základní",K117,0)</f>
        <v>0</v>
      </c>
      <c r="BF117" s="185">
        <f>IF(O117="snížená",K117,0)</f>
        <v>0</v>
      </c>
      <c r="BG117" s="185">
        <f>IF(O117="zákl. přenesená",K117,0)</f>
        <v>0</v>
      </c>
      <c r="BH117" s="185">
        <f>IF(O117="sníž. přenesená",K117,0)</f>
        <v>0</v>
      </c>
      <c r="BI117" s="185">
        <f>IF(O117="nulová",K117,0)</f>
        <v>0</v>
      </c>
      <c r="BJ117" s="14" t="s">
        <v>83</v>
      </c>
      <c r="BK117" s="185">
        <f>ROUND(P117*H117,2)</f>
        <v>0</v>
      </c>
      <c r="BL117" s="14" t="s">
        <v>214</v>
      </c>
      <c r="BM117" s="184" t="s">
        <v>3302</v>
      </c>
    </row>
    <row r="118" spans="1:65" s="2" customFormat="1" ht="11.25">
      <c r="A118" s="31"/>
      <c r="B118" s="32"/>
      <c r="C118" s="33"/>
      <c r="D118" s="186" t="s">
        <v>207</v>
      </c>
      <c r="E118" s="33"/>
      <c r="F118" s="187" t="s">
        <v>3301</v>
      </c>
      <c r="G118" s="33"/>
      <c r="H118" s="33"/>
      <c r="I118" s="188"/>
      <c r="J118" s="188"/>
      <c r="K118" s="33"/>
      <c r="L118" s="33"/>
      <c r="M118" s="36"/>
      <c r="N118" s="189"/>
      <c r="O118" s="190"/>
      <c r="P118" s="68"/>
      <c r="Q118" s="68"/>
      <c r="R118" s="68"/>
      <c r="S118" s="68"/>
      <c r="T118" s="68"/>
      <c r="U118" s="68"/>
      <c r="V118" s="68"/>
      <c r="W118" s="68"/>
      <c r="X118" s="68"/>
      <c r="Y118" s="69"/>
      <c r="Z118" s="31"/>
      <c r="AA118" s="31"/>
      <c r="AB118" s="31"/>
      <c r="AC118" s="31"/>
      <c r="AD118" s="31"/>
      <c r="AE118" s="31"/>
      <c r="AT118" s="14" t="s">
        <v>207</v>
      </c>
      <c r="AU118" s="14" t="s">
        <v>76</v>
      </c>
    </row>
    <row r="119" spans="1:65" s="2" customFormat="1" ht="14.45" customHeight="1">
      <c r="A119" s="31"/>
      <c r="B119" s="32"/>
      <c r="C119" s="207" t="s">
        <v>85</v>
      </c>
      <c r="D119" s="207" t="s">
        <v>423</v>
      </c>
      <c r="E119" s="208" t="s">
        <v>3303</v>
      </c>
      <c r="F119" s="209" t="s">
        <v>3304</v>
      </c>
      <c r="G119" s="210" t="s">
        <v>204</v>
      </c>
      <c r="H119" s="211">
        <v>96.4</v>
      </c>
      <c r="I119" s="212"/>
      <c r="J119" s="212"/>
      <c r="K119" s="213">
        <f>ROUND(P119*H119,2)</f>
        <v>0</v>
      </c>
      <c r="L119" s="209" t="s">
        <v>1</v>
      </c>
      <c r="M119" s="36"/>
      <c r="N119" s="214" t="s">
        <v>1</v>
      </c>
      <c r="O119" s="180" t="s">
        <v>39</v>
      </c>
      <c r="P119" s="181">
        <f>I119+J119</f>
        <v>0</v>
      </c>
      <c r="Q119" s="181">
        <f>ROUND(I119*H119,2)</f>
        <v>0</v>
      </c>
      <c r="R119" s="181">
        <f>ROUND(J119*H119,2)</f>
        <v>0</v>
      </c>
      <c r="S119" s="68"/>
      <c r="T119" s="182">
        <f>S119*H119</f>
        <v>0</v>
      </c>
      <c r="U119" s="182">
        <v>0</v>
      </c>
      <c r="V119" s="182">
        <f>U119*H119</f>
        <v>0</v>
      </c>
      <c r="W119" s="182">
        <v>0</v>
      </c>
      <c r="X119" s="182">
        <f>W119*H119</f>
        <v>0</v>
      </c>
      <c r="Y119" s="183" t="s">
        <v>1</v>
      </c>
      <c r="Z119" s="31"/>
      <c r="AA119" s="31"/>
      <c r="AB119" s="31"/>
      <c r="AC119" s="31"/>
      <c r="AD119" s="31"/>
      <c r="AE119" s="31"/>
      <c r="AR119" s="184" t="s">
        <v>214</v>
      </c>
      <c r="AT119" s="184" t="s">
        <v>423</v>
      </c>
      <c r="AU119" s="184" t="s">
        <v>76</v>
      </c>
      <c r="AY119" s="14" t="s">
        <v>205</v>
      </c>
      <c r="BE119" s="185">
        <f>IF(O119="základní",K119,0)</f>
        <v>0</v>
      </c>
      <c r="BF119" s="185">
        <f>IF(O119="snížená",K119,0)</f>
        <v>0</v>
      </c>
      <c r="BG119" s="185">
        <f>IF(O119="zákl. přenesená",K119,0)</f>
        <v>0</v>
      </c>
      <c r="BH119" s="185">
        <f>IF(O119="sníž. přenesená",K119,0)</f>
        <v>0</v>
      </c>
      <c r="BI119" s="185">
        <f>IF(O119="nulová",K119,0)</f>
        <v>0</v>
      </c>
      <c r="BJ119" s="14" t="s">
        <v>83</v>
      </c>
      <c r="BK119" s="185">
        <f>ROUND(P119*H119,2)</f>
        <v>0</v>
      </c>
      <c r="BL119" s="14" t="s">
        <v>214</v>
      </c>
      <c r="BM119" s="184" t="s">
        <v>3305</v>
      </c>
    </row>
    <row r="120" spans="1:65" s="2" customFormat="1" ht="11.25">
      <c r="A120" s="31"/>
      <c r="B120" s="32"/>
      <c r="C120" s="33"/>
      <c r="D120" s="186" t="s">
        <v>207</v>
      </c>
      <c r="E120" s="33"/>
      <c r="F120" s="187" t="s">
        <v>3304</v>
      </c>
      <c r="G120" s="33"/>
      <c r="H120" s="33"/>
      <c r="I120" s="188"/>
      <c r="J120" s="188"/>
      <c r="K120" s="33"/>
      <c r="L120" s="33"/>
      <c r="M120" s="36"/>
      <c r="N120" s="189"/>
      <c r="O120" s="190"/>
      <c r="P120" s="68"/>
      <c r="Q120" s="68"/>
      <c r="R120" s="68"/>
      <c r="S120" s="68"/>
      <c r="T120" s="68"/>
      <c r="U120" s="68"/>
      <c r="V120" s="68"/>
      <c r="W120" s="68"/>
      <c r="X120" s="68"/>
      <c r="Y120" s="69"/>
      <c r="Z120" s="31"/>
      <c r="AA120" s="31"/>
      <c r="AB120" s="31"/>
      <c r="AC120" s="31"/>
      <c r="AD120" s="31"/>
      <c r="AE120" s="31"/>
      <c r="AT120" s="14" t="s">
        <v>207</v>
      </c>
      <c r="AU120" s="14" t="s">
        <v>76</v>
      </c>
    </row>
    <row r="121" spans="1:65" s="2" customFormat="1" ht="14.45" customHeight="1">
      <c r="A121" s="31"/>
      <c r="B121" s="32"/>
      <c r="C121" s="207" t="s">
        <v>409</v>
      </c>
      <c r="D121" s="207" t="s">
        <v>423</v>
      </c>
      <c r="E121" s="208" t="s">
        <v>3306</v>
      </c>
      <c r="F121" s="209" t="s">
        <v>3307</v>
      </c>
      <c r="G121" s="210" t="s">
        <v>693</v>
      </c>
      <c r="H121" s="211">
        <v>0.15</v>
      </c>
      <c r="I121" s="212"/>
      <c r="J121" s="212"/>
      <c r="K121" s="213">
        <f>ROUND(P121*H121,2)</f>
        <v>0</v>
      </c>
      <c r="L121" s="209" t="s">
        <v>1</v>
      </c>
      <c r="M121" s="36"/>
      <c r="N121" s="214"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214</v>
      </c>
      <c r="AT121" s="184" t="s">
        <v>423</v>
      </c>
      <c r="AU121" s="184" t="s">
        <v>76</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3308</v>
      </c>
    </row>
    <row r="122" spans="1:65" s="2" customFormat="1" ht="11.25">
      <c r="A122" s="31"/>
      <c r="B122" s="32"/>
      <c r="C122" s="33"/>
      <c r="D122" s="186" t="s">
        <v>207</v>
      </c>
      <c r="E122" s="33"/>
      <c r="F122" s="187" t="s">
        <v>3307</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76</v>
      </c>
    </row>
    <row r="123" spans="1:65" s="2" customFormat="1" ht="14.45" customHeight="1">
      <c r="A123" s="31"/>
      <c r="B123" s="32"/>
      <c r="C123" s="207" t="s">
        <v>214</v>
      </c>
      <c r="D123" s="207" t="s">
        <v>423</v>
      </c>
      <c r="E123" s="208" t="s">
        <v>3309</v>
      </c>
      <c r="F123" s="209" t="s">
        <v>3310</v>
      </c>
      <c r="G123" s="210" t="s">
        <v>761</v>
      </c>
      <c r="H123" s="211">
        <v>510</v>
      </c>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214</v>
      </c>
      <c r="AT123" s="184" t="s">
        <v>423</v>
      </c>
      <c r="AU123" s="184" t="s">
        <v>76</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3311</v>
      </c>
    </row>
    <row r="124" spans="1:65" s="2" customFormat="1" ht="11.25">
      <c r="A124" s="31"/>
      <c r="B124" s="32"/>
      <c r="C124" s="33"/>
      <c r="D124" s="186" t="s">
        <v>207</v>
      </c>
      <c r="E124" s="33"/>
      <c r="F124" s="187" t="s">
        <v>3310</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76</v>
      </c>
    </row>
    <row r="125" spans="1:65" s="2" customFormat="1" ht="14.45" customHeight="1">
      <c r="A125" s="31"/>
      <c r="B125" s="32"/>
      <c r="C125" s="207" t="s">
        <v>416</v>
      </c>
      <c r="D125" s="207" t="s">
        <v>423</v>
      </c>
      <c r="E125" s="208" t="s">
        <v>3312</v>
      </c>
      <c r="F125" s="209" t="s">
        <v>3313</v>
      </c>
      <c r="G125" s="210" t="s">
        <v>698</v>
      </c>
      <c r="H125" s="211">
        <v>58.65</v>
      </c>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76</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3314</v>
      </c>
    </row>
    <row r="126" spans="1:65" s="2" customFormat="1" ht="11.25">
      <c r="A126" s="31"/>
      <c r="B126" s="32"/>
      <c r="C126" s="33"/>
      <c r="D126" s="186" t="s">
        <v>207</v>
      </c>
      <c r="E126" s="33"/>
      <c r="F126" s="187" t="s">
        <v>3313</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76</v>
      </c>
    </row>
    <row r="127" spans="1:65" s="2" customFormat="1" ht="14.45" customHeight="1">
      <c r="A127" s="31"/>
      <c r="B127" s="32"/>
      <c r="C127" s="207" t="s">
        <v>429</v>
      </c>
      <c r="D127" s="207" t="s">
        <v>423</v>
      </c>
      <c r="E127" s="208" t="s">
        <v>3315</v>
      </c>
      <c r="F127" s="209" t="s">
        <v>3316</v>
      </c>
      <c r="G127" s="210" t="s">
        <v>693</v>
      </c>
      <c r="H127" s="211">
        <v>4.0000000000000001E-3</v>
      </c>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214</v>
      </c>
      <c r="AT127" s="184" t="s">
        <v>423</v>
      </c>
      <c r="AU127" s="184" t="s">
        <v>76</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3317</v>
      </c>
    </row>
    <row r="128" spans="1:65" s="2" customFormat="1" ht="11.25">
      <c r="A128" s="31"/>
      <c r="B128" s="32"/>
      <c r="C128" s="33"/>
      <c r="D128" s="186" t="s">
        <v>207</v>
      </c>
      <c r="E128" s="33"/>
      <c r="F128" s="187" t="s">
        <v>3316</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76</v>
      </c>
    </row>
    <row r="129" spans="1:65" s="2" customFormat="1" ht="14.45" customHeight="1">
      <c r="A129" s="31"/>
      <c r="B129" s="32"/>
      <c r="C129" s="207" t="s">
        <v>434</v>
      </c>
      <c r="D129" s="207" t="s">
        <v>423</v>
      </c>
      <c r="E129" s="208" t="s">
        <v>3318</v>
      </c>
      <c r="F129" s="209" t="s">
        <v>3319</v>
      </c>
      <c r="G129" s="210" t="s">
        <v>693</v>
      </c>
      <c r="H129" s="211">
        <v>6.5000000000000002E-2</v>
      </c>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76</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3320</v>
      </c>
    </row>
    <row r="130" spans="1:65" s="2" customFormat="1" ht="11.25">
      <c r="A130" s="31"/>
      <c r="B130" s="32"/>
      <c r="C130" s="33"/>
      <c r="D130" s="186" t="s">
        <v>207</v>
      </c>
      <c r="E130" s="33"/>
      <c r="F130" s="187" t="s">
        <v>3319</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76</v>
      </c>
    </row>
    <row r="131" spans="1:65" s="2" customFormat="1" ht="14.45" customHeight="1">
      <c r="A131" s="31"/>
      <c r="B131" s="32"/>
      <c r="C131" s="207" t="s">
        <v>213</v>
      </c>
      <c r="D131" s="207" t="s">
        <v>423</v>
      </c>
      <c r="E131" s="208" t="s">
        <v>3321</v>
      </c>
      <c r="F131" s="209" t="s">
        <v>3322</v>
      </c>
      <c r="G131" s="210" t="s">
        <v>698</v>
      </c>
      <c r="H131" s="211">
        <v>68.849999999999994</v>
      </c>
      <c r="I131" s="212"/>
      <c r="J131" s="212"/>
      <c r="K131" s="213">
        <f>ROUND(P131*H131,2)</f>
        <v>0</v>
      </c>
      <c r="L131" s="209" t="s">
        <v>1</v>
      </c>
      <c r="M131" s="36"/>
      <c r="N131" s="214"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214</v>
      </c>
      <c r="AT131" s="184" t="s">
        <v>423</v>
      </c>
      <c r="AU131" s="184" t="s">
        <v>76</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3323</v>
      </c>
    </row>
    <row r="132" spans="1:65" s="2" customFormat="1" ht="11.25">
      <c r="A132" s="31"/>
      <c r="B132" s="32"/>
      <c r="C132" s="33"/>
      <c r="D132" s="186" t="s">
        <v>207</v>
      </c>
      <c r="E132" s="33"/>
      <c r="F132" s="187" t="s">
        <v>3322</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76</v>
      </c>
    </row>
    <row r="133" spans="1:65" s="2" customFormat="1" ht="14.45" customHeight="1">
      <c r="A133" s="31"/>
      <c r="B133" s="32"/>
      <c r="C133" s="207" t="s">
        <v>442</v>
      </c>
      <c r="D133" s="207" t="s">
        <v>423</v>
      </c>
      <c r="E133" s="208" t="s">
        <v>3135</v>
      </c>
      <c r="F133" s="209" t="s">
        <v>3136</v>
      </c>
      <c r="G133" s="210" t="s">
        <v>693</v>
      </c>
      <c r="H133" s="211">
        <v>0.23799999999999999</v>
      </c>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214</v>
      </c>
      <c r="AT133" s="184" t="s">
        <v>423</v>
      </c>
      <c r="AU133" s="184" t="s">
        <v>76</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3324</v>
      </c>
    </row>
    <row r="134" spans="1:65" s="2" customFormat="1" ht="11.25">
      <c r="A134" s="31"/>
      <c r="B134" s="32"/>
      <c r="C134" s="33"/>
      <c r="D134" s="186" t="s">
        <v>207</v>
      </c>
      <c r="E134" s="33"/>
      <c r="F134" s="187" t="s">
        <v>3136</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76</v>
      </c>
    </row>
    <row r="135" spans="1:65" s="2" customFormat="1" ht="14.45" customHeight="1">
      <c r="A135" s="31"/>
      <c r="B135" s="32"/>
      <c r="C135" s="207" t="s">
        <v>447</v>
      </c>
      <c r="D135" s="207" t="s">
        <v>423</v>
      </c>
      <c r="E135" s="208" t="s">
        <v>3141</v>
      </c>
      <c r="F135" s="209" t="s">
        <v>3142</v>
      </c>
      <c r="G135" s="210" t="s">
        <v>3143</v>
      </c>
      <c r="H135" s="211">
        <v>12</v>
      </c>
      <c r="I135" s="212"/>
      <c r="J135" s="212"/>
      <c r="K135" s="213">
        <f>ROUND(P135*H135,2)</f>
        <v>0</v>
      </c>
      <c r="L135" s="209" t="s">
        <v>1</v>
      </c>
      <c r="M135" s="36"/>
      <c r="N135" s="214"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214</v>
      </c>
      <c r="AT135" s="184" t="s">
        <v>423</v>
      </c>
      <c r="AU135" s="184" t="s">
        <v>76</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3325</v>
      </c>
    </row>
    <row r="136" spans="1:65" s="2" customFormat="1" ht="11.25">
      <c r="A136" s="31"/>
      <c r="B136" s="32"/>
      <c r="C136" s="33"/>
      <c r="D136" s="186" t="s">
        <v>207</v>
      </c>
      <c r="E136" s="33"/>
      <c r="F136" s="187" t="s">
        <v>3142</v>
      </c>
      <c r="G136" s="33"/>
      <c r="H136" s="33"/>
      <c r="I136" s="188"/>
      <c r="J136" s="188"/>
      <c r="K136" s="33"/>
      <c r="L136" s="33"/>
      <c r="M136" s="36"/>
      <c r="N136" s="189"/>
      <c r="O136" s="190"/>
      <c r="P136" s="68"/>
      <c r="Q136" s="68"/>
      <c r="R136" s="68"/>
      <c r="S136" s="68"/>
      <c r="T136" s="68"/>
      <c r="U136" s="68"/>
      <c r="V136" s="68"/>
      <c r="W136" s="68"/>
      <c r="X136" s="68"/>
      <c r="Y136" s="69"/>
      <c r="Z136" s="31"/>
      <c r="AA136" s="31"/>
      <c r="AB136" s="31"/>
      <c r="AC136" s="31"/>
      <c r="AD136" s="31"/>
      <c r="AE136" s="31"/>
      <c r="AT136" s="14" t="s">
        <v>207</v>
      </c>
      <c r="AU136" s="14" t="s">
        <v>76</v>
      </c>
    </row>
    <row r="137" spans="1:65" s="2" customFormat="1" ht="14.45" customHeight="1">
      <c r="A137" s="31"/>
      <c r="B137" s="32"/>
      <c r="C137" s="207" t="s">
        <v>452</v>
      </c>
      <c r="D137" s="207" t="s">
        <v>423</v>
      </c>
      <c r="E137" s="208" t="s">
        <v>3145</v>
      </c>
      <c r="F137" s="209" t="s">
        <v>3146</v>
      </c>
      <c r="G137" s="210" t="s">
        <v>3143</v>
      </c>
      <c r="H137" s="211">
        <v>4</v>
      </c>
      <c r="I137" s="212"/>
      <c r="J137" s="212"/>
      <c r="K137" s="213">
        <f>ROUND(P137*H137,2)</f>
        <v>0</v>
      </c>
      <c r="L137" s="209" t="s">
        <v>1</v>
      </c>
      <c r="M137" s="36"/>
      <c r="N137" s="214" t="s">
        <v>1</v>
      </c>
      <c r="O137" s="180" t="s">
        <v>39</v>
      </c>
      <c r="P137" s="181">
        <f>I137+J137</f>
        <v>0</v>
      </c>
      <c r="Q137" s="181">
        <f>ROUND(I137*H137,2)</f>
        <v>0</v>
      </c>
      <c r="R137" s="181">
        <f>ROUND(J137*H137,2)</f>
        <v>0</v>
      </c>
      <c r="S137" s="68"/>
      <c r="T137" s="182">
        <f>S137*H137</f>
        <v>0</v>
      </c>
      <c r="U137" s="182">
        <v>0</v>
      </c>
      <c r="V137" s="182">
        <f>U137*H137</f>
        <v>0</v>
      </c>
      <c r="W137" s="182">
        <v>0</v>
      </c>
      <c r="X137" s="182">
        <f>W137*H137</f>
        <v>0</v>
      </c>
      <c r="Y137" s="183" t="s">
        <v>1</v>
      </c>
      <c r="Z137" s="31"/>
      <c r="AA137" s="31"/>
      <c r="AB137" s="31"/>
      <c r="AC137" s="31"/>
      <c r="AD137" s="31"/>
      <c r="AE137" s="31"/>
      <c r="AR137" s="184" t="s">
        <v>214</v>
      </c>
      <c r="AT137" s="184" t="s">
        <v>423</v>
      </c>
      <c r="AU137" s="184" t="s">
        <v>76</v>
      </c>
      <c r="AY137" s="14" t="s">
        <v>205</v>
      </c>
      <c r="BE137" s="185">
        <f>IF(O137="základní",K137,0)</f>
        <v>0</v>
      </c>
      <c r="BF137" s="185">
        <f>IF(O137="snížená",K137,0)</f>
        <v>0</v>
      </c>
      <c r="BG137" s="185">
        <f>IF(O137="zákl. přenesená",K137,0)</f>
        <v>0</v>
      </c>
      <c r="BH137" s="185">
        <f>IF(O137="sníž. přenesená",K137,0)</f>
        <v>0</v>
      </c>
      <c r="BI137" s="185">
        <f>IF(O137="nulová",K137,0)</f>
        <v>0</v>
      </c>
      <c r="BJ137" s="14" t="s">
        <v>83</v>
      </c>
      <c r="BK137" s="185">
        <f>ROUND(P137*H137,2)</f>
        <v>0</v>
      </c>
      <c r="BL137" s="14" t="s">
        <v>214</v>
      </c>
      <c r="BM137" s="184" t="s">
        <v>3326</v>
      </c>
    </row>
    <row r="138" spans="1:65" s="2" customFormat="1" ht="11.25">
      <c r="A138" s="31"/>
      <c r="B138" s="32"/>
      <c r="C138" s="33"/>
      <c r="D138" s="186" t="s">
        <v>207</v>
      </c>
      <c r="E138" s="33"/>
      <c r="F138" s="187" t="s">
        <v>3146</v>
      </c>
      <c r="G138" s="33"/>
      <c r="H138" s="33"/>
      <c r="I138" s="188"/>
      <c r="J138" s="188"/>
      <c r="K138" s="33"/>
      <c r="L138" s="33"/>
      <c r="M138" s="36"/>
      <c r="N138" s="189"/>
      <c r="O138" s="190"/>
      <c r="P138" s="68"/>
      <c r="Q138" s="68"/>
      <c r="R138" s="68"/>
      <c r="S138" s="68"/>
      <c r="T138" s="68"/>
      <c r="U138" s="68"/>
      <c r="V138" s="68"/>
      <c r="W138" s="68"/>
      <c r="X138" s="68"/>
      <c r="Y138" s="69"/>
      <c r="Z138" s="31"/>
      <c r="AA138" s="31"/>
      <c r="AB138" s="31"/>
      <c r="AC138" s="31"/>
      <c r="AD138" s="31"/>
      <c r="AE138" s="31"/>
      <c r="AT138" s="14" t="s">
        <v>207</v>
      </c>
      <c r="AU138" s="14" t="s">
        <v>76</v>
      </c>
    </row>
    <row r="139" spans="1:65" s="2" customFormat="1" ht="14.45" customHeight="1">
      <c r="A139" s="31"/>
      <c r="B139" s="32"/>
      <c r="C139" s="207" t="s">
        <v>457</v>
      </c>
      <c r="D139" s="207" t="s">
        <v>423</v>
      </c>
      <c r="E139" s="208" t="s">
        <v>3262</v>
      </c>
      <c r="F139" s="209" t="s">
        <v>3263</v>
      </c>
      <c r="G139" s="210" t="s">
        <v>204</v>
      </c>
      <c r="H139" s="211">
        <v>300</v>
      </c>
      <c r="I139" s="212"/>
      <c r="J139" s="212"/>
      <c r="K139" s="213">
        <f>ROUND(P139*H139,2)</f>
        <v>0</v>
      </c>
      <c r="L139" s="209" t="s">
        <v>1</v>
      </c>
      <c r="M139" s="36"/>
      <c r="N139" s="214" t="s">
        <v>1</v>
      </c>
      <c r="O139" s="180" t="s">
        <v>39</v>
      </c>
      <c r="P139" s="181">
        <f>I139+J139</f>
        <v>0</v>
      </c>
      <c r="Q139" s="181">
        <f>ROUND(I139*H139,2)</f>
        <v>0</v>
      </c>
      <c r="R139" s="181">
        <f>ROUND(J139*H139,2)</f>
        <v>0</v>
      </c>
      <c r="S139" s="68"/>
      <c r="T139" s="182">
        <f>S139*H139</f>
        <v>0</v>
      </c>
      <c r="U139" s="182">
        <v>0</v>
      </c>
      <c r="V139" s="182">
        <f>U139*H139</f>
        <v>0</v>
      </c>
      <c r="W139" s="182">
        <v>0</v>
      </c>
      <c r="X139" s="182">
        <f>W139*H139</f>
        <v>0</v>
      </c>
      <c r="Y139" s="183" t="s">
        <v>1</v>
      </c>
      <c r="Z139" s="31"/>
      <c r="AA139" s="31"/>
      <c r="AB139" s="31"/>
      <c r="AC139" s="31"/>
      <c r="AD139" s="31"/>
      <c r="AE139" s="31"/>
      <c r="AR139" s="184" t="s">
        <v>214</v>
      </c>
      <c r="AT139" s="184" t="s">
        <v>423</v>
      </c>
      <c r="AU139" s="184" t="s">
        <v>76</v>
      </c>
      <c r="AY139" s="14" t="s">
        <v>205</v>
      </c>
      <c r="BE139" s="185">
        <f>IF(O139="základní",K139,0)</f>
        <v>0</v>
      </c>
      <c r="BF139" s="185">
        <f>IF(O139="snížená",K139,0)</f>
        <v>0</v>
      </c>
      <c r="BG139" s="185">
        <f>IF(O139="zákl. přenesená",K139,0)</f>
        <v>0</v>
      </c>
      <c r="BH139" s="185">
        <f>IF(O139="sníž. přenesená",K139,0)</f>
        <v>0</v>
      </c>
      <c r="BI139" s="185">
        <f>IF(O139="nulová",K139,0)</f>
        <v>0</v>
      </c>
      <c r="BJ139" s="14" t="s">
        <v>83</v>
      </c>
      <c r="BK139" s="185">
        <f>ROUND(P139*H139,2)</f>
        <v>0</v>
      </c>
      <c r="BL139" s="14" t="s">
        <v>214</v>
      </c>
      <c r="BM139" s="184" t="s">
        <v>3327</v>
      </c>
    </row>
    <row r="140" spans="1:65" s="2" customFormat="1" ht="11.25">
      <c r="A140" s="31"/>
      <c r="B140" s="32"/>
      <c r="C140" s="33"/>
      <c r="D140" s="186" t="s">
        <v>207</v>
      </c>
      <c r="E140" s="33"/>
      <c r="F140" s="187" t="s">
        <v>3263</v>
      </c>
      <c r="G140" s="33"/>
      <c r="H140" s="33"/>
      <c r="I140" s="188"/>
      <c r="J140" s="188"/>
      <c r="K140" s="33"/>
      <c r="L140" s="33"/>
      <c r="M140" s="36"/>
      <c r="N140" s="189"/>
      <c r="O140" s="190"/>
      <c r="P140" s="68"/>
      <c r="Q140" s="68"/>
      <c r="R140" s="68"/>
      <c r="S140" s="68"/>
      <c r="T140" s="68"/>
      <c r="U140" s="68"/>
      <c r="V140" s="68"/>
      <c r="W140" s="68"/>
      <c r="X140" s="68"/>
      <c r="Y140" s="69"/>
      <c r="Z140" s="31"/>
      <c r="AA140" s="31"/>
      <c r="AB140" s="31"/>
      <c r="AC140" s="31"/>
      <c r="AD140" s="31"/>
      <c r="AE140" s="31"/>
      <c r="AT140" s="14" t="s">
        <v>207</v>
      </c>
      <c r="AU140" s="14" t="s">
        <v>76</v>
      </c>
    </row>
    <row r="141" spans="1:65" s="2" customFormat="1" ht="14.45" customHeight="1">
      <c r="A141" s="31"/>
      <c r="B141" s="32"/>
      <c r="C141" s="207" t="s">
        <v>462</v>
      </c>
      <c r="D141" s="207" t="s">
        <v>423</v>
      </c>
      <c r="E141" s="208" t="s">
        <v>3265</v>
      </c>
      <c r="F141" s="209" t="s">
        <v>3266</v>
      </c>
      <c r="G141" s="210" t="s">
        <v>204</v>
      </c>
      <c r="H141" s="211">
        <v>300</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214</v>
      </c>
      <c r="AT141" s="184" t="s">
        <v>423</v>
      </c>
      <c r="AU141" s="184" t="s">
        <v>76</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214</v>
      </c>
      <c r="BM141" s="184" t="s">
        <v>3328</v>
      </c>
    </row>
    <row r="142" spans="1:65" s="2" customFormat="1" ht="11.25">
      <c r="A142" s="31"/>
      <c r="B142" s="32"/>
      <c r="C142" s="33"/>
      <c r="D142" s="186" t="s">
        <v>207</v>
      </c>
      <c r="E142" s="33"/>
      <c r="F142" s="187" t="s">
        <v>3266</v>
      </c>
      <c r="G142" s="33"/>
      <c r="H142" s="33"/>
      <c r="I142" s="188"/>
      <c r="J142" s="188"/>
      <c r="K142" s="33"/>
      <c r="L142" s="33"/>
      <c r="M142" s="36"/>
      <c r="N142" s="189"/>
      <c r="O142" s="190"/>
      <c r="P142" s="68"/>
      <c r="Q142" s="68"/>
      <c r="R142" s="68"/>
      <c r="S142" s="68"/>
      <c r="T142" s="68"/>
      <c r="U142" s="68"/>
      <c r="V142" s="68"/>
      <c r="W142" s="68"/>
      <c r="X142" s="68"/>
      <c r="Y142" s="69"/>
      <c r="Z142" s="31"/>
      <c r="AA142" s="31"/>
      <c r="AB142" s="31"/>
      <c r="AC142" s="31"/>
      <c r="AD142" s="31"/>
      <c r="AE142" s="31"/>
      <c r="AT142" s="14" t="s">
        <v>207</v>
      </c>
      <c r="AU142" s="14" t="s">
        <v>76</v>
      </c>
    </row>
    <row r="143" spans="1:65" s="2" customFormat="1" ht="14.45" customHeight="1">
      <c r="A143" s="31"/>
      <c r="B143" s="32"/>
      <c r="C143" s="207" t="s">
        <v>510</v>
      </c>
      <c r="D143" s="207" t="s">
        <v>423</v>
      </c>
      <c r="E143" s="208" t="s">
        <v>3329</v>
      </c>
      <c r="F143" s="209" t="s">
        <v>3330</v>
      </c>
      <c r="G143" s="210" t="s">
        <v>204</v>
      </c>
      <c r="H143" s="211">
        <v>200</v>
      </c>
      <c r="I143" s="212"/>
      <c r="J143" s="212"/>
      <c r="K143" s="213">
        <f>ROUND(P143*H143,2)</f>
        <v>0</v>
      </c>
      <c r="L143" s="209" t="s">
        <v>1</v>
      </c>
      <c r="M143" s="36"/>
      <c r="N143" s="214" t="s">
        <v>1</v>
      </c>
      <c r="O143" s="180" t="s">
        <v>39</v>
      </c>
      <c r="P143" s="181">
        <f>I143+J143</f>
        <v>0</v>
      </c>
      <c r="Q143" s="181">
        <f>ROUND(I143*H143,2)</f>
        <v>0</v>
      </c>
      <c r="R143" s="181">
        <f>ROUND(J143*H143,2)</f>
        <v>0</v>
      </c>
      <c r="S143" s="68"/>
      <c r="T143" s="182">
        <f>S143*H143</f>
        <v>0</v>
      </c>
      <c r="U143" s="182">
        <v>0</v>
      </c>
      <c r="V143" s="182">
        <f>U143*H143</f>
        <v>0</v>
      </c>
      <c r="W143" s="182">
        <v>0</v>
      </c>
      <c r="X143" s="182">
        <f>W143*H143</f>
        <v>0</v>
      </c>
      <c r="Y143" s="183" t="s">
        <v>1</v>
      </c>
      <c r="Z143" s="31"/>
      <c r="AA143" s="31"/>
      <c r="AB143" s="31"/>
      <c r="AC143" s="31"/>
      <c r="AD143" s="31"/>
      <c r="AE143" s="31"/>
      <c r="AR143" s="184" t="s">
        <v>214</v>
      </c>
      <c r="AT143" s="184" t="s">
        <v>423</v>
      </c>
      <c r="AU143" s="184" t="s">
        <v>76</v>
      </c>
      <c r="AY143" s="14" t="s">
        <v>205</v>
      </c>
      <c r="BE143" s="185">
        <f>IF(O143="základní",K143,0)</f>
        <v>0</v>
      </c>
      <c r="BF143" s="185">
        <f>IF(O143="snížená",K143,0)</f>
        <v>0</v>
      </c>
      <c r="BG143" s="185">
        <f>IF(O143="zákl. přenesená",K143,0)</f>
        <v>0</v>
      </c>
      <c r="BH143" s="185">
        <f>IF(O143="sníž. přenesená",K143,0)</f>
        <v>0</v>
      </c>
      <c r="BI143" s="185">
        <f>IF(O143="nulová",K143,0)</f>
        <v>0</v>
      </c>
      <c r="BJ143" s="14" t="s">
        <v>83</v>
      </c>
      <c r="BK143" s="185">
        <f>ROUND(P143*H143,2)</f>
        <v>0</v>
      </c>
      <c r="BL143" s="14" t="s">
        <v>214</v>
      </c>
      <c r="BM143" s="184" t="s">
        <v>3331</v>
      </c>
    </row>
    <row r="144" spans="1:65" s="2" customFormat="1" ht="11.25">
      <c r="A144" s="31"/>
      <c r="B144" s="32"/>
      <c r="C144" s="33"/>
      <c r="D144" s="186" t="s">
        <v>207</v>
      </c>
      <c r="E144" s="33"/>
      <c r="F144" s="187" t="s">
        <v>3330</v>
      </c>
      <c r="G144" s="33"/>
      <c r="H144" s="33"/>
      <c r="I144" s="188"/>
      <c r="J144" s="188"/>
      <c r="K144" s="33"/>
      <c r="L144" s="33"/>
      <c r="M144" s="36"/>
      <c r="N144" s="189"/>
      <c r="O144" s="190"/>
      <c r="P144" s="68"/>
      <c r="Q144" s="68"/>
      <c r="R144" s="68"/>
      <c r="S144" s="68"/>
      <c r="T144" s="68"/>
      <c r="U144" s="68"/>
      <c r="V144" s="68"/>
      <c r="W144" s="68"/>
      <c r="X144" s="68"/>
      <c r="Y144" s="69"/>
      <c r="Z144" s="31"/>
      <c r="AA144" s="31"/>
      <c r="AB144" s="31"/>
      <c r="AC144" s="31"/>
      <c r="AD144" s="31"/>
      <c r="AE144" s="31"/>
      <c r="AT144" s="14" t="s">
        <v>207</v>
      </c>
      <c r="AU144" s="14" t="s">
        <v>76</v>
      </c>
    </row>
    <row r="145" spans="1:65" s="2" customFormat="1" ht="14.45" customHeight="1">
      <c r="A145" s="31"/>
      <c r="B145" s="32"/>
      <c r="C145" s="207" t="s">
        <v>9</v>
      </c>
      <c r="D145" s="207" t="s">
        <v>423</v>
      </c>
      <c r="E145" s="208" t="s">
        <v>3332</v>
      </c>
      <c r="F145" s="209" t="s">
        <v>3333</v>
      </c>
      <c r="G145" s="210" t="s">
        <v>204</v>
      </c>
      <c r="H145" s="211">
        <v>250</v>
      </c>
      <c r="I145" s="212"/>
      <c r="J145" s="212"/>
      <c r="K145" s="213">
        <f>ROUND(P145*H145,2)</f>
        <v>0</v>
      </c>
      <c r="L145" s="209" t="s">
        <v>1</v>
      </c>
      <c r="M145" s="36"/>
      <c r="N145" s="214" t="s">
        <v>1</v>
      </c>
      <c r="O145" s="180" t="s">
        <v>39</v>
      </c>
      <c r="P145" s="181">
        <f>I145+J145</f>
        <v>0</v>
      </c>
      <c r="Q145" s="181">
        <f>ROUND(I145*H145,2)</f>
        <v>0</v>
      </c>
      <c r="R145" s="181">
        <f>ROUND(J145*H145,2)</f>
        <v>0</v>
      </c>
      <c r="S145" s="68"/>
      <c r="T145" s="182">
        <f>S145*H145</f>
        <v>0</v>
      </c>
      <c r="U145" s="182">
        <v>0</v>
      </c>
      <c r="V145" s="182">
        <f>U145*H145</f>
        <v>0</v>
      </c>
      <c r="W145" s="182">
        <v>0</v>
      </c>
      <c r="X145" s="182">
        <f>W145*H145</f>
        <v>0</v>
      </c>
      <c r="Y145" s="183" t="s">
        <v>1</v>
      </c>
      <c r="Z145" s="31"/>
      <c r="AA145" s="31"/>
      <c r="AB145" s="31"/>
      <c r="AC145" s="31"/>
      <c r="AD145" s="31"/>
      <c r="AE145" s="31"/>
      <c r="AR145" s="184" t="s">
        <v>214</v>
      </c>
      <c r="AT145" s="184" t="s">
        <v>423</v>
      </c>
      <c r="AU145" s="184" t="s">
        <v>76</v>
      </c>
      <c r="AY145" s="14" t="s">
        <v>205</v>
      </c>
      <c r="BE145" s="185">
        <f>IF(O145="základní",K145,0)</f>
        <v>0</v>
      </c>
      <c r="BF145" s="185">
        <f>IF(O145="snížená",K145,0)</f>
        <v>0</v>
      </c>
      <c r="BG145" s="185">
        <f>IF(O145="zákl. přenesená",K145,0)</f>
        <v>0</v>
      </c>
      <c r="BH145" s="185">
        <f>IF(O145="sníž. přenesená",K145,0)</f>
        <v>0</v>
      </c>
      <c r="BI145" s="185">
        <f>IF(O145="nulová",K145,0)</f>
        <v>0</v>
      </c>
      <c r="BJ145" s="14" t="s">
        <v>83</v>
      </c>
      <c r="BK145" s="185">
        <f>ROUND(P145*H145,2)</f>
        <v>0</v>
      </c>
      <c r="BL145" s="14" t="s">
        <v>214</v>
      </c>
      <c r="BM145" s="184" t="s">
        <v>3334</v>
      </c>
    </row>
    <row r="146" spans="1:65" s="2" customFormat="1" ht="11.25">
      <c r="A146" s="31"/>
      <c r="B146" s="32"/>
      <c r="C146" s="33"/>
      <c r="D146" s="186" t="s">
        <v>207</v>
      </c>
      <c r="E146" s="33"/>
      <c r="F146" s="187" t="s">
        <v>3333</v>
      </c>
      <c r="G146" s="33"/>
      <c r="H146" s="33"/>
      <c r="I146" s="188"/>
      <c r="J146" s="188"/>
      <c r="K146" s="33"/>
      <c r="L146" s="33"/>
      <c r="M146" s="36"/>
      <c r="N146" s="189"/>
      <c r="O146" s="190"/>
      <c r="P146" s="68"/>
      <c r="Q146" s="68"/>
      <c r="R146" s="68"/>
      <c r="S146" s="68"/>
      <c r="T146" s="68"/>
      <c r="U146" s="68"/>
      <c r="V146" s="68"/>
      <c r="W146" s="68"/>
      <c r="X146" s="68"/>
      <c r="Y146" s="69"/>
      <c r="Z146" s="31"/>
      <c r="AA146" s="31"/>
      <c r="AB146" s="31"/>
      <c r="AC146" s="31"/>
      <c r="AD146" s="31"/>
      <c r="AE146" s="31"/>
      <c r="AT146" s="14" t="s">
        <v>207</v>
      </c>
      <c r="AU146" s="14" t="s">
        <v>76</v>
      </c>
    </row>
    <row r="147" spans="1:65" s="2" customFormat="1" ht="14.45" customHeight="1">
      <c r="A147" s="31"/>
      <c r="B147" s="32"/>
      <c r="C147" s="207" t="s">
        <v>607</v>
      </c>
      <c r="D147" s="207" t="s">
        <v>423</v>
      </c>
      <c r="E147" s="208" t="s">
        <v>2937</v>
      </c>
      <c r="F147" s="209" t="s">
        <v>1929</v>
      </c>
      <c r="G147" s="210" t="s">
        <v>1378</v>
      </c>
      <c r="H147" s="211">
        <v>12.14</v>
      </c>
      <c r="I147" s="212"/>
      <c r="J147" s="212"/>
      <c r="K147" s="213">
        <f>ROUND(P147*H147,2)</f>
        <v>0</v>
      </c>
      <c r="L147" s="209" t="s">
        <v>1</v>
      </c>
      <c r="M147" s="36"/>
      <c r="N147" s="214" t="s">
        <v>1</v>
      </c>
      <c r="O147" s="180" t="s">
        <v>39</v>
      </c>
      <c r="P147" s="181">
        <f>I147+J147</f>
        <v>0</v>
      </c>
      <c r="Q147" s="181">
        <f>ROUND(I147*H147,2)</f>
        <v>0</v>
      </c>
      <c r="R147" s="181">
        <f>ROUND(J147*H147,2)</f>
        <v>0</v>
      </c>
      <c r="S147" s="68"/>
      <c r="T147" s="182">
        <f>S147*H147</f>
        <v>0</v>
      </c>
      <c r="U147" s="182">
        <v>0</v>
      </c>
      <c r="V147" s="182">
        <f>U147*H147</f>
        <v>0</v>
      </c>
      <c r="W147" s="182">
        <v>0</v>
      </c>
      <c r="X147" s="182">
        <f>W147*H147</f>
        <v>0</v>
      </c>
      <c r="Y147" s="183" t="s">
        <v>1</v>
      </c>
      <c r="Z147" s="31"/>
      <c r="AA147" s="31"/>
      <c r="AB147" s="31"/>
      <c r="AC147" s="31"/>
      <c r="AD147" s="31"/>
      <c r="AE147" s="31"/>
      <c r="AR147" s="184" t="s">
        <v>214</v>
      </c>
      <c r="AT147" s="184" t="s">
        <v>423</v>
      </c>
      <c r="AU147" s="184" t="s">
        <v>76</v>
      </c>
      <c r="AY147" s="14" t="s">
        <v>205</v>
      </c>
      <c r="BE147" s="185">
        <f>IF(O147="základní",K147,0)</f>
        <v>0</v>
      </c>
      <c r="BF147" s="185">
        <f>IF(O147="snížená",K147,0)</f>
        <v>0</v>
      </c>
      <c r="BG147" s="185">
        <f>IF(O147="zákl. přenesená",K147,0)</f>
        <v>0</v>
      </c>
      <c r="BH147" s="185">
        <f>IF(O147="sníž. přenesená",K147,0)</f>
        <v>0</v>
      </c>
      <c r="BI147" s="185">
        <f>IF(O147="nulová",K147,0)</f>
        <v>0</v>
      </c>
      <c r="BJ147" s="14" t="s">
        <v>83</v>
      </c>
      <c r="BK147" s="185">
        <f>ROUND(P147*H147,2)</f>
        <v>0</v>
      </c>
      <c r="BL147" s="14" t="s">
        <v>214</v>
      </c>
      <c r="BM147" s="184" t="s">
        <v>3335</v>
      </c>
    </row>
    <row r="148" spans="1:65" s="2" customFormat="1" ht="11.25">
      <c r="A148" s="31"/>
      <c r="B148" s="32"/>
      <c r="C148" s="33"/>
      <c r="D148" s="186" t="s">
        <v>207</v>
      </c>
      <c r="E148" s="33"/>
      <c r="F148" s="187" t="s">
        <v>1929</v>
      </c>
      <c r="G148" s="33"/>
      <c r="H148" s="33"/>
      <c r="I148" s="188"/>
      <c r="J148" s="188"/>
      <c r="K148" s="33"/>
      <c r="L148" s="33"/>
      <c r="M148" s="36"/>
      <c r="N148" s="189"/>
      <c r="O148" s="190"/>
      <c r="P148" s="68"/>
      <c r="Q148" s="68"/>
      <c r="R148" s="68"/>
      <c r="S148" s="68"/>
      <c r="T148" s="68"/>
      <c r="U148" s="68"/>
      <c r="V148" s="68"/>
      <c r="W148" s="68"/>
      <c r="X148" s="68"/>
      <c r="Y148" s="69"/>
      <c r="Z148" s="31"/>
      <c r="AA148" s="31"/>
      <c r="AB148" s="31"/>
      <c r="AC148" s="31"/>
      <c r="AD148" s="31"/>
      <c r="AE148" s="31"/>
      <c r="AT148" s="14" t="s">
        <v>207</v>
      </c>
      <c r="AU148" s="14" t="s">
        <v>76</v>
      </c>
    </row>
    <row r="149" spans="1:65" s="2" customFormat="1" ht="24.2" customHeight="1">
      <c r="A149" s="31"/>
      <c r="B149" s="32"/>
      <c r="C149" s="207" t="s">
        <v>616</v>
      </c>
      <c r="D149" s="207" t="s">
        <v>423</v>
      </c>
      <c r="E149" s="208" t="s">
        <v>3095</v>
      </c>
      <c r="F149" s="209" t="s">
        <v>3096</v>
      </c>
      <c r="G149" s="210" t="s">
        <v>1378</v>
      </c>
      <c r="H149" s="211">
        <v>12.14</v>
      </c>
      <c r="I149" s="212"/>
      <c r="J149" s="212"/>
      <c r="K149" s="213">
        <f>ROUND(P149*H149,2)</f>
        <v>0</v>
      </c>
      <c r="L149" s="209" t="s">
        <v>1</v>
      </c>
      <c r="M149" s="36"/>
      <c r="N149" s="214" t="s">
        <v>1</v>
      </c>
      <c r="O149" s="180" t="s">
        <v>39</v>
      </c>
      <c r="P149" s="181">
        <f>I149+J149</f>
        <v>0</v>
      </c>
      <c r="Q149" s="181">
        <f>ROUND(I149*H149,2)</f>
        <v>0</v>
      </c>
      <c r="R149" s="181">
        <f>ROUND(J149*H149,2)</f>
        <v>0</v>
      </c>
      <c r="S149" s="68"/>
      <c r="T149" s="182">
        <f>S149*H149</f>
        <v>0</v>
      </c>
      <c r="U149" s="182">
        <v>0</v>
      </c>
      <c r="V149" s="182">
        <f>U149*H149</f>
        <v>0</v>
      </c>
      <c r="W149" s="182">
        <v>0</v>
      </c>
      <c r="X149" s="182">
        <f>W149*H149</f>
        <v>0</v>
      </c>
      <c r="Y149" s="183" t="s">
        <v>1</v>
      </c>
      <c r="Z149" s="31"/>
      <c r="AA149" s="31"/>
      <c r="AB149" s="31"/>
      <c r="AC149" s="31"/>
      <c r="AD149" s="31"/>
      <c r="AE149" s="31"/>
      <c r="AR149" s="184" t="s">
        <v>214</v>
      </c>
      <c r="AT149" s="184" t="s">
        <v>423</v>
      </c>
      <c r="AU149" s="184" t="s">
        <v>76</v>
      </c>
      <c r="AY149" s="14" t="s">
        <v>205</v>
      </c>
      <c r="BE149" s="185">
        <f>IF(O149="základní",K149,0)</f>
        <v>0</v>
      </c>
      <c r="BF149" s="185">
        <f>IF(O149="snížená",K149,0)</f>
        <v>0</v>
      </c>
      <c r="BG149" s="185">
        <f>IF(O149="zákl. přenesená",K149,0)</f>
        <v>0</v>
      </c>
      <c r="BH149" s="185">
        <f>IF(O149="sníž. přenesená",K149,0)</f>
        <v>0</v>
      </c>
      <c r="BI149" s="185">
        <f>IF(O149="nulová",K149,0)</f>
        <v>0</v>
      </c>
      <c r="BJ149" s="14" t="s">
        <v>83</v>
      </c>
      <c r="BK149" s="185">
        <f>ROUND(P149*H149,2)</f>
        <v>0</v>
      </c>
      <c r="BL149" s="14" t="s">
        <v>214</v>
      </c>
      <c r="BM149" s="184" t="s">
        <v>3336</v>
      </c>
    </row>
    <row r="150" spans="1:65" s="2" customFormat="1" ht="11.25">
      <c r="A150" s="31"/>
      <c r="B150" s="32"/>
      <c r="C150" s="33"/>
      <c r="D150" s="186" t="s">
        <v>207</v>
      </c>
      <c r="E150" s="33"/>
      <c r="F150" s="187" t="s">
        <v>3096</v>
      </c>
      <c r="G150" s="33"/>
      <c r="H150" s="33"/>
      <c r="I150" s="188"/>
      <c r="J150" s="188"/>
      <c r="K150" s="33"/>
      <c r="L150" s="33"/>
      <c r="M150" s="36"/>
      <c r="N150" s="189"/>
      <c r="O150" s="190"/>
      <c r="P150" s="68"/>
      <c r="Q150" s="68"/>
      <c r="R150" s="68"/>
      <c r="S150" s="68"/>
      <c r="T150" s="68"/>
      <c r="U150" s="68"/>
      <c r="V150" s="68"/>
      <c r="W150" s="68"/>
      <c r="X150" s="68"/>
      <c r="Y150" s="69"/>
      <c r="Z150" s="31"/>
      <c r="AA150" s="31"/>
      <c r="AB150" s="31"/>
      <c r="AC150" s="31"/>
      <c r="AD150" s="31"/>
      <c r="AE150" s="31"/>
      <c r="AT150" s="14" t="s">
        <v>207</v>
      </c>
      <c r="AU150" s="14" t="s">
        <v>76</v>
      </c>
    </row>
    <row r="151" spans="1:65" s="2" customFormat="1" ht="14.45" customHeight="1">
      <c r="A151" s="31"/>
      <c r="B151" s="32"/>
      <c r="C151" s="207" t="s">
        <v>620</v>
      </c>
      <c r="D151" s="207" t="s">
        <v>423</v>
      </c>
      <c r="E151" s="208" t="s">
        <v>3098</v>
      </c>
      <c r="F151" s="209" t="s">
        <v>3099</v>
      </c>
      <c r="G151" s="210" t="s">
        <v>1378</v>
      </c>
      <c r="H151" s="211">
        <v>12.09</v>
      </c>
      <c r="I151" s="212"/>
      <c r="J151" s="212"/>
      <c r="K151" s="213">
        <f>ROUND(P151*H151,2)</f>
        <v>0</v>
      </c>
      <c r="L151" s="209" t="s">
        <v>1</v>
      </c>
      <c r="M151" s="36"/>
      <c r="N151" s="214" t="s">
        <v>1</v>
      </c>
      <c r="O151" s="180" t="s">
        <v>39</v>
      </c>
      <c r="P151" s="181">
        <f>I151+J151</f>
        <v>0</v>
      </c>
      <c r="Q151" s="181">
        <f>ROUND(I151*H151,2)</f>
        <v>0</v>
      </c>
      <c r="R151" s="181">
        <f>ROUND(J151*H151,2)</f>
        <v>0</v>
      </c>
      <c r="S151" s="68"/>
      <c r="T151" s="182">
        <f>S151*H151</f>
        <v>0</v>
      </c>
      <c r="U151" s="182">
        <v>0</v>
      </c>
      <c r="V151" s="182">
        <f>U151*H151</f>
        <v>0</v>
      </c>
      <c r="W151" s="182">
        <v>0</v>
      </c>
      <c r="X151" s="182">
        <f>W151*H151</f>
        <v>0</v>
      </c>
      <c r="Y151" s="183" t="s">
        <v>1</v>
      </c>
      <c r="Z151" s="31"/>
      <c r="AA151" s="31"/>
      <c r="AB151" s="31"/>
      <c r="AC151" s="31"/>
      <c r="AD151" s="31"/>
      <c r="AE151" s="31"/>
      <c r="AR151" s="184" t="s">
        <v>214</v>
      </c>
      <c r="AT151" s="184" t="s">
        <v>423</v>
      </c>
      <c r="AU151" s="184" t="s">
        <v>76</v>
      </c>
      <c r="AY151" s="14" t="s">
        <v>205</v>
      </c>
      <c r="BE151" s="185">
        <f>IF(O151="základní",K151,0)</f>
        <v>0</v>
      </c>
      <c r="BF151" s="185">
        <f>IF(O151="snížená",K151,0)</f>
        <v>0</v>
      </c>
      <c r="BG151" s="185">
        <f>IF(O151="zákl. přenesená",K151,0)</f>
        <v>0</v>
      </c>
      <c r="BH151" s="185">
        <f>IF(O151="sníž. přenesená",K151,0)</f>
        <v>0</v>
      </c>
      <c r="BI151" s="185">
        <f>IF(O151="nulová",K151,0)</f>
        <v>0</v>
      </c>
      <c r="BJ151" s="14" t="s">
        <v>83</v>
      </c>
      <c r="BK151" s="185">
        <f>ROUND(P151*H151,2)</f>
        <v>0</v>
      </c>
      <c r="BL151" s="14" t="s">
        <v>214</v>
      </c>
      <c r="BM151" s="184" t="s">
        <v>3337</v>
      </c>
    </row>
    <row r="152" spans="1:65" s="2" customFormat="1" ht="11.25">
      <c r="A152" s="31"/>
      <c r="B152" s="32"/>
      <c r="C152" s="33"/>
      <c r="D152" s="186" t="s">
        <v>207</v>
      </c>
      <c r="E152" s="33"/>
      <c r="F152" s="187" t="s">
        <v>3099</v>
      </c>
      <c r="G152" s="33"/>
      <c r="H152" s="33"/>
      <c r="I152" s="188"/>
      <c r="J152" s="188"/>
      <c r="K152" s="33"/>
      <c r="L152" s="33"/>
      <c r="M152" s="36"/>
      <c r="N152" s="189"/>
      <c r="O152" s="190"/>
      <c r="P152" s="68"/>
      <c r="Q152" s="68"/>
      <c r="R152" s="68"/>
      <c r="S152" s="68"/>
      <c r="T152" s="68"/>
      <c r="U152" s="68"/>
      <c r="V152" s="68"/>
      <c r="W152" s="68"/>
      <c r="X152" s="68"/>
      <c r="Y152" s="69"/>
      <c r="Z152" s="31"/>
      <c r="AA152" s="31"/>
      <c r="AB152" s="31"/>
      <c r="AC152" s="31"/>
      <c r="AD152" s="31"/>
      <c r="AE152" s="31"/>
      <c r="AT152" s="14" t="s">
        <v>207</v>
      </c>
      <c r="AU152" s="14" t="s">
        <v>76</v>
      </c>
    </row>
    <row r="153" spans="1:65" s="2" customFormat="1" ht="14.45" customHeight="1">
      <c r="A153" s="31"/>
      <c r="B153" s="32"/>
      <c r="C153" s="207" t="s">
        <v>624</v>
      </c>
      <c r="D153" s="207" t="s">
        <v>423</v>
      </c>
      <c r="E153" s="208" t="s">
        <v>3101</v>
      </c>
      <c r="F153" s="209" t="s">
        <v>3102</v>
      </c>
      <c r="G153" s="210" t="s">
        <v>1378</v>
      </c>
      <c r="H153" s="211">
        <v>0.05</v>
      </c>
      <c r="I153" s="212"/>
      <c r="J153" s="212"/>
      <c r="K153" s="213">
        <f>ROUND(P153*H153,2)</f>
        <v>0</v>
      </c>
      <c r="L153" s="209" t="s">
        <v>1</v>
      </c>
      <c r="M153" s="36"/>
      <c r="N153" s="214" t="s">
        <v>1</v>
      </c>
      <c r="O153" s="180" t="s">
        <v>39</v>
      </c>
      <c r="P153" s="181">
        <f>I153+J153</f>
        <v>0</v>
      </c>
      <c r="Q153" s="181">
        <f>ROUND(I153*H153,2)</f>
        <v>0</v>
      </c>
      <c r="R153" s="181">
        <f>ROUND(J153*H153,2)</f>
        <v>0</v>
      </c>
      <c r="S153" s="68"/>
      <c r="T153" s="182">
        <f>S153*H153</f>
        <v>0</v>
      </c>
      <c r="U153" s="182">
        <v>0</v>
      </c>
      <c r="V153" s="182">
        <f>U153*H153</f>
        <v>0</v>
      </c>
      <c r="W153" s="182">
        <v>0</v>
      </c>
      <c r="X153" s="182">
        <f>W153*H153</f>
        <v>0</v>
      </c>
      <c r="Y153" s="183" t="s">
        <v>1</v>
      </c>
      <c r="Z153" s="31"/>
      <c r="AA153" s="31"/>
      <c r="AB153" s="31"/>
      <c r="AC153" s="31"/>
      <c r="AD153" s="31"/>
      <c r="AE153" s="31"/>
      <c r="AR153" s="184" t="s">
        <v>214</v>
      </c>
      <c r="AT153" s="184" t="s">
        <v>423</v>
      </c>
      <c r="AU153" s="184" t="s">
        <v>76</v>
      </c>
      <c r="AY153" s="14" t="s">
        <v>205</v>
      </c>
      <c r="BE153" s="185">
        <f>IF(O153="základní",K153,0)</f>
        <v>0</v>
      </c>
      <c r="BF153" s="185">
        <f>IF(O153="snížená",K153,0)</f>
        <v>0</v>
      </c>
      <c r="BG153" s="185">
        <f>IF(O153="zákl. přenesená",K153,0)</f>
        <v>0</v>
      </c>
      <c r="BH153" s="185">
        <f>IF(O153="sníž. přenesená",K153,0)</f>
        <v>0</v>
      </c>
      <c r="BI153" s="185">
        <f>IF(O153="nulová",K153,0)</f>
        <v>0</v>
      </c>
      <c r="BJ153" s="14" t="s">
        <v>83</v>
      </c>
      <c r="BK153" s="185">
        <f>ROUND(P153*H153,2)</f>
        <v>0</v>
      </c>
      <c r="BL153" s="14" t="s">
        <v>214</v>
      </c>
      <c r="BM153" s="184" t="s">
        <v>3338</v>
      </c>
    </row>
    <row r="154" spans="1:65" s="2" customFormat="1" ht="11.25">
      <c r="A154" s="31"/>
      <c r="B154" s="32"/>
      <c r="C154" s="33"/>
      <c r="D154" s="186" t="s">
        <v>207</v>
      </c>
      <c r="E154" s="33"/>
      <c r="F154" s="187" t="s">
        <v>3102</v>
      </c>
      <c r="G154" s="33"/>
      <c r="H154" s="33"/>
      <c r="I154" s="188"/>
      <c r="J154" s="188"/>
      <c r="K154" s="33"/>
      <c r="L154" s="33"/>
      <c r="M154" s="36"/>
      <c r="N154" s="189"/>
      <c r="O154" s="190"/>
      <c r="P154" s="68"/>
      <c r="Q154" s="68"/>
      <c r="R154" s="68"/>
      <c r="S154" s="68"/>
      <c r="T154" s="68"/>
      <c r="U154" s="68"/>
      <c r="V154" s="68"/>
      <c r="W154" s="68"/>
      <c r="X154" s="68"/>
      <c r="Y154" s="69"/>
      <c r="Z154" s="31"/>
      <c r="AA154" s="31"/>
      <c r="AB154" s="31"/>
      <c r="AC154" s="31"/>
      <c r="AD154" s="31"/>
      <c r="AE154" s="31"/>
      <c r="AT154" s="14" t="s">
        <v>207</v>
      </c>
      <c r="AU154" s="14" t="s">
        <v>76</v>
      </c>
    </row>
    <row r="155" spans="1:65" s="2" customFormat="1" ht="14.45" customHeight="1">
      <c r="A155" s="31"/>
      <c r="B155" s="32"/>
      <c r="C155" s="170" t="s">
        <v>628</v>
      </c>
      <c r="D155" s="170" t="s">
        <v>201</v>
      </c>
      <c r="E155" s="171" t="s">
        <v>3129</v>
      </c>
      <c r="F155" s="172" t="s">
        <v>3130</v>
      </c>
      <c r="G155" s="173" t="s">
        <v>1378</v>
      </c>
      <c r="H155" s="174">
        <v>137.69999999999999</v>
      </c>
      <c r="I155" s="175"/>
      <c r="J155" s="176"/>
      <c r="K155" s="177">
        <f>ROUND(P155*H155,2)</f>
        <v>0</v>
      </c>
      <c r="L155" s="172" t="s">
        <v>1</v>
      </c>
      <c r="M155" s="178"/>
      <c r="N155" s="179" t="s">
        <v>1</v>
      </c>
      <c r="O155" s="180" t="s">
        <v>39</v>
      </c>
      <c r="P155" s="181">
        <f>I155+J155</f>
        <v>0</v>
      </c>
      <c r="Q155" s="181">
        <f>ROUND(I155*H155,2)</f>
        <v>0</v>
      </c>
      <c r="R155" s="181">
        <f>ROUND(J155*H155,2)</f>
        <v>0</v>
      </c>
      <c r="S155" s="68"/>
      <c r="T155" s="182">
        <f>S155*H155</f>
        <v>0</v>
      </c>
      <c r="U155" s="182">
        <v>0</v>
      </c>
      <c r="V155" s="182">
        <f>U155*H155</f>
        <v>0</v>
      </c>
      <c r="W155" s="182">
        <v>0</v>
      </c>
      <c r="X155" s="182">
        <f>W155*H155</f>
        <v>0</v>
      </c>
      <c r="Y155" s="183" t="s">
        <v>1</v>
      </c>
      <c r="Z155" s="31"/>
      <c r="AA155" s="31"/>
      <c r="AB155" s="31"/>
      <c r="AC155" s="31"/>
      <c r="AD155" s="31"/>
      <c r="AE155" s="31"/>
      <c r="AR155" s="184" t="s">
        <v>213</v>
      </c>
      <c r="AT155" s="184" t="s">
        <v>201</v>
      </c>
      <c r="AU155" s="184" t="s">
        <v>76</v>
      </c>
      <c r="AY155" s="14" t="s">
        <v>205</v>
      </c>
      <c r="BE155" s="185">
        <f>IF(O155="základní",K155,0)</f>
        <v>0</v>
      </c>
      <c r="BF155" s="185">
        <f>IF(O155="snížená",K155,0)</f>
        <v>0</v>
      </c>
      <c r="BG155" s="185">
        <f>IF(O155="zákl. přenesená",K155,0)</f>
        <v>0</v>
      </c>
      <c r="BH155" s="185">
        <f>IF(O155="sníž. přenesená",K155,0)</f>
        <v>0</v>
      </c>
      <c r="BI155" s="185">
        <f>IF(O155="nulová",K155,0)</f>
        <v>0</v>
      </c>
      <c r="BJ155" s="14" t="s">
        <v>83</v>
      </c>
      <c r="BK155" s="185">
        <f>ROUND(P155*H155,2)</f>
        <v>0</v>
      </c>
      <c r="BL155" s="14" t="s">
        <v>214</v>
      </c>
      <c r="BM155" s="184" t="s">
        <v>3339</v>
      </c>
    </row>
    <row r="156" spans="1:65" s="2" customFormat="1" ht="11.25">
      <c r="A156" s="31"/>
      <c r="B156" s="32"/>
      <c r="C156" s="33"/>
      <c r="D156" s="186" t="s">
        <v>207</v>
      </c>
      <c r="E156" s="33"/>
      <c r="F156" s="187" t="s">
        <v>3130</v>
      </c>
      <c r="G156" s="33"/>
      <c r="H156" s="33"/>
      <c r="I156" s="188"/>
      <c r="J156" s="188"/>
      <c r="K156" s="33"/>
      <c r="L156" s="33"/>
      <c r="M156" s="36"/>
      <c r="N156" s="189"/>
      <c r="O156" s="190"/>
      <c r="P156" s="68"/>
      <c r="Q156" s="68"/>
      <c r="R156" s="68"/>
      <c r="S156" s="68"/>
      <c r="T156" s="68"/>
      <c r="U156" s="68"/>
      <c r="V156" s="68"/>
      <c r="W156" s="68"/>
      <c r="X156" s="68"/>
      <c r="Y156" s="69"/>
      <c r="Z156" s="31"/>
      <c r="AA156" s="31"/>
      <c r="AB156" s="31"/>
      <c r="AC156" s="31"/>
      <c r="AD156" s="31"/>
      <c r="AE156" s="31"/>
      <c r="AT156" s="14" t="s">
        <v>207</v>
      </c>
      <c r="AU156" s="14" t="s">
        <v>76</v>
      </c>
    </row>
    <row r="157" spans="1:65" s="2" customFormat="1" ht="14.45" customHeight="1">
      <c r="A157" s="31"/>
      <c r="B157" s="32"/>
      <c r="C157" s="207" t="s">
        <v>8</v>
      </c>
      <c r="D157" s="207" t="s">
        <v>423</v>
      </c>
      <c r="E157" s="208" t="s">
        <v>3132</v>
      </c>
      <c r="F157" s="209" t="s">
        <v>3133</v>
      </c>
      <c r="G157" s="210" t="s">
        <v>1378</v>
      </c>
      <c r="H157" s="211">
        <v>137.69999999999999</v>
      </c>
      <c r="I157" s="212"/>
      <c r="J157" s="212"/>
      <c r="K157" s="213">
        <f>ROUND(P157*H157,2)</f>
        <v>0</v>
      </c>
      <c r="L157" s="209" t="s">
        <v>1</v>
      </c>
      <c r="M157" s="36"/>
      <c r="N157" s="214" t="s">
        <v>1</v>
      </c>
      <c r="O157" s="180" t="s">
        <v>39</v>
      </c>
      <c r="P157" s="181">
        <f>I157+J157</f>
        <v>0</v>
      </c>
      <c r="Q157" s="181">
        <f>ROUND(I157*H157,2)</f>
        <v>0</v>
      </c>
      <c r="R157" s="181">
        <f>ROUND(J157*H157,2)</f>
        <v>0</v>
      </c>
      <c r="S157" s="68"/>
      <c r="T157" s="182">
        <f>S157*H157</f>
        <v>0</v>
      </c>
      <c r="U157" s="182">
        <v>0</v>
      </c>
      <c r="V157" s="182">
        <f>U157*H157</f>
        <v>0</v>
      </c>
      <c r="W157" s="182">
        <v>0</v>
      </c>
      <c r="X157" s="182">
        <f>W157*H157</f>
        <v>0</v>
      </c>
      <c r="Y157" s="183" t="s">
        <v>1</v>
      </c>
      <c r="Z157" s="31"/>
      <c r="AA157" s="31"/>
      <c r="AB157" s="31"/>
      <c r="AC157" s="31"/>
      <c r="AD157" s="31"/>
      <c r="AE157" s="31"/>
      <c r="AR157" s="184" t="s">
        <v>214</v>
      </c>
      <c r="AT157" s="184" t="s">
        <v>423</v>
      </c>
      <c r="AU157" s="184" t="s">
        <v>76</v>
      </c>
      <c r="AY157" s="14" t="s">
        <v>205</v>
      </c>
      <c r="BE157" s="185">
        <f>IF(O157="základní",K157,0)</f>
        <v>0</v>
      </c>
      <c r="BF157" s="185">
        <f>IF(O157="snížená",K157,0)</f>
        <v>0</v>
      </c>
      <c r="BG157" s="185">
        <f>IF(O157="zákl. přenesená",K157,0)</f>
        <v>0</v>
      </c>
      <c r="BH157" s="185">
        <f>IF(O157="sníž. přenesená",K157,0)</f>
        <v>0</v>
      </c>
      <c r="BI157" s="185">
        <f>IF(O157="nulová",K157,0)</f>
        <v>0</v>
      </c>
      <c r="BJ157" s="14" t="s">
        <v>83</v>
      </c>
      <c r="BK157" s="185">
        <f>ROUND(P157*H157,2)</f>
        <v>0</v>
      </c>
      <c r="BL157" s="14" t="s">
        <v>214</v>
      </c>
      <c r="BM157" s="184" t="s">
        <v>3340</v>
      </c>
    </row>
    <row r="158" spans="1:65" s="2" customFormat="1" ht="11.25">
      <c r="A158" s="31"/>
      <c r="B158" s="32"/>
      <c r="C158" s="33"/>
      <c r="D158" s="186" t="s">
        <v>207</v>
      </c>
      <c r="E158" s="33"/>
      <c r="F158" s="187" t="s">
        <v>3133</v>
      </c>
      <c r="G158" s="33"/>
      <c r="H158" s="33"/>
      <c r="I158" s="188"/>
      <c r="J158" s="188"/>
      <c r="K158" s="33"/>
      <c r="L158" s="33"/>
      <c r="M158" s="36"/>
      <c r="N158" s="189"/>
      <c r="O158" s="190"/>
      <c r="P158" s="68"/>
      <c r="Q158" s="68"/>
      <c r="R158" s="68"/>
      <c r="S158" s="68"/>
      <c r="T158" s="68"/>
      <c r="U158" s="68"/>
      <c r="V158" s="68"/>
      <c r="W158" s="68"/>
      <c r="X158" s="68"/>
      <c r="Y158" s="69"/>
      <c r="Z158" s="31"/>
      <c r="AA158" s="31"/>
      <c r="AB158" s="31"/>
      <c r="AC158" s="31"/>
      <c r="AD158" s="31"/>
      <c r="AE158" s="31"/>
      <c r="AT158" s="14" t="s">
        <v>207</v>
      </c>
      <c r="AU158" s="14" t="s">
        <v>76</v>
      </c>
    </row>
    <row r="159" spans="1:65" s="2" customFormat="1" ht="14.45" customHeight="1">
      <c r="A159" s="31"/>
      <c r="B159" s="32"/>
      <c r="C159" s="207" t="s">
        <v>422</v>
      </c>
      <c r="D159" s="207" t="s">
        <v>423</v>
      </c>
      <c r="E159" s="208" t="s">
        <v>3209</v>
      </c>
      <c r="F159" s="209" t="s">
        <v>3341</v>
      </c>
      <c r="G159" s="210" t="s">
        <v>3211</v>
      </c>
      <c r="H159" s="211">
        <v>3.5000000000000003E-2</v>
      </c>
      <c r="I159" s="212"/>
      <c r="J159" s="212"/>
      <c r="K159" s="213">
        <f>ROUND(P159*H159,2)</f>
        <v>0</v>
      </c>
      <c r="L159" s="209" t="s">
        <v>1</v>
      </c>
      <c r="M159" s="36"/>
      <c r="N159" s="214" t="s">
        <v>1</v>
      </c>
      <c r="O159" s="180" t="s">
        <v>39</v>
      </c>
      <c r="P159" s="181">
        <f>I159+J159</f>
        <v>0</v>
      </c>
      <c r="Q159" s="181">
        <f>ROUND(I159*H159,2)</f>
        <v>0</v>
      </c>
      <c r="R159" s="181">
        <f>ROUND(J159*H159,2)</f>
        <v>0</v>
      </c>
      <c r="S159" s="68"/>
      <c r="T159" s="182">
        <f>S159*H159</f>
        <v>0</v>
      </c>
      <c r="U159" s="182">
        <v>0</v>
      </c>
      <c r="V159" s="182">
        <f>U159*H159</f>
        <v>0</v>
      </c>
      <c r="W159" s="182">
        <v>0</v>
      </c>
      <c r="X159" s="182">
        <f>W159*H159</f>
        <v>0</v>
      </c>
      <c r="Y159" s="183" t="s">
        <v>1</v>
      </c>
      <c r="Z159" s="31"/>
      <c r="AA159" s="31"/>
      <c r="AB159" s="31"/>
      <c r="AC159" s="31"/>
      <c r="AD159" s="31"/>
      <c r="AE159" s="31"/>
      <c r="AR159" s="184" t="s">
        <v>214</v>
      </c>
      <c r="AT159" s="184" t="s">
        <v>423</v>
      </c>
      <c r="AU159" s="184" t="s">
        <v>76</v>
      </c>
      <c r="AY159" s="14" t="s">
        <v>205</v>
      </c>
      <c r="BE159" s="185">
        <f>IF(O159="základní",K159,0)</f>
        <v>0</v>
      </c>
      <c r="BF159" s="185">
        <f>IF(O159="snížená",K159,0)</f>
        <v>0</v>
      </c>
      <c r="BG159" s="185">
        <f>IF(O159="zákl. přenesená",K159,0)</f>
        <v>0</v>
      </c>
      <c r="BH159" s="185">
        <f>IF(O159="sníž. přenesená",K159,0)</f>
        <v>0</v>
      </c>
      <c r="BI159" s="185">
        <f>IF(O159="nulová",K159,0)</f>
        <v>0</v>
      </c>
      <c r="BJ159" s="14" t="s">
        <v>83</v>
      </c>
      <c r="BK159" s="185">
        <f>ROUND(P159*H159,2)</f>
        <v>0</v>
      </c>
      <c r="BL159" s="14" t="s">
        <v>214</v>
      </c>
      <c r="BM159" s="184" t="s">
        <v>3342</v>
      </c>
    </row>
    <row r="160" spans="1:65" s="2" customFormat="1" ht="11.25">
      <c r="A160" s="31"/>
      <c r="B160" s="32"/>
      <c r="C160" s="33"/>
      <c r="D160" s="186" t="s">
        <v>207</v>
      </c>
      <c r="E160" s="33"/>
      <c r="F160" s="187" t="s">
        <v>3341</v>
      </c>
      <c r="G160" s="33"/>
      <c r="H160" s="33"/>
      <c r="I160" s="188"/>
      <c r="J160" s="188"/>
      <c r="K160" s="33"/>
      <c r="L160" s="33"/>
      <c r="M160" s="36"/>
      <c r="N160" s="189"/>
      <c r="O160" s="190"/>
      <c r="P160" s="68"/>
      <c r="Q160" s="68"/>
      <c r="R160" s="68"/>
      <c r="S160" s="68"/>
      <c r="T160" s="68"/>
      <c r="U160" s="68"/>
      <c r="V160" s="68"/>
      <c r="W160" s="68"/>
      <c r="X160" s="68"/>
      <c r="Y160" s="69"/>
      <c r="Z160" s="31"/>
      <c r="AA160" s="31"/>
      <c r="AB160" s="31"/>
      <c r="AC160" s="31"/>
      <c r="AD160" s="31"/>
      <c r="AE160" s="31"/>
      <c r="AT160" s="14" t="s">
        <v>207</v>
      </c>
      <c r="AU160" s="14" t="s">
        <v>76</v>
      </c>
    </row>
    <row r="161" spans="1:65" s="2" customFormat="1" ht="14.45" customHeight="1">
      <c r="A161" s="31"/>
      <c r="B161" s="32"/>
      <c r="C161" s="207" t="s">
        <v>588</v>
      </c>
      <c r="D161" s="207" t="s">
        <v>423</v>
      </c>
      <c r="E161" s="208" t="s">
        <v>3213</v>
      </c>
      <c r="F161" s="209" t="s">
        <v>3214</v>
      </c>
      <c r="G161" s="210" t="s">
        <v>3211</v>
      </c>
      <c r="H161" s="211">
        <v>1.4999999999999999E-2</v>
      </c>
      <c r="I161" s="212"/>
      <c r="J161" s="212"/>
      <c r="K161" s="213">
        <f>ROUND(P161*H161,2)</f>
        <v>0</v>
      </c>
      <c r="L161" s="209" t="s">
        <v>1</v>
      </c>
      <c r="M161" s="36"/>
      <c r="N161" s="214" t="s">
        <v>1</v>
      </c>
      <c r="O161" s="180" t="s">
        <v>39</v>
      </c>
      <c r="P161" s="181">
        <f>I161+J161</f>
        <v>0</v>
      </c>
      <c r="Q161" s="181">
        <f>ROUND(I161*H161,2)</f>
        <v>0</v>
      </c>
      <c r="R161" s="181">
        <f>ROUND(J161*H161,2)</f>
        <v>0</v>
      </c>
      <c r="S161" s="68"/>
      <c r="T161" s="182">
        <f>S161*H161</f>
        <v>0</v>
      </c>
      <c r="U161" s="182">
        <v>0</v>
      </c>
      <c r="V161" s="182">
        <f>U161*H161</f>
        <v>0</v>
      </c>
      <c r="W161" s="182">
        <v>0</v>
      </c>
      <c r="X161" s="182">
        <f>W161*H161</f>
        <v>0</v>
      </c>
      <c r="Y161" s="183" t="s">
        <v>1</v>
      </c>
      <c r="Z161" s="31"/>
      <c r="AA161" s="31"/>
      <c r="AB161" s="31"/>
      <c r="AC161" s="31"/>
      <c r="AD161" s="31"/>
      <c r="AE161" s="31"/>
      <c r="AR161" s="184" t="s">
        <v>214</v>
      </c>
      <c r="AT161" s="184" t="s">
        <v>423</v>
      </c>
      <c r="AU161" s="184" t="s">
        <v>76</v>
      </c>
      <c r="AY161" s="14" t="s">
        <v>205</v>
      </c>
      <c r="BE161" s="185">
        <f>IF(O161="základní",K161,0)</f>
        <v>0</v>
      </c>
      <c r="BF161" s="185">
        <f>IF(O161="snížená",K161,0)</f>
        <v>0</v>
      </c>
      <c r="BG161" s="185">
        <f>IF(O161="zákl. přenesená",K161,0)</f>
        <v>0</v>
      </c>
      <c r="BH161" s="185">
        <f>IF(O161="sníž. přenesená",K161,0)</f>
        <v>0</v>
      </c>
      <c r="BI161" s="185">
        <f>IF(O161="nulová",K161,0)</f>
        <v>0</v>
      </c>
      <c r="BJ161" s="14" t="s">
        <v>83</v>
      </c>
      <c r="BK161" s="185">
        <f>ROUND(P161*H161,2)</f>
        <v>0</v>
      </c>
      <c r="BL161" s="14" t="s">
        <v>214</v>
      </c>
      <c r="BM161" s="184" t="s">
        <v>3343</v>
      </c>
    </row>
    <row r="162" spans="1:65" s="2" customFormat="1" ht="11.25">
      <c r="A162" s="31"/>
      <c r="B162" s="32"/>
      <c r="C162" s="33"/>
      <c r="D162" s="186" t="s">
        <v>207</v>
      </c>
      <c r="E162" s="33"/>
      <c r="F162" s="187" t="s">
        <v>3214</v>
      </c>
      <c r="G162" s="33"/>
      <c r="H162" s="33"/>
      <c r="I162" s="188"/>
      <c r="J162" s="188"/>
      <c r="K162" s="33"/>
      <c r="L162" s="33"/>
      <c r="M162" s="36"/>
      <c r="N162" s="189"/>
      <c r="O162" s="190"/>
      <c r="P162" s="68"/>
      <c r="Q162" s="68"/>
      <c r="R162" s="68"/>
      <c r="S162" s="68"/>
      <c r="T162" s="68"/>
      <c r="U162" s="68"/>
      <c r="V162" s="68"/>
      <c r="W162" s="68"/>
      <c r="X162" s="68"/>
      <c r="Y162" s="69"/>
      <c r="Z162" s="31"/>
      <c r="AA162" s="31"/>
      <c r="AB162" s="31"/>
      <c r="AC162" s="31"/>
      <c r="AD162" s="31"/>
      <c r="AE162" s="31"/>
      <c r="AT162" s="14" t="s">
        <v>207</v>
      </c>
      <c r="AU162" s="14" t="s">
        <v>76</v>
      </c>
    </row>
    <row r="163" spans="1:65" s="2" customFormat="1" ht="14.45" customHeight="1">
      <c r="A163" s="31"/>
      <c r="B163" s="32"/>
      <c r="C163" s="207" t="s">
        <v>636</v>
      </c>
      <c r="D163" s="207" t="s">
        <v>423</v>
      </c>
      <c r="E163" s="208" t="s">
        <v>3292</v>
      </c>
      <c r="F163" s="209" t="s">
        <v>3293</v>
      </c>
      <c r="G163" s="210" t="s">
        <v>3211</v>
      </c>
      <c r="H163" s="211">
        <v>0.01</v>
      </c>
      <c r="I163" s="212"/>
      <c r="J163" s="212"/>
      <c r="K163" s="213">
        <f>ROUND(P163*H163,2)</f>
        <v>0</v>
      </c>
      <c r="L163" s="209" t="s">
        <v>1</v>
      </c>
      <c r="M163" s="36"/>
      <c r="N163" s="214" t="s">
        <v>1</v>
      </c>
      <c r="O163" s="180" t="s">
        <v>39</v>
      </c>
      <c r="P163" s="181">
        <f>I163+J163</f>
        <v>0</v>
      </c>
      <c r="Q163" s="181">
        <f>ROUND(I163*H163,2)</f>
        <v>0</v>
      </c>
      <c r="R163" s="181">
        <f>ROUND(J163*H163,2)</f>
        <v>0</v>
      </c>
      <c r="S163" s="68"/>
      <c r="T163" s="182">
        <f>S163*H163</f>
        <v>0</v>
      </c>
      <c r="U163" s="182">
        <v>0</v>
      </c>
      <c r="V163" s="182">
        <f>U163*H163</f>
        <v>0</v>
      </c>
      <c r="W163" s="182">
        <v>0</v>
      </c>
      <c r="X163" s="182">
        <f>W163*H163</f>
        <v>0</v>
      </c>
      <c r="Y163" s="183" t="s">
        <v>1</v>
      </c>
      <c r="Z163" s="31"/>
      <c r="AA163" s="31"/>
      <c r="AB163" s="31"/>
      <c r="AC163" s="31"/>
      <c r="AD163" s="31"/>
      <c r="AE163" s="31"/>
      <c r="AR163" s="184" t="s">
        <v>214</v>
      </c>
      <c r="AT163" s="184" t="s">
        <v>423</v>
      </c>
      <c r="AU163" s="184" t="s">
        <v>76</v>
      </c>
      <c r="AY163" s="14" t="s">
        <v>205</v>
      </c>
      <c r="BE163" s="185">
        <f>IF(O163="základní",K163,0)</f>
        <v>0</v>
      </c>
      <c r="BF163" s="185">
        <f>IF(O163="snížená",K163,0)</f>
        <v>0</v>
      </c>
      <c r="BG163" s="185">
        <f>IF(O163="zákl. přenesená",K163,0)</f>
        <v>0</v>
      </c>
      <c r="BH163" s="185">
        <f>IF(O163="sníž. přenesená",K163,0)</f>
        <v>0</v>
      </c>
      <c r="BI163" s="185">
        <f>IF(O163="nulová",K163,0)</f>
        <v>0</v>
      </c>
      <c r="BJ163" s="14" t="s">
        <v>83</v>
      </c>
      <c r="BK163" s="185">
        <f>ROUND(P163*H163,2)</f>
        <v>0</v>
      </c>
      <c r="BL163" s="14" t="s">
        <v>214</v>
      </c>
      <c r="BM163" s="184" t="s">
        <v>3344</v>
      </c>
    </row>
    <row r="164" spans="1:65" s="2" customFormat="1" ht="11.25">
      <c r="A164" s="31"/>
      <c r="B164" s="32"/>
      <c r="C164" s="33"/>
      <c r="D164" s="186" t="s">
        <v>207</v>
      </c>
      <c r="E164" s="33"/>
      <c r="F164" s="187" t="s">
        <v>3293</v>
      </c>
      <c r="G164" s="33"/>
      <c r="H164" s="33"/>
      <c r="I164" s="188"/>
      <c r="J164" s="188"/>
      <c r="K164" s="33"/>
      <c r="L164" s="33"/>
      <c r="M164" s="36"/>
      <c r="N164" s="189"/>
      <c r="O164" s="190"/>
      <c r="P164" s="68"/>
      <c r="Q164" s="68"/>
      <c r="R164" s="68"/>
      <c r="S164" s="68"/>
      <c r="T164" s="68"/>
      <c r="U164" s="68"/>
      <c r="V164" s="68"/>
      <c r="W164" s="68"/>
      <c r="X164" s="68"/>
      <c r="Y164" s="69"/>
      <c r="Z164" s="31"/>
      <c r="AA164" s="31"/>
      <c r="AB164" s="31"/>
      <c r="AC164" s="31"/>
      <c r="AD164" s="31"/>
      <c r="AE164" s="31"/>
      <c r="AT164" s="14" t="s">
        <v>207</v>
      </c>
      <c r="AU164" s="14" t="s">
        <v>76</v>
      </c>
    </row>
    <row r="165" spans="1:65" s="2" customFormat="1" ht="14.45" customHeight="1">
      <c r="A165" s="31"/>
      <c r="B165" s="32"/>
      <c r="C165" s="207" t="s">
        <v>1070</v>
      </c>
      <c r="D165" s="207" t="s">
        <v>423</v>
      </c>
      <c r="E165" s="208" t="s">
        <v>3295</v>
      </c>
      <c r="F165" s="209" t="s">
        <v>3296</v>
      </c>
      <c r="G165" s="210" t="s">
        <v>3211</v>
      </c>
      <c r="H165" s="211">
        <v>0.01</v>
      </c>
      <c r="I165" s="212"/>
      <c r="J165" s="212"/>
      <c r="K165" s="213">
        <f>ROUND(P165*H165,2)</f>
        <v>0</v>
      </c>
      <c r="L165" s="209" t="s">
        <v>1</v>
      </c>
      <c r="M165" s="36"/>
      <c r="N165" s="214" t="s">
        <v>1</v>
      </c>
      <c r="O165" s="180" t="s">
        <v>39</v>
      </c>
      <c r="P165" s="181">
        <f>I165+J165</f>
        <v>0</v>
      </c>
      <c r="Q165" s="181">
        <f>ROUND(I165*H165,2)</f>
        <v>0</v>
      </c>
      <c r="R165" s="181">
        <f>ROUND(J165*H165,2)</f>
        <v>0</v>
      </c>
      <c r="S165" s="68"/>
      <c r="T165" s="182">
        <f>S165*H165</f>
        <v>0</v>
      </c>
      <c r="U165" s="182">
        <v>0</v>
      </c>
      <c r="V165" s="182">
        <f>U165*H165</f>
        <v>0</v>
      </c>
      <c r="W165" s="182">
        <v>0</v>
      </c>
      <c r="X165" s="182">
        <f>W165*H165</f>
        <v>0</v>
      </c>
      <c r="Y165" s="183" t="s">
        <v>1</v>
      </c>
      <c r="Z165" s="31"/>
      <c r="AA165" s="31"/>
      <c r="AB165" s="31"/>
      <c r="AC165" s="31"/>
      <c r="AD165" s="31"/>
      <c r="AE165" s="31"/>
      <c r="AR165" s="184" t="s">
        <v>214</v>
      </c>
      <c r="AT165" s="184" t="s">
        <v>423</v>
      </c>
      <c r="AU165" s="184" t="s">
        <v>76</v>
      </c>
      <c r="AY165" s="14" t="s">
        <v>205</v>
      </c>
      <c r="BE165" s="185">
        <f>IF(O165="základní",K165,0)</f>
        <v>0</v>
      </c>
      <c r="BF165" s="185">
        <f>IF(O165="snížená",K165,0)</f>
        <v>0</v>
      </c>
      <c r="BG165" s="185">
        <f>IF(O165="zákl. přenesená",K165,0)</f>
        <v>0</v>
      </c>
      <c r="BH165" s="185">
        <f>IF(O165="sníž. přenesená",K165,0)</f>
        <v>0</v>
      </c>
      <c r="BI165" s="185">
        <f>IF(O165="nulová",K165,0)</f>
        <v>0</v>
      </c>
      <c r="BJ165" s="14" t="s">
        <v>83</v>
      </c>
      <c r="BK165" s="185">
        <f>ROUND(P165*H165,2)</f>
        <v>0</v>
      </c>
      <c r="BL165" s="14" t="s">
        <v>214</v>
      </c>
      <c r="BM165" s="184" t="s">
        <v>3345</v>
      </c>
    </row>
    <row r="166" spans="1:65" s="2" customFormat="1" ht="11.25">
      <c r="A166" s="31"/>
      <c r="B166" s="32"/>
      <c r="C166" s="33"/>
      <c r="D166" s="186" t="s">
        <v>207</v>
      </c>
      <c r="E166" s="33"/>
      <c r="F166" s="187" t="s">
        <v>3296</v>
      </c>
      <c r="G166" s="33"/>
      <c r="H166" s="33"/>
      <c r="I166" s="188"/>
      <c r="J166" s="188"/>
      <c r="K166" s="33"/>
      <c r="L166" s="33"/>
      <c r="M166" s="36"/>
      <c r="N166" s="215"/>
      <c r="O166" s="216"/>
      <c r="P166" s="217"/>
      <c r="Q166" s="217"/>
      <c r="R166" s="217"/>
      <c r="S166" s="217"/>
      <c r="T166" s="217"/>
      <c r="U166" s="217"/>
      <c r="V166" s="217"/>
      <c r="W166" s="217"/>
      <c r="X166" s="217"/>
      <c r="Y166" s="218"/>
      <c r="Z166" s="31"/>
      <c r="AA166" s="31"/>
      <c r="AB166" s="31"/>
      <c r="AC166" s="31"/>
      <c r="AD166" s="31"/>
      <c r="AE166" s="31"/>
      <c r="AT166" s="14" t="s">
        <v>207</v>
      </c>
      <c r="AU166" s="14" t="s">
        <v>76</v>
      </c>
    </row>
    <row r="167" spans="1:65" s="2" customFormat="1" ht="6.95" customHeight="1">
      <c r="A167" s="31"/>
      <c r="B167" s="51"/>
      <c r="C167" s="52"/>
      <c r="D167" s="52"/>
      <c r="E167" s="52"/>
      <c r="F167" s="52"/>
      <c r="G167" s="52"/>
      <c r="H167" s="52"/>
      <c r="I167" s="52"/>
      <c r="J167" s="52"/>
      <c r="K167" s="52"/>
      <c r="L167" s="52"/>
      <c r="M167" s="36"/>
      <c r="N167" s="31"/>
      <c r="P167" s="31"/>
      <c r="Q167" s="31"/>
      <c r="R167" s="31"/>
      <c r="S167" s="31"/>
      <c r="T167" s="31"/>
      <c r="U167" s="31"/>
      <c r="V167" s="31"/>
      <c r="W167" s="31"/>
      <c r="X167" s="31"/>
      <c r="Y167" s="31"/>
      <c r="Z167" s="31"/>
      <c r="AA167" s="31"/>
      <c r="AB167" s="31"/>
      <c r="AC167" s="31"/>
      <c r="AD167" s="31"/>
      <c r="AE167" s="31"/>
    </row>
  </sheetData>
  <sheetProtection algorithmName="SHA-512" hashValue="inRjza25Ft1vaeHaacIiQEfsGGLx1HFoJ0y/ruPA+7jhV74QBwFHifdV4c6vj6FZAvjmhRYmUU1Z0A3OKMDouA==" saltValue="Xa2s1QpINvVKXSy7xx7sBATRowjl2NW6gv+CY7i0+8JWvDRdC0ko88KbdChkDkZ5+HhiP9p/SKR4RdJk07/PrQ==" spinCount="100000" sheet="1" objects="1" scenarios="1" formatColumns="0" formatRows="0" autoFilter="0"/>
  <autoFilter ref="C115:L166" xr:uid="{00000000-0009-0000-0000-000015000000}"/>
  <mergeCells count="9">
    <mergeCell ref="E87:H87"/>
    <mergeCell ref="E106:H106"/>
    <mergeCell ref="E108:H108"/>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37"/>
  <sheetViews>
    <sheetView showGridLines="0" tabSelected="1" topLeftCell="A109" workbookViewId="0">
      <selection activeCell="I136" sqref="I136"/>
    </sheetView>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164</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3346</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ROUND(K119,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ROUND((SUM(BE119:BE136)),  2)</f>
        <v>0</v>
      </c>
      <c r="G35" s="31"/>
      <c r="H35" s="31"/>
      <c r="I35" s="130">
        <v>0.21</v>
      </c>
      <c r="J35" s="31"/>
      <c r="K35" s="125">
        <f>ROUND(((SUM(BE119:BE136))*I35),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ROUND((SUM(BF119:BF136)),  2)</f>
        <v>0</v>
      </c>
      <c r="G36" s="31"/>
      <c r="H36" s="31"/>
      <c r="I36" s="130">
        <v>0.15</v>
      </c>
      <c r="J36" s="31"/>
      <c r="K36" s="125">
        <f>ROUND(((SUM(BF119:BF136))*I36),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ROUND((SUM(BG119:BG136)),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ROUND((SUM(BH119:BH136)),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ROUND((SUM(BI119:BI136)),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SO 04 - Materiál obj.- Nevyplňovat</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Q119</f>
        <v>0</v>
      </c>
      <c r="J96" s="81">
        <f>R119</f>
        <v>0</v>
      </c>
      <c r="K96" s="81">
        <f>K119</f>
        <v>0</v>
      </c>
      <c r="L96" s="33"/>
      <c r="M96" s="48"/>
      <c r="S96" s="31"/>
      <c r="T96" s="31"/>
      <c r="U96" s="31"/>
      <c r="V96" s="31"/>
      <c r="W96" s="31"/>
      <c r="X96" s="31"/>
      <c r="Y96" s="31"/>
      <c r="Z96" s="31"/>
      <c r="AA96" s="31"/>
      <c r="AB96" s="31"/>
      <c r="AC96" s="31"/>
      <c r="AD96" s="31"/>
      <c r="AE96" s="31"/>
      <c r="AU96" s="14" t="s">
        <v>181</v>
      </c>
    </row>
    <row r="97" spans="1:31" s="9" customFormat="1" ht="24.95" customHeight="1">
      <c r="B97" s="153"/>
      <c r="C97" s="154"/>
      <c r="D97" s="155" t="s">
        <v>3347</v>
      </c>
      <c r="E97" s="156"/>
      <c r="F97" s="156"/>
      <c r="G97" s="156"/>
      <c r="H97" s="156"/>
      <c r="I97" s="157">
        <f>Q120</f>
        <v>0</v>
      </c>
      <c r="J97" s="157">
        <f>R120</f>
        <v>0</v>
      </c>
      <c r="K97" s="157">
        <f>K120</f>
        <v>0</v>
      </c>
      <c r="L97" s="154"/>
      <c r="M97" s="158"/>
    </row>
    <row r="98" spans="1:31" s="9" customFormat="1" ht="24.95" customHeight="1">
      <c r="B98" s="153"/>
      <c r="C98" s="154"/>
      <c r="D98" s="155" t="s">
        <v>3348</v>
      </c>
      <c r="E98" s="156"/>
      <c r="F98" s="156"/>
      <c r="G98" s="156"/>
      <c r="H98" s="156"/>
      <c r="I98" s="157">
        <f>Q125</f>
        <v>0</v>
      </c>
      <c r="J98" s="157">
        <f>R125</f>
        <v>0</v>
      </c>
      <c r="K98" s="157">
        <f>K125</f>
        <v>0</v>
      </c>
      <c r="L98" s="154"/>
      <c r="M98" s="158"/>
    </row>
    <row r="99" spans="1:31" s="9" customFormat="1" ht="24.95" customHeight="1">
      <c r="B99" s="153"/>
      <c r="C99" s="154"/>
      <c r="D99" s="155" t="s">
        <v>3349</v>
      </c>
      <c r="E99" s="156"/>
      <c r="F99" s="156"/>
      <c r="G99" s="156"/>
      <c r="H99" s="156"/>
      <c r="I99" s="157">
        <f>Q130</f>
        <v>0</v>
      </c>
      <c r="J99" s="157">
        <f>R130</f>
        <v>0</v>
      </c>
      <c r="K99" s="157">
        <f>K130</f>
        <v>0</v>
      </c>
      <c r="L99" s="154"/>
      <c r="M99" s="158"/>
    </row>
    <row r="100" spans="1:31" s="2" customFormat="1" ht="21.75" customHeight="1">
      <c r="A100" s="31"/>
      <c r="B100" s="32"/>
      <c r="C100" s="33"/>
      <c r="D100" s="33"/>
      <c r="E100" s="33"/>
      <c r="F100" s="33"/>
      <c r="G100" s="33"/>
      <c r="H100" s="33"/>
      <c r="I100" s="33"/>
      <c r="J100" s="33"/>
      <c r="K100" s="33"/>
      <c r="L100" s="33"/>
      <c r="M100" s="48"/>
      <c r="S100" s="31"/>
      <c r="T100" s="31"/>
      <c r="U100" s="31"/>
      <c r="V100" s="31"/>
      <c r="W100" s="31"/>
      <c r="X100" s="31"/>
      <c r="Y100" s="31"/>
      <c r="Z100" s="31"/>
      <c r="AA100" s="31"/>
      <c r="AB100" s="31"/>
      <c r="AC100" s="31"/>
      <c r="AD100" s="31"/>
      <c r="AE100" s="31"/>
    </row>
    <row r="101" spans="1:31" s="2" customFormat="1" ht="6.95" customHeight="1">
      <c r="A101" s="31"/>
      <c r="B101" s="51"/>
      <c r="C101" s="52"/>
      <c r="D101" s="52"/>
      <c r="E101" s="52"/>
      <c r="F101" s="52"/>
      <c r="G101" s="52"/>
      <c r="H101" s="52"/>
      <c r="I101" s="52"/>
      <c r="J101" s="52"/>
      <c r="K101" s="52"/>
      <c r="L101" s="52"/>
      <c r="M101" s="48"/>
      <c r="S101" s="31"/>
      <c r="T101" s="31"/>
      <c r="U101" s="31"/>
      <c r="V101" s="31"/>
      <c r="W101" s="31"/>
      <c r="X101" s="31"/>
      <c r="Y101" s="31"/>
      <c r="Z101" s="31"/>
      <c r="AA101" s="31"/>
      <c r="AB101" s="31"/>
      <c r="AC101" s="31"/>
      <c r="AD101" s="31"/>
      <c r="AE101" s="31"/>
    </row>
    <row r="105" spans="1:31" s="2" customFormat="1" ht="6.95" customHeight="1">
      <c r="A105" s="31"/>
      <c r="B105" s="53"/>
      <c r="C105" s="54"/>
      <c r="D105" s="54"/>
      <c r="E105" s="54"/>
      <c r="F105" s="54"/>
      <c r="G105" s="54"/>
      <c r="H105" s="54"/>
      <c r="I105" s="54"/>
      <c r="J105" s="54"/>
      <c r="K105" s="54"/>
      <c r="L105" s="54"/>
      <c r="M105" s="48"/>
      <c r="S105" s="31"/>
      <c r="T105" s="31"/>
      <c r="U105" s="31"/>
      <c r="V105" s="31"/>
      <c r="W105" s="31"/>
      <c r="X105" s="31"/>
      <c r="Y105" s="31"/>
      <c r="Z105" s="31"/>
      <c r="AA105" s="31"/>
      <c r="AB105" s="31"/>
      <c r="AC105" s="31"/>
      <c r="AD105" s="31"/>
      <c r="AE105" s="31"/>
    </row>
    <row r="106" spans="1:31" s="2" customFormat="1" ht="24.95" customHeight="1">
      <c r="A106" s="31"/>
      <c r="B106" s="32"/>
      <c r="C106" s="20" t="s">
        <v>183</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31" s="2" customFormat="1" ht="6.95" customHeight="1">
      <c r="A107" s="31"/>
      <c r="B107" s="32"/>
      <c r="C107" s="33"/>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2" customHeight="1">
      <c r="A108" s="31"/>
      <c r="B108" s="32"/>
      <c r="C108" s="26" t="s">
        <v>17</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79" t="str">
        <f>E7</f>
        <v>Oprava zabezpečovacího zařízení v žst. Dolní Lipka</v>
      </c>
      <c r="F109" s="280"/>
      <c r="G109" s="280"/>
      <c r="H109" s="280"/>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169</v>
      </c>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31" s="2" customFormat="1" ht="16.5" customHeight="1">
      <c r="A111" s="31"/>
      <c r="B111" s="32"/>
      <c r="C111" s="33"/>
      <c r="D111" s="33"/>
      <c r="E111" s="234" t="str">
        <f>E9</f>
        <v>SO 04 - Materiál obj.- Nevyplňovat</v>
      </c>
      <c r="F111" s="281"/>
      <c r="G111" s="281"/>
      <c r="H111" s="281"/>
      <c r="I111" s="33"/>
      <c r="J111" s="33"/>
      <c r="K111" s="33"/>
      <c r="L111" s="33"/>
      <c r="M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2" customHeight="1">
      <c r="A113" s="31"/>
      <c r="B113" s="32"/>
      <c r="C113" s="26" t="s">
        <v>21</v>
      </c>
      <c r="D113" s="33"/>
      <c r="E113" s="33"/>
      <c r="F113" s="24" t="str">
        <f>F12</f>
        <v xml:space="preserve"> </v>
      </c>
      <c r="G113" s="33"/>
      <c r="H113" s="33"/>
      <c r="I113" s="26" t="s">
        <v>23</v>
      </c>
      <c r="J113" s="63" t="str">
        <f>IF(J12="","",J12)</f>
        <v>14. 1. 2020</v>
      </c>
      <c r="K113" s="33"/>
      <c r="L113" s="33"/>
      <c r="M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15.2" customHeight="1">
      <c r="A115" s="31"/>
      <c r="B115" s="32"/>
      <c r="C115" s="26" t="s">
        <v>25</v>
      </c>
      <c r="D115" s="33"/>
      <c r="E115" s="33"/>
      <c r="F115" s="24" t="str">
        <f>E15</f>
        <v xml:space="preserve"> </v>
      </c>
      <c r="G115" s="33"/>
      <c r="H115" s="33"/>
      <c r="I115" s="26" t="s">
        <v>30</v>
      </c>
      <c r="J115" s="29" t="str">
        <f>E21</f>
        <v xml:space="preserve"> </v>
      </c>
      <c r="K115" s="33"/>
      <c r="L115" s="33"/>
      <c r="M115" s="48"/>
      <c r="S115" s="31"/>
      <c r="T115" s="31"/>
      <c r="U115" s="31"/>
      <c r="V115" s="31"/>
      <c r="W115" s="31"/>
      <c r="X115" s="31"/>
      <c r="Y115" s="31"/>
      <c r="Z115" s="31"/>
      <c r="AA115" s="31"/>
      <c r="AB115" s="31"/>
      <c r="AC115" s="31"/>
      <c r="AD115" s="31"/>
      <c r="AE115" s="31"/>
    </row>
    <row r="116" spans="1:65" s="2" customFormat="1" ht="15.2" customHeight="1">
      <c r="A116" s="31"/>
      <c r="B116" s="32"/>
      <c r="C116" s="26" t="s">
        <v>28</v>
      </c>
      <c r="D116" s="33"/>
      <c r="E116" s="33"/>
      <c r="F116" s="24" t="str">
        <f>IF(E18="","",E18)</f>
        <v>Vyplň údaj</v>
      </c>
      <c r="G116" s="33"/>
      <c r="H116" s="33"/>
      <c r="I116" s="26" t="s">
        <v>31</v>
      </c>
      <c r="J116" s="29" t="str">
        <f>E24</f>
        <v>Pavel Pospíšil, DiS.</v>
      </c>
      <c r="K116" s="33"/>
      <c r="L116" s="33"/>
      <c r="M116" s="48"/>
      <c r="S116" s="31"/>
      <c r="T116" s="31"/>
      <c r="U116" s="31"/>
      <c r="V116" s="31"/>
      <c r="W116" s="31"/>
      <c r="X116" s="31"/>
      <c r="Y116" s="31"/>
      <c r="Z116" s="31"/>
      <c r="AA116" s="31"/>
      <c r="AB116" s="31"/>
      <c r="AC116" s="31"/>
      <c r="AD116" s="31"/>
      <c r="AE116" s="31"/>
    </row>
    <row r="117" spans="1:65" s="2" customFormat="1" ht="10.35" customHeight="1">
      <c r="A117" s="31"/>
      <c r="B117" s="32"/>
      <c r="C117" s="33"/>
      <c r="D117" s="33"/>
      <c r="E117" s="33"/>
      <c r="F117" s="33"/>
      <c r="G117" s="33"/>
      <c r="H117" s="33"/>
      <c r="I117" s="33"/>
      <c r="J117" s="33"/>
      <c r="K117" s="33"/>
      <c r="L117" s="33"/>
      <c r="M117" s="48"/>
      <c r="S117" s="31"/>
      <c r="T117" s="31"/>
      <c r="U117" s="31"/>
      <c r="V117" s="31"/>
      <c r="W117" s="31"/>
      <c r="X117" s="31"/>
      <c r="Y117" s="31"/>
      <c r="Z117" s="31"/>
      <c r="AA117" s="31"/>
      <c r="AB117" s="31"/>
      <c r="AC117" s="31"/>
      <c r="AD117" s="31"/>
      <c r="AE117" s="31"/>
    </row>
    <row r="118" spans="1:65" s="10" customFormat="1" ht="29.25" customHeight="1">
      <c r="A118" s="159"/>
      <c r="B118" s="160"/>
      <c r="C118" s="161" t="s">
        <v>184</v>
      </c>
      <c r="D118" s="162" t="s">
        <v>59</v>
      </c>
      <c r="E118" s="162" t="s">
        <v>55</v>
      </c>
      <c r="F118" s="162" t="s">
        <v>56</v>
      </c>
      <c r="G118" s="162" t="s">
        <v>185</v>
      </c>
      <c r="H118" s="162" t="s">
        <v>186</v>
      </c>
      <c r="I118" s="162" t="s">
        <v>187</v>
      </c>
      <c r="J118" s="162" t="s">
        <v>188</v>
      </c>
      <c r="K118" s="162" t="s">
        <v>179</v>
      </c>
      <c r="L118" s="163" t="s">
        <v>189</v>
      </c>
      <c r="M118" s="164"/>
      <c r="N118" s="72" t="s">
        <v>1</v>
      </c>
      <c r="O118" s="73" t="s">
        <v>38</v>
      </c>
      <c r="P118" s="73" t="s">
        <v>190</v>
      </c>
      <c r="Q118" s="73" t="s">
        <v>191</v>
      </c>
      <c r="R118" s="73" t="s">
        <v>192</v>
      </c>
      <c r="S118" s="73" t="s">
        <v>193</v>
      </c>
      <c r="T118" s="73" t="s">
        <v>194</v>
      </c>
      <c r="U118" s="73" t="s">
        <v>195</v>
      </c>
      <c r="V118" s="73" t="s">
        <v>196</v>
      </c>
      <c r="W118" s="73" t="s">
        <v>197</v>
      </c>
      <c r="X118" s="73" t="s">
        <v>198</v>
      </c>
      <c r="Y118" s="74" t="s">
        <v>199</v>
      </c>
      <c r="Z118" s="159"/>
      <c r="AA118" s="159"/>
      <c r="AB118" s="159"/>
      <c r="AC118" s="159"/>
      <c r="AD118" s="159"/>
      <c r="AE118" s="159"/>
    </row>
    <row r="119" spans="1:65" s="2" customFormat="1" ht="22.9" customHeight="1">
      <c r="A119" s="31"/>
      <c r="B119" s="32"/>
      <c r="C119" s="79" t="s">
        <v>200</v>
      </c>
      <c r="D119" s="33"/>
      <c r="E119" s="33"/>
      <c r="F119" s="33"/>
      <c r="G119" s="33"/>
      <c r="H119" s="33"/>
      <c r="I119" s="33"/>
      <c r="J119" s="33"/>
      <c r="K119" s="165">
        <f>BK119</f>
        <v>0</v>
      </c>
      <c r="L119" s="33"/>
      <c r="M119" s="36"/>
      <c r="N119" s="75"/>
      <c r="O119" s="166"/>
      <c r="P119" s="76"/>
      <c r="Q119" s="167">
        <f>Q120+Q125+Q130</f>
        <v>0</v>
      </c>
      <c r="R119" s="167">
        <f>R120+R125+R130</f>
        <v>0</v>
      </c>
      <c r="S119" s="76"/>
      <c r="T119" s="168">
        <f>T120+T125+T130</f>
        <v>0</v>
      </c>
      <c r="U119" s="76"/>
      <c r="V119" s="168">
        <f>V120+V125+V130</f>
        <v>0</v>
      </c>
      <c r="W119" s="76"/>
      <c r="X119" s="168">
        <f>X120+X125+X130</f>
        <v>0</v>
      </c>
      <c r="Y119" s="77"/>
      <c r="Z119" s="31"/>
      <c r="AA119" s="31"/>
      <c r="AB119" s="31"/>
      <c r="AC119" s="31"/>
      <c r="AD119" s="31"/>
      <c r="AE119" s="31"/>
      <c r="AT119" s="14" t="s">
        <v>75</v>
      </c>
      <c r="AU119" s="14" t="s">
        <v>181</v>
      </c>
      <c r="BK119" s="169">
        <f>BK120+BK125+BK130</f>
        <v>0</v>
      </c>
    </row>
    <row r="120" spans="1:65" s="11" customFormat="1" ht="25.9" customHeight="1">
      <c r="B120" s="192"/>
      <c r="C120" s="193"/>
      <c r="D120" s="194" t="s">
        <v>75</v>
      </c>
      <c r="E120" s="195" t="s">
        <v>806</v>
      </c>
      <c r="F120" s="195" t="s">
        <v>153</v>
      </c>
      <c r="G120" s="193"/>
      <c r="H120" s="193"/>
      <c r="I120" s="196"/>
      <c r="J120" s="196"/>
      <c r="K120" s="197">
        <f>BK120</f>
        <v>0</v>
      </c>
      <c r="L120" s="193"/>
      <c r="M120" s="198"/>
      <c r="N120" s="199"/>
      <c r="O120" s="200"/>
      <c r="P120" s="200"/>
      <c r="Q120" s="201">
        <f>SUM(Q121:Q124)</f>
        <v>0</v>
      </c>
      <c r="R120" s="201">
        <f>SUM(R121:R124)</f>
        <v>0</v>
      </c>
      <c r="S120" s="200"/>
      <c r="T120" s="202">
        <f>SUM(T121:T124)</f>
        <v>0</v>
      </c>
      <c r="U120" s="200"/>
      <c r="V120" s="202">
        <f>SUM(V121:V124)</f>
        <v>0</v>
      </c>
      <c r="W120" s="200"/>
      <c r="X120" s="202">
        <f>SUM(X121:X124)</f>
        <v>0</v>
      </c>
      <c r="Y120" s="203"/>
      <c r="AR120" s="204" t="s">
        <v>83</v>
      </c>
      <c r="AT120" s="205" t="s">
        <v>75</v>
      </c>
      <c r="AU120" s="205" t="s">
        <v>76</v>
      </c>
      <c r="AY120" s="204" t="s">
        <v>205</v>
      </c>
      <c r="BK120" s="206">
        <f>SUM(BK121:BK124)</f>
        <v>0</v>
      </c>
    </row>
    <row r="121" spans="1:65" s="2" customFormat="1" ht="14.45" customHeight="1">
      <c r="A121" s="31"/>
      <c r="B121" s="32"/>
      <c r="C121" s="170" t="s">
        <v>76</v>
      </c>
      <c r="D121" s="170" t="s">
        <v>201</v>
      </c>
      <c r="E121" s="171" t="s">
        <v>3350</v>
      </c>
      <c r="F121" s="172" t="s">
        <v>3351</v>
      </c>
      <c r="G121" s="173" t="s">
        <v>300</v>
      </c>
      <c r="H121" s="174">
        <v>84</v>
      </c>
      <c r="I121" s="175">
        <v>0</v>
      </c>
      <c r="J121" s="176"/>
      <c r="K121" s="177">
        <f>ROUND(P121*H121,2)</f>
        <v>0</v>
      </c>
      <c r="L121" s="172" t="s">
        <v>1</v>
      </c>
      <c r="M121" s="178"/>
      <c r="N121" s="179"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213</v>
      </c>
      <c r="AT121" s="184" t="s">
        <v>201</v>
      </c>
      <c r="AU121" s="184" t="s">
        <v>83</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3352</v>
      </c>
    </row>
    <row r="122" spans="1:65" s="2" customFormat="1" ht="11.25">
      <c r="A122" s="31"/>
      <c r="B122" s="32"/>
      <c r="C122" s="33"/>
      <c r="D122" s="186" t="s">
        <v>207</v>
      </c>
      <c r="E122" s="33"/>
      <c r="F122" s="187" t="s">
        <v>3351</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83</v>
      </c>
    </row>
    <row r="123" spans="1:65" s="2" customFormat="1" ht="14.45" customHeight="1">
      <c r="A123" s="31"/>
      <c r="B123" s="32"/>
      <c r="C123" s="170" t="s">
        <v>76</v>
      </c>
      <c r="D123" s="170" t="s">
        <v>201</v>
      </c>
      <c r="E123" s="171" t="s">
        <v>3353</v>
      </c>
      <c r="F123" s="172" t="s">
        <v>3354</v>
      </c>
      <c r="G123" s="173" t="s">
        <v>204</v>
      </c>
      <c r="H123" s="174">
        <v>62</v>
      </c>
      <c r="I123" s="175">
        <v>0</v>
      </c>
      <c r="J123" s="176"/>
      <c r="K123" s="177">
        <f>ROUND(P123*H123,2)</f>
        <v>0</v>
      </c>
      <c r="L123" s="172" t="s">
        <v>1</v>
      </c>
      <c r="M123" s="178"/>
      <c r="N123" s="179"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213</v>
      </c>
      <c r="AT123" s="184" t="s">
        <v>201</v>
      </c>
      <c r="AU123" s="184" t="s">
        <v>83</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3355</v>
      </c>
    </row>
    <row r="124" spans="1:65" s="2" customFormat="1" ht="11.25">
      <c r="A124" s="31"/>
      <c r="B124" s="32"/>
      <c r="C124" s="33"/>
      <c r="D124" s="186" t="s">
        <v>207</v>
      </c>
      <c r="E124" s="33"/>
      <c r="F124" s="187" t="s">
        <v>3354</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83</v>
      </c>
    </row>
    <row r="125" spans="1:65" s="11" customFormat="1" ht="25.9" customHeight="1">
      <c r="B125" s="192"/>
      <c r="C125" s="193"/>
      <c r="D125" s="194" t="s">
        <v>75</v>
      </c>
      <c r="E125" s="195" t="s">
        <v>811</v>
      </c>
      <c r="F125" s="195" t="s">
        <v>156</v>
      </c>
      <c r="G125" s="193"/>
      <c r="H125" s="193"/>
      <c r="I125" s="196"/>
      <c r="J125" s="196"/>
      <c r="K125" s="197">
        <f>BK125</f>
        <v>0</v>
      </c>
      <c r="L125" s="193"/>
      <c r="M125" s="198"/>
      <c r="N125" s="199"/>
      <c r="O125" s="200"/>
      <c r="P125" s="200"/>
      <c r="Q125" s="201">
        <f>SUM(Q126:Q129)</f>
        <v>0</v>
      </c>
      <c r="R125" s="201">
        <f>SUM(R126:R129)</f>
        <v>0</v>
      </c>
      <c r="S125" s="200"/>
      <c r="T125" s="202">
        <f>SUM(T126:T129)</f>
        <v>0</v>
      </c>
      <c r="U125" s="200"/>
      <c r="V125" s="202">
        <f>SUM(V126:V129)</f>
        <v>0</v>
      </c>
      <c r="W125" s="200"/>
      <c r="X125" s="202">
        <f>SUM(X126:X129)</f>
        <v>0</v>
      </c>
      <c r="Y125" s="203"/>
      <c r="AR125" s="204" t="s">
        <v>83</v>
      </c>
      <c r="AT125" s="205" t="s">
        <v>75</v>
      </c>
      <c r="AU125" s="205" t="s">
        <v>76</v>
      </c>
      <c r="AY125" s="204" t="s">
        <v>205</v>
      </c>
      <c r="BK125" s="206">
        <f>SUM(BK126:BK129)</f>
        <v>0</v>
      </c>
    </row>
    <row r="126" spans="1:65" s="2" customFormat="1" ht="14.45" customHeight="1">
      <c r="A126" s="31"/>
      <c r="B126" s="32"/>
      <c r="C126" s="170" t="s">
        <v>76</v>
      </c>
      <c r="D126" s="170" t="s">
        <v>201</v>
      </c>
      <c r="E126" s="171" t="s">
        <v>3356</v>
      </c>
      <c r="F126" s="172" t="s">
        <v>3357</v>
      </c>
      <c r="G126" s="173" t="s">
        <v>698</v>
      </c>
      <c r="H126" s="174">
        <v>23.5</v>
      </c>
      <c r="I126" s="175">
        <v>0</v>
      </c>
      <c r="J126" s="176"/>
      <c r="K126" s="177">
        <f>ROUND(P126*H126,2)</f>
        <v>0</v>
      </c>
      <c r="L126" s="172" t="s">
        <v>1</v>
      </c>
      <c r="M126" s="178"/>
      <c r="N126" s="179" t="s">
        <v>1</v>
      </c>
      <c r="O126" s="180" t="s">
        <v>39</v>
      </c>
      <c r="P126" s="181">
        <f>I126+J126</f>
        <v>0</v>
      </c>
      <c r="Q126" s="181">
        <f>ROUND(I126*H126,2)</f>
        <v>0</v>
      </c>
      <c r="R126" s="181">
        <f>ROUND(J126*H126,2)</f>
        <v>0</v>
      </c>
      <c r="S126" s="68"/>
      <c r="T126" s="182">
        <f>S126*H126</f>
        <v>0</v>
      </c>
      <c r="U126" s="182">
        <v>0</v>
      </c>
      <c r="V126" s="182">
        <f>U126*H126</f>
        <v>0</v>
      </c>
      <c r="W126" s="182">
        <v>0</v>
      </c>
      <c r="X126" s="182">
        <f>W126*H126</f>
        <v>0</v>
      </c>
      <c r="Y126" s="183" t="s">
        <v>1</v>
      </c>
      <c r="Z126" s="31"/>
      <c r="AA126" s="31"/>
      <c r="AB126" s="31"/>
      <c r="AC126" s="31"/>
      <c r="AD126" s="31"/>
      <c r="AE126" s="31"/>
      <c r="AR126" s="184" t="s">
        <v>213</v>
      </c>
      <c r="AT126" s="184" t="s">
        <v>201</v>
      </c>
      <c r="AU126" s="184" t="s">
        <v>83</v>
      </c>
      <c r="AY126" s="14" t="s">
        <v>205</v>
      </c>
      <c r="BE126" s="185">
        <f>IF(O126="základní",K126,0)</f>
        <v>0</v>
      </c>
      <c r="BF126" s="185">
        <f>IF(O126="snížená",K126,0)</f>
        <v>0</v>
      </c>
      <c r="BG126" s="185">
        <f>IF(O126="zákl. přenesená",K126,0)</f>
        <v>0</v>
      </c>
      <c r="BH126" s="185">
        <f>IF(O126="sníž. přenesená",K126,0)</f>
        <v>0</v>
      </c>
      <c r="BI126" s="185">
        <f>IF(O126="nulová",K126,0)</f>
        <v>0</v>
      </c>
      <c r="BJ126" s="14" t="s">
        <v>83</v>
      </c>
      <c r="BK126" s="185">
        <f>ROUND(P126*H126,2)</f>
        <v>0</v>
      </c>
      <c r="BL126" s="14" t="s">
        <v>214</v>
      </c>
      <c r="BM126" s="184" t="s">
        <v>3358</v>
      </c>
    </row>
    <row r="127" spans="1:65" s="2" customFormat="1" ht="11.25">
      <c r="A127" s="31"/>
      <c r="B127" s="32"/>
      <c r="C127" s="33"/>
      <c r="D127" s="186" t="s">
        <v>207</v>
      </c>
      <c r="E127" s="33"/>
      <c r="F127" s="187" t="s">
        <v>3357</v>
      </c>
      <c r="G127" s="33"/>
      <c r="H127" s="33"/>
      <c r="I127" s="188"/>
      <c r="J127" s="188"/>
      <c r="K127" s="33"/>
      <c r="L127" s="33"/>
      <c r="M127" s="36"/>
      <c r="N127" s="189"/>
      <c r="O127" s="190"/>
      <c r="P127" s="68"/>
      <c r="Q127" s="68"/>
      <c r="R127" s="68"/>
      <c r="S127" s="68"/>
      <c r="T127" s="68"/>
      <c r="U127" s="68"/>
      <c r="V127" s="68"/>
      <c r="W127" s="68"/>
      <c r="X127" s="68"/>
      <c r="Y127" s="69"/>
      <c r="Z127" s="31"/>
      <c r="AA127" s="31"/>
      <c r="AB127" s="31"/>
      <c r="AC127" s="31"/>
      <c r="AD127" s="31"/>
      <c r="AE127" s="31"/>
      <c r="AT127" s="14" t="s">
        <v>207</v>
      </c>
      <c r="AU127" s="14" t="s">
        <v>83</v>
      </c>
    </row>
    <row r="128" spans="1:65" s="2" customFormat="1" ht="14.45" customHeight="1">
      <c r="A128" s="31"/>
      <c r="B128" s="32"/>
      <c r="C128" s="170" t="s">
        <v>76</v>
      </c>
      <c r="D128" s="170" t="s">
        <v>201</v>
      </c>
      <c r="E128" s="171" t="s">
        <v>3359</v>
      </c>
      <c r="F128" s="172" t="s">
        <v>3360</v>
      </c>
      <c r="G128" s="173" t="s">
        <v>204</v>
      </c>
      <c r="H128" s="174">
        <v>450</v>
      </c>
      <c r="I128" s="175">
        <v>0</v>
      </c>
      <c r="J128" s="176"/>
      <c r="K128" s="177">
        <f>ROUND(P128*H128,2)</f>
        <v>0</v>
      </c>
      <c r="L128" s="172" t="s">
        <v>1</v>
      </c>
      <c r="M128" s="178"/>
      <c r="N128" s="179" t="s">
        <v>1</v>
      </c>
      <c r="O128" s="180" t="s">
        <v>39</v>
      </c>
      <c r="P128" s="181">
        <f>I128+J128</f>
        <v>0</v>
      </c>
      <c r="Q128" s="181">
        <f>ROUND(I128*H128,2)</f>
        <v>0</v>
      </c>
      <c r="R128" s="181">
        <f>ROUND(J128*H128,2)</f>
        <v>0</v>
      </c>
      <c r="S128" s="68"/>
      <c r="T128" s="182">
        <f>S128*H128</f>
        <v>0</v>
      </c>
      <c r="U128" s="182">
        <v>0</v>
      </c>
      <c r="V128" s="182">
        <f>U128*H128</f>
        <v>0</v>
      </c>
      <c r="W128" s="182">
        <v>0</v>
      </c>
      <c r="X128" s="182">
        <f>W128*H128</f>
        <v>0</v>
      </c>
      <c r="Y128" s="183" t="s">
        <v>1</v>
      </c>
      <c r="Z128" s="31"/>
      <c r="AA128" s="31"/>
      <c r="AB128" s="31"/>
      <c r="AC128" s="31"/>
      <c r="AD128" s="31"/>
      <c r="AE128" s="31"/>
      <c r="AR128" s="184" t="s">
        <v>213</v>
      </c>
      <c r="AT128" s="184" t="s">
        <v>201</v>
      </c>
      <c r="AU128" s="184" t="s">
        <v>83</v>
      </c>
      <c r="AY128" s="14" t="s">
        <v>205</v>
      </c>
      <c r="BE128" s="185">
        <f>IF(O128="základní",K128,0)</f>
        <v>0</v>
      </c>
      <c r="BF128" s="185">
        <f>IF(O128="snížená",K128,0)</f>
        <v>0</v>
      </c>
      <c r="BG128" s="185">
        <f>IF(O128="zákl. přenesená",K128,0)</f>
        <v>0</v>
      </c>
      <c r="BH128" s="185">
        <f>IF(O128="sníž. přenesená",K128,0)</f>
        <v>0</v>
      </c>
      <c r="BI128" s="185">
        <f>IF(O128="nulová",K128,0)</f>
        <v>0</v>
      </c>
      <c r="BJ128" s="14" t="s">
        <v>83</v>
      </c>
      <c r="BK128" s="185">
        <f>ROUND(P128*H128,2)</f>
        <v>0</v>
      </c>
      <c r="BL128" s="14" t="s">
        <v>214</v>
      </c>
      <c r="BM128" s="184" t="s">
        <v>3361</v>
      </c>
    </row>
    <row r="129" spans="1:65" s="2" customFormat="1" ht="11.25">
      <c r="A129" s="31"/>
      <c r="B129" s="32"/>
      <c r="C129" s="33"/>
      <c r="D129" s="186" t="s">
        <v>207</v>
      </c>
      <c r="E129" s="33"/>
      <c r="F129" s="187" t="s">
        <v>3360</v>
      </c>
      <c r="G129" s="33"/>
      <c r="H129" s="33"/>
      <c r="I129" s="188"/>
      <c r="J129" s="188"/>
      <c r="K129" s="33"/>
      <c r="L129" s="33"/>
      <c r="M129" s="36"/>
      <c r="N129" s="189"/>
      <c r="O129" s="190"/>
      <c r="P129" s="68"/>
      <c r="Q129" s="68"/>
      <c r="R129" s="68"/>
      <c r="S129" s="68"/>
      <c r="T129" s="68"/>
      <c r="U129" s="68"/>
      <c r="V129" s="68"/>
      <c r="W129" s="68"/>
      <c r="X129" s="68"/>
      <c r="Y129" s="69"/>
      <c r="Z129" s="31"/>
      <c r="AA129" s="31"/>
      <c r="AB129" s="31"/>
      <c r="AC129" s="31"/>
      <c r="AD129" s="31"/>
      <c r="AE129" s="31"/>
      <c r="AT129" s="14" t="s">
        <v>207</v>
      </c>
      <c r="AU129" s="14" t="s">
        <v>83</v>
      </c>
    </row>
    <row r="130" spans="1:65" s="11" customFormat="1" ht="25.9" customHeight="1">
      <c r="B130" s="192"/>
      <c r="C130" s="193"/>
      <c r="D130" s="194" t="s">
        <v>75</v>
      </c>
      <c r="E130" s="195" t="s">
        <v>3362</v>
      </c>
      <c r="F130" s="195" t="s">
        <v>159</v>
      </c>
      <c r="G130" s="193"/>
      <c r="H130" s="193"/>
      <c r="I130" s="196"/>
      <c r="J130" s="196"/>
      <c r="K130" s="197">
        <f>BK130</f>
        <v>0</v>
      </c>
      <c r="L130" s="193"/>
      <c r="M130" s="198"/>
      <c r="N130" s="199"/>
      <c r="O130" s="200"/>
      <c r="P130" s="200"/>
      <c r="Q130" s="201">
        <f>SUM(Q131:Q136)</f>
        <v>0</v>
      </c>
      <c r="R130" s="201">
        <f>SUM(R131:R136)</f>
        <v>0</v>
      </c>
      <c r="S130" s="200"/>
      <c r="T130" s="202">
        <f>SUM(T131:T136)</f>
        <v>0</v>
      </c>
      <c r="U130" s="200"/>
      <c r="V130" s="202">
        <f>SUM(V131:V136)</f>
        <v>0</v>
      </c>
      <c r="W130" s="200"/>
      <c r="X130" s="202">
        <f>SUM(X131:X136)</f>
        <v>0</v>
      </c>
      <c r="Y130" s="203"/>
      <c r="AR130" s="204" t="s">
        <v>83</v>
      </c>
      <c r="AT130" s="205" t="s">
        <v>75</v>
      </c>
      <c r="AU130" s="205" t="s">
        <v>76</v>
      </c>
      <c r="AY130" s="204" t="s">
        <v>205</v>
      </c>
      <c r="BK130" s="206">
        <f>SUM(BK131:BK136)</f>
        <v>0</v>
      </c>
    </row>
    <row r="131" spans="1:65" s="2" customFormat="1" ht="14.45" customHeight="1">
      <c r="A131" s="31"/>
      <c r="B131" s="32"/>
      <c r="C131" s="170" t="s">
        <v>76</v>
      </c>
      <c r="D131" s="170" t="s">
        <v>201</v>
      </c>
      <c r="E131" s="171" t="s">
        <v>3356</v>
      </c>
      <c r="F131" s="172" t="s">
        <v>3357</v>
      </c>
      <c r="G131" s="173" t="s">
        <v>698</v>
      </c>
      <c r="H131" s="174">
        <v>1.2</v>
      </c>
      <c r="I131" s="175">
        <v>0</v>
      </c>
      <c r="J131" s="176"/>
      <c r="K131" s="177">
        <f>ROUND(P131*H131,2)</f>
        <v>0</v>
      </c>
      <c r="L131" s="172" t="s">
        <v>1</v>
      </c>
      <c r="M131" s="178"/>
      <c r="N131" s="179"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213</v>
      </c>
      <c r="AT131" s="184" t="s">
        <v>201</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3363</v>
      </c>
    </row>
    <row r="132" spans="1:65" s="2" customFormat="1" ht="11.25">
      <c r="A132" s="31"/>
      <c r="B132" s="32"/>
      <c r="C132" s="33"/>
      <c r="D132" s="186" t="s">
        <v>207</v>
      </c>
      <c r="E132" s="33"/>
      <c r="F132" s="187" t="s">
        <v>3357</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14.45" customHeight="1">
      <c r="A133" s="31"/>
      <c r="B133" s="32"/>
      <c r="C133" s="170" t="s">
        <v>76</v>
      </c>
      <c r="D133" s="170" t="s">
        <v>201</v>
      </c>
      <c r="E133" s="171" t="s">
        <v>3359</v>
      </c>
      <c r="F133" s="172" t="s">
        <v>3360</v>
      </c>
      <c r="G133" s="173" t="s">
        <v>204</v>
      </c>
      <c r="H133" s="174">
        <v>150</v>
      </c>
      <c r="I133" s="175">
        <v>0</v>
      </c>
      <c r="J133" s="176"/>
      <c r="K133" s="177">
        <f>ROUND(P133*H133,2)</f>
        <v>0</v>
      </c>
      <c r="L133" s="172" t="s">
        <v>1</v>
      </c>
      <c r="M133" s="178"/>
      <c r="N133" s="179"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213</v>
      </c>
      <c r="AT133" s="184" t="s">
        <v>201</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3364</v>
      </c>
    </row>
    <row r="134" spans="1:65" s="2" customFormat="1" ht="11.25">
      <c r="A134" s="31"/>
      <c r="B134" s="32"/>
      <c r="C134" s="33"/>
      <c r="D134" s="186" t="s">
        <v>207</v>
      </c>
      <c r="E134" s="33"/>
      <c r="F134" s="187" t="s">
        <v>3360</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2" customFormat="1" ht="14.45" customHeight="1">
      <c r="A135" s="31"/>
      <c r="B135" s="32"/>
      <c r="C135" s="170" t="s">
        <v>76</v>
      </c>
      <c r="D135" s="170" t="s">
        <v>201</v>
      </c>
      <c r="E135" s="171" t="s">
        <v>3365</v>
      </c>
      <c r="F135" s="172" t="s">
        <v>3366</v>
      </c>
      <c r="G135" s="173" t="s">
        <v>300</v>
      </c>
      <c r="H135" s="174">
        <v>105</v>
      </c>
      <c r="I135" s="175">
        <v>0</v>
      </c>
      <c r="J135" s="176"/>
      <c r="K135" s="177">
        <f>ROUND(P135*H135,2)</f>
        <v>0</v>
      </c>
      <c r="L135" s="172" t="s">
        <v>1</v>
      </c>
      <c r="M135" s="178"/>
      <c r="N135" s="179" t="s">
        <v>1</v>
      </c>
      <c r="O135" s="180" t="s">
        <v>39</v>
      </c>
      <c r="P135" s="181">
        <f>I135+J135</f>
        <v>0</v>
      </c>
      <c r="Q135" s="181">
        <f>ROUND(I135*H135,2)</f>
        <v>0</v>
      </c>
      <c r="R135" s="181">
        <f>ROUND(J135*H135,2)</f>
        <v>0</v>
      </c>
      <c r="S135" s="68"/>
      <c r="T135" s="182">
        <f>S135*H135</f>
        <v>0</v>
      </c>
      <c r="U135" s="182">
        <v>0</v>
      </c>
      <c r="V135" s="182">
        <f>U135*H135</f>
        <v>0</v>
      </c>
      <c r="W135" s="182">
        <v>0</v>
      </c>
      <c r="X135" s="182">
        <f>W135*H135</f>
        <v>0</v>
      </c>
      <c r="Y135" s="183" t="s">
        <v>1</v>
      </c>
      <c r="Z135" s="31"/>
      <c r="AA135" s="31"/>
      <c r="AB135" s="31"/>
      <c r="AC135" s="31"/>
      <c r="AD135" s="31"/>
      <c r="AE135" s="31"/>
      <c r="AR135" s="184" t="s">
        <v>213</v>
      </c>
      <c r="AT135" s="184" t="s">
        <v>201</v>
      </c>
      <c r="AU135" s="184" t="s">
        <v>83</v>
      </c>
      <c r="AY135" s="14" t="s">
        <v>205</v>
      </c>
      <c r="BE135" s="185">
        <f>IF(O135="základní",K135,0)</f>
        <v>0</v>
      </c>
      <c r="BF135" s="185">
        <f>IF(O135="snížená",K135,0)</f>
        <v>0</v>
      </c>
      <c r="BG135" s="185">
        <f>IF(O135="zákl. přenesená",K135,0)</f>
        <v>0</v>
      </c>
      <c r="BH135" s="185">
        <f>IF(O135="sníž. přenesená",K135,0)</f>
        <v>0</v>
      </c>
      <c r="BI135" s="185">
        <f>IF(O135="nulová",K135,0)</f>
        <v>0</v>
      </c>
      <c r="BJ135" s="14" t="s">
        <v>83</v>
      </c>
      <c r="BK135" s="185">
        <f>ROUND(P135*H135,2)</f>
        <v>0</v>
      </c>
      <c r="BL135" s="14" t="s">
        <v>214</v>
      </c>
      <c r="BM135" s="184" t="s">
        <v>3367</v>
      </c>
    </row>
    <row r="136" spans="1:65" s="2" customFormat="1" ht="11.25">
      <c r="A136" s="31"/>
      <c r="B136" s="32"/>
      <c r="C136" s="33"/>
      <c r="D136" s="186" t="s">
        <v>207</v>
      </c>
      <c r="E136" s="33"/>
      <c r="F136" s="187" t="s">
        <v>3366</v>
      </c>
      <c r="G136" s="33"/>
      <c r="H136" s="33"/>
      <c r="I136" s="188"/>
      <c r="J136" s="188"/>
      <c r="K136" s="33"/>
      <c r="L136" s="33"/>
      <c r="M136" s="36"/>
      <c r="N136" s="215"/>
      <c r="O136" s="216"/>
      <c r="P136" s="217"/>
      <c r="Q136" s="217"/>
      <c r="R136" s="217"/>
      <c r="S136" s="217"/>
      <c r="T136" s="217"/>
      <c r="U136" s="217"/>
      <c r="V136" s="217"/>
      <c r="W136" s="217"/>
      <c r="X136" s="217"/>
      <c r="Y136" s="218"/>
      <c r="Z136" s="31"/>
      <c r="AA136" s="31"/>
      <c r="AB136" s="31"/>
      <c r="AC136" s="31"/>
      <c r="AD136" s="31"/>
      <c r="AE136" s="31"/>
      <c r="AT136" s="14" t="s">
        <v>207</v>
      </c>
      <c r="AU136" s="14" t="s">
        <v>83</v>
      </c>
    </row>
    <row r="137" spans="1:65" s="2" customFormat="1" ht="6.95" customHeight="1">
      <c r="A137" s="31"/>
      <c r="B137" s="51"/>
      <c r="C137" s="52"/>
      <c r="D137" s="52"/>
      <c r="E137" s="52"/>
      <c r="F137" s="52"/>
      <c r="G137" s="52"/>
      <c r="H137" s="52"/>
      <c r="I137" s="52"/>
      <c r="J137" s="52"/>
      <c r="K137" s="52"/>
      <c r="L137" s="52"/>
      <c r="M137" s="36"/>
      <c r="N137" s="31"/>
      <c r="P137" s="31"/>
      <c r="Q137" s="31"/>
      <c r="R137" s="31"/>
      <c r="S137" s="31"/>
      <c r="T137" s="31"/>
      <c r="U137" s="31"/>
      <c r="V137" s="31"/>
      <c r="W137" s="31"/>
      <c r="X137" s="31"/>
      <c r="Y137" s="31"/>
      <c r="Z137" s="31"/>
      <c r="AA137" s="31"/>
      <c r="AB137" s="31"/>
      <c r="AC137" s="31"/>
      <c r="AD137" s="31"/>
      <c r="AE137" s="31"/>
    </row>
  </sheetData>
  <sheetProtection algorithmName="SHA-512" hashValue="Tjmz9NM+27TvByd4gGjg/4bLVLXThCwWlU0fppA1e/d7wvRdZJ5EJ/nWNNeRwEcYnPJWL/BD1GBIjd40QG7zLg==" saltValue="8DQVULfgSv98bbvuDXY5pxnu6lByi0joCa+uT0JDaPvew4DqxBMHIBElh8fT7RFN7PJAPjz8x77Wlm+vrlbyDQ==" spinCount="100000" sheet="1" objects="1" scenarios="1" formatColumns="0" formatRows="0" autoFilter="0"/>
  <autoFilter ref="C118:L136" xr:uid="{00000000-0009-0000-0000-000016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15.5" style="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1"/>
      <c r="N2" s="271"/>
      <c r="O2" s="271"/>
      <c r="P2" s="271"/>
      <c r="Q2" s="271"/>
      <c r="R2" s="271"/>
      <c r="S2" s="271"/>
      <c r="T2" s="271"/>
      <c r="U2" s="271"/>
      <c r="V2" s="271"/>
      <c r="W2" s="271"/>
      <c r="X2" s="271"/>
      <c r="Y2" s="271"/>
      <c r="Z2" s="271"/>
      <c r="AT2" s="14" t="s">
        <v>167</v>
      </c>
    </row>
    <row r="3" spans="1:46" s="1" customFormat="1" ht="6.95" customHeight="1">
      <c r="B3" s="115"/>
      <c r="C3" s="116"/>
      <c r="D3" s="116"/>
      <c r="E3" s="116"/>
      <c r="F3" s="116"/>
      <c r="G3" s="116"/>
      <c r="H3" s="116"/>
      <c r="I3" s="116"/>
      <c r="J3" s="116"/>
      <c r="K3" s="116"/>
      <c r="L3" s="116"/>
      <c r="M3" s="17"/>
      <c r="AT3" s="14" t="s">
        <v>85</v>
      </c>
    </row>
    <row r="4" spans="1:46" s="1" customFormat="1" ht="24.95" customHeight="1">
      <c r="B4" s="17"/>
      <c r="D4" s="117" t="s">
        <v>168</v>
      </c>
      <c r="M4" s="17"/>
      <c r="N4" s="118" t="s">
        <v>11</v>
      </c>
      <c r="AT4" s="14" t="s">
        <v>4</v>
      </c>
    </row>
    <row r="5" spans="1:46" s="1" customFormat="1" ht="6.95" customHeight="1">
      <c r="B5" s="17"/>
      <c r="M5" s="17"/>
    </row>
    <row r="6" spans="1:46" s="1" customFormat="1" ht="12" customHeight="1">
      <c r="B6" s="17"/>
      <c r="D6" s="119" t="s">
        <v>17</v>
      </c>
      <c r="M6" s="17"/>
    </row>
    <row r="7" spans="1:46" s="1" customFormat="1" ht="16.5" customHeight="1">
      <c r="B7" s="17"/>
      <c r="E7" s="272" t="str">
        <f>'Rekapitulace stavby'!K6</f>
        <v>Oprava zabezpečovacího zařízení v žst. Dolní Lipka</v>
      </c>
      <c r="F7" s="273"/>
      <c r="G7" s="273"/>
      <c r="H7" s="273"/>
      <c r="M7" s="17"/>
    </row>
    <row r="8" spans="1:46" s="2" customFormat="1" ht="12" customHeight="1">
      <c r="A8" s="31"/>
      <c r="B8" s="36"/>
      <c r="C8" s="31"/>
      <c r="D8" s="119" t="s">
        <v>169</v>
      </c>
      <c r="E8" s="31"/>
      <c r="F8" s="31"/>
      <c r="G8" s="31"/>
      <c r="H8" s="31"/>
      <c r="I8" s="31"/>
      <c r="J8" s="31"/>
      <c r="K8" s="31"/>
      <c r="L8" s="31"/>
      <c r="M8" s="48"/>
      <c r="S8" s="31"/>
      <c r="T8" s="31"/>
      <c r="U8" s="31"/>
      <c r="V8" s="31"/>
      <c r="W8" s="31"/>
      <c r="X8" s="31"/>
      <c r="Y8" s="31"/>
      <c r="Z8" s="31"/>
      <c r="AA8" s="31"/>
      <c r="AB8" s="31"/>
      <c r="AC8" s="31"/>
      <c r="AD8" s="31"/>
      <c r="AE8" s="31"/>
    </row>
    <row r="9" spans="1:46" s="2" customFormat="1" ht="16.5" customHeight="1">
      <c r="A9" s="31"/>
      <c r="B9" s="36"/>
      <c r="C9" s="31"/>
      <c r="D9" s="31"/>
      <c r="E9" s="275" t="s">
        <v>3368</v>
      </c>
      <c r="F9" s="274"/>
      <c r="G9" s="274"/>
      <c r="H9" s="274"/>
      <c r="I9" s="31"/>
      <c r="J9" s="31"/>
      <c r="K9" s="31"/>
      <c r="L9" s="31"/>
      <c r="M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31"/>
      <c r="M10" s="48"/>
      <c r="S10" s="31"/>
      <c r="T10" s="31"/>
      <c r="U10" s="31"/>
      <c r="V10" s="31"/>
      <c r="W10" s="31"/>
      <c r="X10" s="31"/>
      <c r="Y10" s="31"/>
      <c r="Z10" s="31"/>
      <c r="AA10" s="31"/>
      <c r="AB10" s="31"/>
      <c r="AC10" s="31"/>
      <c r="AD10" s="31"/>
      <c r="AE10" s="31"/>
    </row>
    <row r="11" spans="1:46" s="2" customFormat="1" ht="12" customHeight="1">
      <c r="A11" s="31"/>
      <c r="B11" s="36"/>
      <c r="C11" s="31"/>
      <c r="D11" s="119" t="s">
        <v>19</v>
      </c>
      <c r="E11" s="31"/>
      <c r="F11" s="109" t="s">
        <v>1</v>
      </c>
      <c r="G11" s="31"/>
      <c r="H11" s="31"/>
      <c r="I11" s="119" t="s">
        <v>20</v>
      </c>
      <c r="J11" s="109" t="s">
        <v>1</v>
      </c>
      <c r="K11" s="31"/>
      <c r="L11" s="31"/>
      <c r="M11" s="48"/>
      <c r="S11" s="31"/>
      <c r="T11" s="31"/>
      <c r="U11" s="31"/>
      <c r="V11" s="31"/>
      <c r="W11" s="31"/>
      <c r="X11" s="31"/>
      <c r="Y11" s="31"/>
      <c r="Z11" s="31"/>
      <c r="AA11" s="31"/>
      <c r="AB11" s="31"/>
      <c r="AC11" s="31"/>
      <c r="AD11" s="31"/>
      <c r="AE11" s="31"/>
    </row>
    <row r="12" spans="1:46" s="2" customFormat="1" ht="12" customHeight="1">
      <c r="A12" s="31"/>
      <c r="B12" s="36"/>
      <c r="C12" s="31"/>
      <c r="D12" s="119" t="s">
        <v>21</v>
      </c>
      <c r="E12" s="31"/>
      <c r="F12" s="109" t="s">
        <v>22</v>
      </c>
      <c r="G12" s="31"/>
      <c r="H12" s="31"/>
      <c r="I12" s="119" t="s">
        <v>23</v>
      </c>
      <c r="J12" s="120" t="str">
        <f>'Rekapitulace stavby'!AN8</f>
        <v>14. 1. 2020</v>
      </c>
      <c r="K12" s="31"/>
      <c r="L12" s="31"/>
      <c r="M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31"/>
      <c r="M13" s="48"/>
      <c r="S13" s="31"/>
      <c r="T13" s="31"/>
      <c r="U13" s="31"/>
      <c r="V13" s="31"/>
      <c r="W13" s="31"/>
      <c r="X13" s="31"/>
      <c r="Y13" s="31"/>
      <c r="Z13" s="31"/>
      <c r="AA13" s="31"/>
      <c r="AB13" s="31"/>
      <c r="AC13" s="31"/>
      <c r="AD13" s="31"/>
      <c r="AE13" s="31"/>
    </row>
    <row r="14" spans="1:46" s="2" customFormat="1" ht="12" customHeight="1">
      <c r="A14" s="31"/>
      <c r="B14" s="36"/>
      <c r="C14" s="31"/>
      <c r="D14" s="119" t="s">
        <v>25</v>
      </c>
      <c r="E14" s="31"/>
      <c r="F14" s="31"/>
      <c r="G14" s="31"/>
      <c r="H14" s="31"/>
      <c r="I14" s="119" t="s">
        <v>26</v>
      </c>
      <c r="J14" s="109" t="s">
        <v>1</v>
      </c>
      <c r="K14" s="31"/>
      <c r="L14" s="31"/>
      <c r="M14" s="48"/>
      <c r="S14" s="31"/>
      <c r="T14" s="31"/>
      <c r="U14" s="31"/>
      <c r="V14" s="31"/>
      <c r="W14" s="31"/>
      <c r="X14" s="31"/>
      <c r="Y14" s="31"/>
      <c r="Z14" s="31"/>
      <c r="AA14" s="31"/>
      <c r="AB14" s="31"/>
      <c r="AC14" s="31"/>
      <c r="AD14" s="31"/>
      <c r="AE14" s="31"/>
    </row>
    <row r="15" spans="1:46" s="2" customFormat="1" ht="18" customHeight="1">
      <c r="A15" s="31"/>
      <c r="B15" s="36"/>
      <c r="C15" s="31"/>
      <c r="D15" s="31"/>
      <c r="E15" s="109" t="s">
        <v>22</v>
      </c>
      <c r="F15" s="31"/>
      <c r="G15" s="31"/>
      <c r="H15" s="31"/>
      <c r="I15" s="119" t="s">
        <v>27</v>
      </c>
      <c r="J15" s="109" t="s">
        <v>1</v>
      </c>
      <c r="K15" s="31"/>
      <c r="L15" s="31"/>
      <c r="M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31"/>
      <c r="M16" s="48"/>
      <c r="S16" s="31"/>
      <c r="T16" s="31"/>
      <c r="U16" s="31"/>
      <c r="V16" s="31"/>
      <c r="W16" s="31"/>
      <c r="X16" s="31"/>
      <c r="Y16" s="31"/>
      <c r="Z16" s="31"/>
      <c r="AA16" s="31"/>
      <c r="AB16" s="31"/>
      <c r="AC16" s="31"/>
      <c r="AD16" s="31"/>
      <c r="AE16" s="31"/>
    </row>
    <row r="17" spans="1:31" s="2" customFormat="1" ht="12" customHeight="1">
      <c r="A17" s="31"/>
      <c r="B17" s="36"/>
      <c r="C17" s="31"/>
      <c r="D17" s="119" t="s">
        <v>28</v>
      </c>
      <c r="E17" s="31"/>
      <c r="F17" s="31"/>
      <c r="G17" s="31"/>
      <c r="H17" s="31"/>
      <c r="I17" s="119" t="s">
        <v>26</v>
      </c>
      <c r="J17" s="27" t="str">
        <f>'Rekapitulace stavby'!AN13</f>
        <v>Vyplň údaj</v>
      </c>
      <c r="K17" s="31"/>
      <c r="L17" s="31"/>
      <c r="M17" s="48"/>
      <c r="S17" s="31"/>
      <c r="T17" s="31"/>
      <c r="U17" s="31"/>
      <c r="V17" s="31"/>
      <c r="W17" s="31"/>
      <c r="X17" s="31"/>
      <c r="Y17" s="31"/>
      <c r="Z17" s="31"/>
      <c r="AA17" s="31"/>
      <c r="AB17" s="31"/>
      <c r="AC17" s="31"/>
      <c r="AD17" s="31"/>
      <c r="AE17" s="31"/>
    </row>
    <row r="18" spans="1:31" s="2" customFormat="1" ht="18" customHeight="1">
      <c r="A18" s="31"/>
      <c r="B18" s="36"/>
      <c r="C18" s="31"/>
      <c r="D18" s="31"/>
      <c r="E18" s="276" t="str">
        <f>'Rekapitulace stavby'!E14</f>
        <v>Vyplň údaj</v>
      </c>
      <c r="F18" s="277"/>
      <c r="G18" s="277"/>
      <c r="H18" s="277"/>
      <c r="I18" s="119" t="s">
        <v>27</v>
      </c>
      <c r="J18" s="27" t="str">
        <f>'Rekapitulace stavby'!AN14</f>
        <v>Vyplň údaj</v>
      </c>
      <c r="K18" s="31"/>
      <c r="L18" s="31"/>
      <c r="M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31"/>
      <c r="M19" s="48"/>
      <c r="S19" s="31"/>
      <c r="T19" s="31"/>
      <c r="U19" s="31"/>
      <c r="V19" s="31"/>
      <c r="W19" s="31"/>
      <c r="X19" s="31"/>
      <c r="Y19" s="31"/>
      <c r="Z19" s="31"/>
      <c r="AA19" s="31"/>
      <c r="AB19" s="31"/>
      <c r="AC19" s="31"/>
      <c r="AD19" s="31"/>
      <c r="AE19" s="31"/>
    </row>
    <row r="20" spans="1:31" s="2" customFormat="1" ht="12" customHeight="1">
      <c r="A20" s="31"/>
      <c r="B20" s="36"/>
      <c r="C20" s="31"/>
      <c r="D20" s="119" t="s">
        <v>30</v>
      </c>
      <c r="E20" s="31"/>
      <c r="F20" s="31"/>
      <c r="G20" s="31"/>
      <c r="H20" s="31"/>
      <c r="I20" s="119" t="s">
        <v>26</v>
      </c>
      <c r="J20" s="109" t="s">
        <v>1</v>
      </c>
      <c r="K20" s="31"/>
      <c r="L20" s="31"/>
      <c r="M20" s="48"/>
      <c r="S20" s="31"/>
      <c r="T20" s="31"/>
      <c r="U20" s="31"/>
      <c r="V20" s="31"/>
      <c r="W20" s="31"/>
      <c r="X20" s="31"/>
      <c r="Y20" s="31"/>
      <c r="Z20" s="31"/>
      <c r="AA20" s="31"/>
      <c r="AB20" s="31"/>
      <c r="AC20" s="31"/>
      <c r="AD20" s="31"/>
      <c r="AE20" s="31"/>
    </row>
    <row r="21" spans="1:31" s="2" customFormat="1" ht="18" customHeight="1">
      <c r="A21" s="31"/>
      <c r="B21" s="36"/>
      <c r="C21" s="31"/>
      <c r="D21" s="31"/>
      <c r="E21" s="109" t="s">
        <v>22</v>
      </c>
      <c r="F21" s="31"/>
      <c r="G21" s="31"/>
      <c r="H21" s="31"/>
      <c r="I21" s="119" t="s">
        <v>27</v>
      </c>
      <c r="J21" s="109" t="s">
        <v>1</v>
      </c>
      <c r="K21" s="31"/>
      <c r="L21" s="31"/>
      <c r="M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31"/>
      <c r="M22" s="48"/>
      <c r="S22" s="31"/>
      <c r="T22" s="31"/>
      <c r="U22" s="31"/>
      <c r="V22" s="31"/>
      <c r="W22" s="31"/>
      <c r="X22" s="31"/>
      <c r="Y22" s="31"/>
      <c r="Z22" s="31"/>
      <c r="AA22" s="31"/>
      <c r="AB22" s="31"/>
      <c r="AC22" s="31"/>
      <c r="AD22" s="31"/>
      <c r="AE22" s="31"/>
    </row>
    <row r="23" spans="1:31" s="2" customFormat="1" ht="12" customHeight="1">
      <c r="A23" s="31"/>
      <c r="B23" s="36"/>
      <c r="C23" s="31"/>
      <c r="D23" s="119" t="s">
        <v>31</v>
      </c>
      <c r="E23" s="31"/>
      <c r="F23" s="31"/>
      <c r="G23" s="31"/>
      <c r="H23" s="31"/>
      <c r="I23" s="119" t="s">
        <v>26</v>
      </c>
      <c r="J23" s="109" t="s">
        <v>1</v>
      </c>
      <c r="K23" s="31"/>
      <c r="L23" s="31"/>
      <c r="M23" s="48"/>
      <c r="S23" s="31"/>
      <c r="T23" s="31"/>
      <c r="U23" s="31"/>
      <c r="V23" s="31"/>
      <c r="W23" s="31"/>
      <c r="X23" s="31"/>
      <c r="Y23" s="31"/>
      <c r="Z23" s="31"/>
      <c r="AA23" s="31"/>
      <c r="AB23" s="31"/>
      <c r="AC23" s="31"/>
      <c r="AD23" s="31"/>
      <c r="AE23" s="31"/>
    </row>
    <row r="24" spans="1:31" s="2" customFormat="1" ht="18" customHeight="1">
      <c r="A24" s="31"/>
      <c r="B24" s="36"/>
      <c r="C24" s="31"/>
      <c r="D24" s="31"/>
      <c r="E24" s="109" t="s">
        <v>32</v>
      </c>
      <c r="F24" s="31"/>
      <c r="G24" s="31"/>
      <c r="H24" s="31"/>
      <c r="I24" s="119" t="s">
        <v>27</v>
      </c>
      <c r="J24" s="109" t="s">
        <v>1</v>
      </c>
      <c r="K24" s="31"/>
      <c r="L24" s="31"/>
      <c r="M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31"/>
      <c r="M25" s="48"/>
      <c r="S25" s="31"/>
      <c r="T25" s="31"/>
      <c r="U25" s="31"/>
      <c r="V25" s="31"/>
      <c r="W25" s="31"/>
      <c r="X25" s="31"/>
      <c r="Y25" s="31"/>
      <c r="Z25" s="31"/>
      <c r="AA25" s="31"/>
      <c r="AB25" s="31"/>
      <c r="AC25" s="31"/>
      <c r="AD25" s="31"/>
      <c r="AE25" s="31"/>
    </row>
    <row r="26" spans="1:31" s="2" customFormat="1" ht="12" customHeight="1">
      <c r="A26" s="31"/>
      <c r="B26" s="36"/>
      <c r="C26" s="31"/>
      <c r="D26" s="119" t="s">
        <v>33</v>
      </c>
      <c r="E26" s="31"/>
      <c r="F26" s="31"/>
      <c r="G26" s="31"/>
      <c r="H26" s="31"/>
      <c r="I26" s="31"/>
      <c r="J26" s="31"/>
      <c r="K26" s="31"/>
      <c r="L26" s="31"/>
      <c r="M26" s="48"/>
      <c r="S26" s="31"/>
      <c r="T26" s="31"/>
      <c r="U26" s="31"/>
      <c r="V26" s="31"/>
      <c r="W26" s="31"/>
      <c r="X26" s="31"/>
      <c r="Y26" s="31"/>
      <c r="Z26" s="31"/>
      <c r="AA26" s="31"/>
      <c r="AB26" s="31"/>
      <c r="AC26" s="31"/>
      <c r="AD26" s="31"/>
      <c r="AE26" s="31"/>
    </row>
    <row r="27" spans="1:31" s="8" customFormat="1" ht="16.5" customHeight="1">
      <c r="A27" s="121"/>
      <c r="B27" s="122"/>
      <c r="C27" s="121"/>
      <c r="D27" s="121"/>
      <c r="E27" s="278" t="s">
        <v>1</v>
      </c>
      <c r="F27" s="278"/>
      <c r="G27" s="278"/>
      <c r="H27" s="278"/>
      <c r="I27" s="121"/>
      <c r="J27" s="121"/>
      <c r="K27" s="121"/>
      <c r="L27" s="121"/>
      <c r="M27" s="123"/>
      <c r="S27" s="121"/>
      <c r="T27" s="121"/>
      <c r="U27" s="121"/>
      <c r="V27" s="121"/>
      <c r="W27" s="121"/>
      <c r="X27" s="121"/>
      <c r="Y27" s="121"/>
      <c r="Z27" s="121"/>
      <c r="AA27" s="121"/>
      <c r="AB27" s="121"/>
      <c r="AC27" s="121"/>
      <c r="AD27" s="121"/>
      <c r="AE27" s="121"/>
    </row>
    <row r="28" spans="1:31" s="2" customFormat="1" ht="6.95" customHeight="1">
      <c r="A28" s="31"/>
      <c r="B28" s="36"/>
      <c r="C28" s="31"/>
      <c r="D28" s="31"/>
      <c r="E28" s="31"/>
      <c r="F28" s="31"/>
      <c r="G28" s="31"/>
      <c r="H28" s="31"/>
      <c r="I28" s="31"/>
      <c r="J28" s="31"/>
      <c r="K28" s="31"/>
      <c r="L28" s="31"/>
      <c r="M28" s="48"/>
      <c r="S28" s="31"/>
      <c r="T28" s="31"/>
      <c r="U28" s="31"/>
      <c r="V28" s="31"/>
      <c r="W28" s="31"/>
      <c r="X28" s="31"/>
      <c r="Y28" s="31"/>
      <c r="Z28" s="31"/>
      <c r="AA28" s="31"/>
      <c r="AB28" s="31"/>
      <c r="AC28" s="31"/>
      <c r="AD28" s="31"/>
      <c r="AE28" s="31"/>
    </row>
    <row r="29" spans="1:31" s="2" customFormat="1" ht="6.95" customHeight="1">
      <c r="A29" s="31"/>
      <c r="B29" s="36"/>
      <c r="C29" s="31"/>
      <c r="D29" s="124"/>
      <c r="E29" s="124"/>
      <c r="F29" s="124"/>
      <c r="G29" s="124"/>
      <c r="H29" s="124"/>
      <c r="I29" s="124"/>
      <c r="J29" s="124"/>
      <c r="K29" s="124"/>
      <c r="L29" s="124"/>
      <c r="M29" s="48"/>
      <c r="S29" s="31"/>
      <c r="T29" s="31"/>
      <c r="U29" s="31"/>
      <c r="V29" s="31"/>
      <c r="W29" s="31"/>
      <c r="X29" s="31"/>
      <c r="Y29" s="31"/>
      <c r="Z29" s="31"/>
      <c r="AA29" s="31"/>
      <c r="AB29" s="31"/>
      <c r="AC29" s="31"/>
      <c r="AD29" s="31"/>
      <c r="AE29" s="31"/>
    </row>
    <row r="30" spans="1:31" s="2" customFormat="1">
      <c r="A30" s="31"/>
      <c r="B30" s="36"/>
      <c r="C30" s="31"/>
      <c r="D30" s="31"/>
      <c r="E30" s="119" t="s">
        <v>173</v>
      </c>
      <c r="F30" s="31"/>
      <c r="G30" s="31"/>
      <c r="H30" s="31"/>
      <c r="I30" s="31"/>
      <c r="J30" s="31"/>
      <c r="K30" s="125">
        <f>I96</f>
        <v>0</v>
      </c>
      <c r="L30" s="31"/>
      <c r="M30" s="48"/>
      <c r="S30" s="31"/>
      <c r="T30" s="31"/>
      <c r="U30" s="31"/>
      <c r="V30" s="31"/>
      <c r="W30" s="31"/>
      <c r="X30" s="31"/>
      <c r="Y30" s="31"/>
      <c r="Z30" s="31"/>
      <c r="AA30" s="31"/>
      <c r="AB30" s="31"/>
      <c r="AC30" s="31"/>
      <c r="AD30" s="31"/>
      <c r="AE30" s="31"/>
    </row>
    <row r="31" spans="1:31" s="2" customFormat="1">
      <c r="A31" s="31"/>
      <c r="B31" s="36"/>
      <c r="C31" s="31"/>
      <c r="D31" s="31"/>
      <c r="E31" s="119" t="s">
        <v>174</v>
      </c>
      <c r="F31" s="31"/>
      <c r="G31" s="31"/>
      <c r="H31" s="31"/>
      <c r="I31" s="31"/>
      <c r="J31" s="31"/>
      <c r="K31" s="125">
        <f>J96</f>
        <v>0</v>
      </c>
      <c r="L31" s="31"/>
      <c r="M31" s="48"/>
      <c r="S31" s="31"/>
      <c r="T31" s="31"/>
      <c r="U31" s="31"/>
      <c r="V31" s="31"/>
      <c r="W31" s="31"/>
      <c r="X31" s="31"/>
      <c r="Y31" s="31"/>
      <c r="Z31" s="31"/>
      <c r="AA31" s="31"/>
      <c r="AB31" s="31"/>
      <c r="AC31" s="31"/>
      <c r="AD31" s="31"/>
      <c r="AE31" s="31"/>
    </row>
    <row r="32" spans="1:31" s="2" customFormat="1" ht="25.35" customHeight="1">
      <c r="A32" s="31"/>
      <c r="B32" s="36"/>
      <c r="C32" s="31"/>
      <c r="D32" s="126" t="s">
        <v>34</v>
      </c>
      <c r="E32" s="31"/>
      <c r="F32" s="31"/>
      <c r="G32" s="31"/>
      <c r="H32" s="31"/>
      <c r="I32" s="31"/>
      <c r="J32" s="31"/>
      <c r="K32" s="127">
        <f>ROUND(K119, 2)</f>
        <v>0</v>
      </c>
      <c r="L32" s="31"/>
      <c r="M32" s="48"/>
      <c r="S32" s="31"/>
      <c r="T32" s="31"/>
      <c r="U32" s="31"/>
      <c r="V32" s="31"/>
      <c r="W32" s="31"/>
      <c r="X32" s="31"/>
      <c r="Y32" s="31"/>
      <c r="Z32" s="31"/>
      <c r="AA32" s="31"/>
      <c r="AB32" s="31"/>
      <c r="AC32" s="31"/>
      <c r="AD32" s="31"/>
      <c r="AE32" s="31"/>
    </row>
    <row r="33" spans="1:31" s="2" customFormat="1" ht="6.95" customHeight="1">
      <c r="A33" s="31"/>
      <c r="B33" s="36"/>
      <c r="C33" s="31"/>
      <c r="D33" s="124"/>
      <c r="E33" s="124"/>
      <c r="F33" s="124"/>
      <c r="G33" s="124"/>
      <c r="H33" s="124"/>
      <c r="I33" s="124"/>
      <c r="J33" s="124"/>
      <c r="K33" s="124"/>
      <c r="L33" s="124"/>
      <c r="M33" s="48"/>
      <c r="S33" s="31"/>
      <c r="T33" s="31"/>
      <c r="U33" s="31"/>
      <c r="V33" s="31"/>
      <c r="W33" s="31"/>
      <c r="X33" s="31"/>
      <c r="Y33" s="31"/>
      <c r="Z33" s="31"/>
      <c r="AA33" s="31"/>
      <c r="AB33" s="31"/>
      <c r="AC33" s="31"/>
      <c r="AD33" s="31"/>
      <c r="AE33" s="31"/>
    </row>
    <row r="34" spans="1:31" s="2" customFormat="1" ht="14.45" customHeight="1">
      <c r="A34" s="31"/>
      <c r="B34" s="36"/>
      <c r="C34" s="31"/>
      <c r="D34" s="31"/>
      <c r="E34" s="31"/>
      <c r="F34" s="128" t="s">
        <v>36</v>
      </c>
      <c r="G34" s="31"/>
      <c r="H34" s="31"/>
      <c r="I34" s="128" t="s">
        <v>35</v>
      </c>
      <c r="J34" s="31"/>
      <c r="K34" s="128" t="s">
        <v>37</v>
      </c>
      <c r="L34" s="31"/>
      <c r="M34" s="48"/>
      <c r="S34" s="31"/>
      <c r="T34" s="31"/>
      <c r="U34" s="31"/>
      <c r="V34" s="31"/>
      <c r="W34" s="31"/>
      <c r="X34" s="31"/>
      <c r="Y34" s="31"/>
      <c r="Z34" s="31"/>
      <c r="AA34" s="31"/>
      <c r="AB34" s="31"/>
      <c r="AC34" s="31"/>
      <c r="AD34" s="31"/>
      <c r="AE34" s="31"/>
    </row>
    <row r="35" spans="1:31" s="2" customFormat="1" ht="14.45" customHeight="1">
      <c r="A35" s="31"/>
      <c r="B35" s="36"/>
      <c r="C35" s="31"/>
      <c r="D35" s="129" t="s">
        <v>38</v>
      </c>
      <c r="E35" s="119" t="s">
        <v>39</v>
      </c>
      <c r="F35" s="125">
        <f>ROUND((SUM(BE119:BE142)),  2)</f>
        <v>0</v>
      </c>
      <c r="G35" s="31"/>
      <c r="H35" s="31"/>
      <c r="I35" s="130">
        <v>0.21</v>
      </c>
      <c r="J35" s="31"/>
      <c r="K35" s="125">
        <f>ROUND(((SUM(BE119:BE142))*I35),  2)</f>
        <v>0</v>
      </c>
      <c r="L35" s="31"/>
      <c r="M35" s="48"/>
      <c r="S35" s="31"/>
      <c r="T35" s="31"/>
      <c r="U35" s="31"/>
      <c r="V35" s="31"/>
      <c r="W35" s="31"/>
      <c r="X35" s="31"/>
      <c r="Y35" s="31"/>
      <c r="Z35" s="31"/>
      <c r="AA35" s="31"/>
      <c r="AB35" s="31"/>
      <c r="AC35" s="31"/>
      <c r="AD35" s="31"/>
      <c r="AE35" s="31"/>
    </row>
    <row r="36" spans="1:31" s="2" customFormat="1" ht="14.45" customHeight="1">
      <c r="A36" s="31"/>
      <c r="B36" s="36"/>
      <c r="C36" s="31"/>
      <c r="D36" s="31"/>
      <c r="E36" s="119" t="s">
        <v>40</v>
      </c>
      <c r="F36" s="125">
        <f>ROUND((SUM(BF119:BF142)),  2)</f>
        <v>0</v>
      </c>
      <c r="G36" s="31"/>
      <c r="H36" s="31"/>
      <c r="I36" s="130">
        <v>0.15</v>
      </c>
      <c r="J36" s="31"/>
      <c r="K36" s="125">
        <f>ROUND(((SUM(BF119:BF142))*I36),  2)</f>
        <v>0</v>
      </c>
      <c r="L36" s="31"/>
      <c r="M36" s="48"/>
      <c r="S36" s="31"/>
      <c r="T36" s="31"/>
      <c r="U36" s="31"/>
      <c r="V36" s="31"/>
      <c r="W36" s="31"/>
      <c r="X36" s="31"/>
      <c r="Y36" s="31"/>
      <c r="Z36" s="31"/>
      <c r="AA36" s="31"/>
      <c r="AB36" s="31"/>
      <c r="AC36" s="31"/>
      <c r="AD36" s="31"/>
      <c r="AE36" s="31"/>
    </row>
    <row r="37" spans="1:31" s="2" customFormat="1" ht="14.45" hidden="1" customHeight="1">
      <c r="A37" s="31"/>
      <c r="B37" s="36"/>
      <c r="C37" s="31"/>
      <c r="D37" s="31"/>
      <c r="E37" s="119" t="s">
        <v>41</v>
      </c>
      <c r="F37" s="125">
        <f>ROUND((SUM(BG119:BG142)),  2)</f>
        <v>0</v>
      </c>
      <c r="G37" s="31"/>
      <c r="H37" s="31"/>
      <c r="I37" s="130">
        <v>0.21</v>
      </c>
      <c r="J37" s="31"/>
      <c r="K37" s="125">
        <f>0</f>
        <v>0</v>
      </c>
      <c r="L37" s="31"/>
      <c r="M37" s="48"/>
      <c r="S37" s="31"/>
      <c r="T37" s="31"/>
      <c r="U37" s="31"/>
      <c r="V37" s="31"/>
      <c r="W37" s="31"/>
      <c r="X37" s="31"/>
      <c r="Y37" s="31"/>
      <c r="Z37" s="31"/>
      <c r="AA37" s="31"/>
      <c r="AB37" s="31"/>
      <c r="AC37" s="31"/>
      <c r="AD37" s="31"/>
      <c r="AE37" s="31"/>
    </row>
    <row r="38" spans="1:31" s="2" customFormat="1" ht="14.45" hidden="1" customHeight="1">
      <c r="A38" s="31"/>
      <c r="B38" s="36"/>
      <c r="C38" s="31"/>
      <c r="D38" s="31"/>
      <c r="E38" s="119" t="s">
        <v>42</v>
      </c>
      <c r="F38" s="125">
        <f>ROUND((SUM(BH119:BH142)),  2)</f>
        <v>0</v>
      </c>
      <c r="G38" s="31"/>
      <c r="H38" s="31"/>
      <c r="I38" s="130">
        <v>0.15</v>
      </c>
      <c r="J38" s="31"/>
      <c r="K38" s="125">
        <f>0</f>
        <v>0</v>
      </c>
      <c r="L38" s="31"/>
      <c r="M38" s="48"/>
      <c r="S38" s="31"/>
      <c r="T38" s="31"/>
      <c r="U38" s="31"/>
      <c r="V38" s="31"/>
      <c r="W38" s="31"/>
      <c r="X38" s="31"/>
      <c r="Y38" s="31"/>
      <c r="Z38" s="31"/>
      <c r="AA38" s="31"/>
      <c r="AB38" s="31"/>
      <c r="AC38" s="31"/>
      <c r="AD38" s="31"/>
      <c r="AE38" s="31"/>
    </row>
    <row r="39" spans="1:31" s="2" customFormat="1" ht="14.45" hidden="1" customHeight="1">
      <c r="A39" s="31"/>
      <c r="B39" s="36"/>
      <c r="C39" s="31"/>
      <c r="D39" s="31"/>
      <c r="E39" s="119" t="s">
        <v>43</v>
      </c>
      <c r="F39" s="125">
        <f>ROUND((SUM(BI119:BI142)),  2)</f>
        <v>0</v>
      </c>
      <c r="G39" s="31"/>
      <c r="H39" s="31"/>
      <c r="I39" s="130">
        <v>0</v>
      </c>
      <c r="J39" s="31"/>
      <c r="K39" s="125">
        <f>0</f>
        <v>0</v>
      </c>
      <c r="L39" s="31"/>
      <c r="M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31"/>
      <c r="M40" s="48"/>
      <c r="S40" s="31"/>
      <c r="T40" s="31"/>
      <c r="U40" s="31"/>
      <c r="V40" s="31"/>
      <c r="W40" s="31"/>
      <c r="X40" s="31"/>
      <c r="Y40" s="31"/>
      <c r="Z40" s="31"/>
      <c r="AA40" s="31"/>
      <c r="AB40" s="31"/>
      <c r="AC40" s="31"/>
      <c r="AD40" s="31"/>
      <c r="AE40" s="31"/>
    </row>
    <row r="41" spans="1:31" s="2" customFormat="1" ht="25.35" customHeight="1">
      <c r="A41" s="31"/>
      <c r="B41" s="36"/>
      <c r="C41" s="131"/>
      <c r="D41" s="132" t="s">
        <v>44</v>
      </c>
      <c r="E41" s="133"/>
      <c r="F41" s="133"/>
      <c r="G41" s="134" t="s">
        <v>45</v>
      </c>
      <c r="H41" s="135" t="s">
        <v>46</v>
      </c>
      <c r="I41" s="133"/>
      <c r="J41" s="133"/>
      <c r="K41" s="136">
        <f>SUM(K32:K39)</f>
        <v>0</v>
      </c>
      <c r="L41" s="137"/>
      <c r="M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31"/>
      <c r="M42" s="48"/>
      <c r="S42" s="31"/>
      <c r="T42" s="31"/>
      <c r="U42" s="31"/>
      <c r="V42" s="31"/>
      <c r="W42" s="31"/>
      <c r="X42" s="31"/>
      <c r="Y42" s="31"/>
      <c r="Z42" s="31"/>
      <c r="AA42" s="31"/>
      <c r="AB42" s="31"/>
      <c r="AC42" s="31"/>
      <c r="AD42" s="31"/>
      <c r="AE42" s="31"/>
    </row>
    <row r="43" spans="1:31" s="1" customFormat="1" ht="14.45" customHeight="1">
      <c r="B43" s="17"/>
      <c r="M43" s="17"/>
    </row>
    <row r="44" spans="1:31" s="1" customFormat="1" ht="14.45" customHeight="1">
      <c r="B44" s="17"/>
      <c r="M44" s="17"/>
    </row>
    <row r="45" spans="1:31" s="1" customFormat="1" ht="14.45" customHeight="1">
      <c r="B45" s="17"/>
      <c r="M45" s="17"/>
    </row>
    <row r="46" spans="1:31" s="1" customFormat="1" ht="14.45" customHeight="1">
      <c r="B46" s="17"/>
      <c r="M46" s="17"/>
    </row>
    <row r="47" spans="1:31" s="1" customFormat="1" ht="14.45" customHeight="1">
      <c r="B47" s="17"/>
      <c r="M47" s="17"/>
    </row>
    <row r="48" spans="1:31" s="1" customFormat="1" ht="14.45" customHeight="1">
      <c r="B48" s="17"/>
      <c r="M48" s="17"/>
    </row>
    <row r="49" spans="1:31" s="1" customFormat="1" ht="14.45" customHeight="1">
      <c r="B49" s="17"/>
      <c r="M49" s="17"/>
    </row>
    <row r="50" spans="1:31" s="2" customFormat="1" ht="14.45" customHeight="1">
      <c r="B50" s="48"/>
      <c r="D50" s="138" t="s">
        <v>47</v>
      </c>
      <c r="E50" s="139"/>
      <c r="F50" s="139"/>
      <c r="G50" s="138" t="s">
        <v>48</v>
      </c>
      <c r="H50" s="139"/>
      <c r="I50" s="139"/>
      <c r="J50" s="139"/>
      <c r="K50" s="139"/>
      <c r="L50" s="139"/>
      <c r="M50" s="48"/>
    </row>
    <row r="51" spans="1:31" ht="11.25">
      <c r="B51" s="17"/>
      <c r="M51" s="17"/>
    </row>
    <row r="52" spans="1:31" ht="11.25">
      <c r="B52" s="17"/>
      <c r="M52" s="17"/>
    </row>
    <row r="53" spans="1:31" ht="11.25">
      <c r="B53" s="17"/>
      <c r="M53" s="17"/>
    </row>
    <row r="54" spans="1:31" ht="11.25">
      <c r="B54" s="17"/>
      <c r="M54" s="17"/>
    </row>
    <row r="55" spans="1:31" ht="11.25">
      <c r="B55" s="17"/>
      <c r="M55" s="17"/>
    </row>
    <row r="56" spans="1:31" ht="11.25">
      <c r="B56" s="17"/>
      <c r="M56" s="17"/>
    </row>
    <row r="57" spans="1:31" ht="11.25">
      <c r="B57" s="17"/>
      <c r="M57" s="17"/>
    </row>
    <row r="58" spans="1:31" ht="11.25">
      <c r="B58" s="17"/>
      <c r="M58" s="17"/>
    </row>
    <row r="59" spans="1:31" ht="11.25">
      <c r="B59" s="17"/>
      <c r="M59" s="17"/>
    </row>
    <row r="60" spans="1:31" ht="11.25">
      <c r="B60" s="17"/>
      <c r="M60" s="17"/>
    </row>
    <row r="61" spans="1:31" s="2" customFormat="1">
      <c r="A61" s="31"/>
      <c r="B61" s="36"/>
      <c r="C61" s="31"/>
      <c r="D61" s="140" t="s">
        <v>49</v>
      </c>
      <c r="E61" s="141"/>
      <c r="F61" s="142" t="s">
        <v>50</v>
      </c>
      <c r="G61" s="140" t="s">
        <v>49</v>
      </c>
      <c r="H61" s="141"/>
      <c r="I61" s="141"/>
      <c r="J61" s="143" t="s">
        <v>50</v>
      </c>
      <c r="K61" s="141"/>
      <c r="L61" s="141"/>
      <c r="M61" s="48"/>
      <c r="S61" s="31"/>
      <c r="T61" s="31"/>
      <c r="U61" s="31"/>
      <c r="V61" s="31"/>
      <c r="W61" s="31"/>
      <c r="X61" s="31"/>
      <c r="Y61" s="31"/>
      <c r="Z61" s="31"/>
      <c r="AA61" s="31"/>
      <c r="AB61" s="31"/>
      <c r="AC61" s="31"/>
      <c r="AD61" s="31"/>
      <c r="AE61" s="31"/>
    </row>
    <row r="62" spans="1:31" ht="11.25">
      <c r="B62" s="17"/>
      <c r="M62" s="17"/>
    </row>
    <row r="63" spans="1:31" ht="11.25">
      <c r="B63" s="17"/>
      <c r="M63" s="17"/>
    </row>
    <row r="64" spans="1:31" ht="11.25">
      <c r="B64" s="17"/>
      <c r="M64" s="17"/>
    </row>
    <row r="65" spans="1:31" s="2" customFormat="1">
      <c r="A65" s="31"/>
      <c r="B65" s="36"/>
      <c r="C65" s="31"/>
      <c r="D65" s="138" t="s">
        <v>51</v>
      </c>
      <c r="E65" s="144"/>
      <c r="F65" s="144"/>
      <c r="G65" s="138" t="s">
        <v>52</v>
      </c>
      <c r="H65" s="144"/>
      <c r="I65" s="144"/>
      <c r="J65" s="144"/>
      <c r="K65" s="144"/>
      <c r="L65" s="144"/>
      <c r="M65" s="48"/>
      <c r="S65" s="31"/>
      <c r="T65" s="31"/>
      <c r="U65" s="31"/>
      <c r="V65" s="31"/>
      <c r="W65" s="31"/>
      <c r="X65" s="31"/>
      <c r="Y65" s="31"/>
      <c r="Z65" s="31"/>
      <c r="AA65" s="31"/>
      <c r="AB65" s="31"/>
      <c r="AC65" s="31"/>
      <c r="AD65" s="31"/>
      <c r="AE65" s="31"/>
    </row>
    <row r="66" spans="1:31" ht="11.25">
      <c r="B66" s="17"/>
      <c r="M66" s="17"/>
    </row>
    <row r="67" spans="1:31" ht="11.25">
      <c r="B67" s="17"/>
      <c r="M67" s="17"/>
    </row>
    <row r="68" spans="1:31" ht="11.25">
      <c r="B68" s="17"/>
      <c r="M68" s="17"/>
    </row>
    <row r="69" spans="1:31" ht="11.25">
      <c r="B69" s="17"/>
      <c r="M69" s="17"/>
    </row>
    <row r="70" spans="1:31" ht="11.25">
      <c r="B70" s="17"/>
      <c r="M70" s="17"/>
    </row>
    <row r="71" spans="1:31" ht="11.25">
      <c r="B71" s="17"/>
      <c r="M71" s="17"/>
    </row>
    <row r="72" spans="1:31" ht="11.25">
      <c r="B72" s="17"/>
      <c r="M72" s="17"/>
    </row>
    <row r="73" spans="1:31" ht="11.25">
      <c r="B73" s="17"/>
      <c r="M73" s="17"/>
    </row>
    <row r="74" spans="1:31" ht="11.25">
      <c r="B74" s="17"/>
      <c r="M74" s="17"/>
    </row>
    <row r="75" spans="1:31" ht="11.25">
      <c r="B75" s="17"/>
      <c r="M75" s="17"/>
    </row>
    <row r="76" spans="1:31" s="2" customFormat="1">
      <c r="A76" s="31"/>
      <c r="B76" s="36"/>
      <c r="C76" s="31"/>
      <c r="D76" s="140" t="s">
        <v>49</v>
      </c>
      <c r="E76" s="141"/>
      <c r="F76" s="142" t="s">
        <v>50</v>
      </c>
      <c r="G76" s="140" t="s">
        <v>49</v>
      </c>
      <c r="H76" s="141"/>
      <c r="I76" s="141"/>
      <c r="J76" s="143" t="s">
        <v>50</v>
      </c>
      <c r="K76" s="141"/>
      <c r="L76" s="141"/>
      <c r="M76" s="48"/>
      <c r="S76" s="31"/>
      <c r="T76" s="31"/>
      <c r="U76" s="31"/>
      <c r="V76" s="31"/>
      <c r="W76" s="31"/>
      <c r="X76" s="31"/>
      <c r="Y76" s="31"/>
      <c r="Z76" s="31"/>
      <c r="AA76" s="31"/>
      <c r="AB76" s="31"/>
      <c r="AC76" s="31"/>
      <c r="AD76" s="31"/>
      <c r="AE76" s="31"/>
    </row>
    <row r="77" spans="1:31" s="2" customFormat="1" ht="14.45" customHeight="1">
      <c r="A77" s="31"/>
      <c r="B77" s="145"/>
      <c r="C77" s="146"/>
      <c r="D77" s="146"/>
      <c r="E77" s="146"/>
      <c r="F77" s="146"/>
      <c r="G77" s="146"/>
      <c r="H77" s="146"/>
      <c r="I77" s="146"/>
      <c r="J77" s="146"/>
      <c r="K77" s="146"/>
      <c r="L77" s="146"/>
      <c r="M77" s="48"/>
      <c r="S77" s="31"/>
      <c r="T77" s="31"/>
      <c r="U77" s="31"/>
      <c r="V77" s="31"/>
      <c r="W77" s="31"/>
      <c r="X77" s="31"/>
      <c r="Y77" s="31"/>
      <c r="Z77" s="31"/>
      <c r="AA77" s="31"/>
      <c r="AB77" s="31"/>
      <c r="AC77" s="31"/>
      <c r="AD77" s="31"/>
      <c r="AE77" s="31"/>
    </row>
    <row r="81" spans="1:47" s="2" customFormat="1" ht="6.95" customHeight="1">
      <c r="A81" s="31"/>
      <c r="B81" s="147"/>
      <c r="C81" s="148"/>
      <c r="D81" s="148"/>
      <c r="E81" s="148"/>
      <c r="F81" s="148"/>
      <c r="G81" s="148"/>
      <c r="H81" s="148"/>
      <c r="I81" s="148"/>
      <c r="J81" s="148"/>
      <c r="K81" s="148"/>
      <c r="L81" s="148"/>
      <c r="M81" s="48"/>
      <c r="S81" s="31"/>
      <c r="T81" s="31"/>
      <c r="U81" s="31"/>
      <c r="V81" s="31"/>
      <c r="W81" s="31"/>
      <c r="X81" s="31"/>
      <c r="Y81" s="31"/>
      <c r="Z81" s="31"/>
      <c r="AA81" s="31"/>
      <c r="AB81" s="31"/>
      <c r="AC81" s="31"/>
      <c r="AD81" s="31"/>
      <c r="AE81" s="31"/>
    </row>
    <row r="82" spans="1:47" s="2" customFormat="1" ht="24.95" customHeight="1">
      <c r="A82" s="31"/>
      <c r="B82" s="32"/>
      <c r="C82" s="20" t="s">
        <v>175</v>
      </c>
      <c r="D82" s="33"/>
      <c r="E82" s="33"/>
      <c r="F82" s="33"/>
      <c r="G82" s="33"/>
      <c r="H82" s="33"/>
      <c r="I82" s="33"/>
      <c r="J82" s="33"/>
      <c r="K82" s="33"/>
      <c r="L82" s="33"/>
      <c r="M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33"/>
      <c r="M83" s="48"/>
      <c r="S83" s="31"/>
      <c r="T83" s="31"/>
      <c r="U83" s="31"/>
      <c r="V83" s="31"/>
      <c r="W83" s="31"/>
      <c r="X83" s="31"/>
      <c r="Y83" s="31"/>
      <c r="Z83" s="31"/>
      <c r="AA83" s="31"/>
      <c r="AB83" s="31"/>
      <c r="AC83" s="31"/>
      <c r="AD83" s="31"/>
      <c r="AE83" s="31"/>
    </row>
    <row r="84" spans="1:47" s="2" customFormat="1" ht="12" customHeight="1">
      <c r="A84" s="31"/>
      <c r="B84" s="32"/>
      <c r="C84" s="26" t="s">
        <v>17</v>
      </c>
      <c r="D84" s="33"/>
      <c r="E84" s="33"/>
      <c r="F84" s="33"/>
      <c r="G84" s="33"/>
      <c r="H84" s="33"/>
      <c r="I84" s="33"/>
      <c r="J84" s="33"/>
      <c r="K84" s="33"/>
      <c r="L84" s="33"/>
      <c r="M84" s="48"/>
      <c r="S84" s="31"/>
      <c r="T84" s="31"/>
      <c r="U84" s="31"/>
      <c r="V84" s="31"/>
      <c r="W84" s="31"/>
      <c r="X84" s="31"/>
      <c r="Y84" s="31"/>
      <c r="Z84" s="31"/>
      <c r="AA84" s="31"/>
      <c r="AB84" s="31"/>
      <c r="AC84" s="31"/>
      <c r="AD84" s="31"/>
      <c r="AE84" s="31"/>
    </row>
    <row r="85" spans="1:47" s="2" customFormat="1" ht="16.5" customHeight="1">
      <c r="A85" s="31"/>
      <c r="B85" s="32"/>
      <c r="C85" s="33"/>
      <c r="D85" s="33"/>
      <c r="E85" s="279" t="str">
        <f>E7</f>
        <v>Oprava zabezpečovacího zařízení v žst. Dolní Lipka</v>
      </c>
      <c r="F85" s="280"/>
      <c r="G85" s="280"/>
      <c r="H85" s="280"/>
      <c r="I85" s="33"/>
      <c r="J85" s="33"/>
      <c r="K85" s="33"/>
      <c r="L85" s="33"/>
      <c r="M85" s="48"/>
      <c r="S85" s="31"/>
      <c r="T85" s="31"/>
      <c r="U85" s="31"/>
      <c r="V85" s="31"/>
      <c r="W85" s="31"/>
      <c r="X85" s="31"/>
      <c r="Y85" s="31"/>
      <c r="Z85" s="31"/>
      <c r="AA85" s="31"/>
      <c r="AB85" s="31"/>
      <c r="AC85" s="31"/>
      <c r="AD85" s="31"/>
      <c r="AE85" s="31"/>
    </row>
    <row r="86" spans="1:47" s="2" customFormat="1" ht="12" customHeight="1">
      <c r="A86" s="31"/>
      <c r="B86" s="32"/>
      <c r="C86" s="26" t="s">
        <v>169</v>
      </c>
      <c r="D86" s="33"/>
      <c r="E86" s="33"/>
      <c r="F86" s="33"/>
      <c r="G86" s="33"/>
      <c r="H86" s="33"/>
      <c r="I86" s="33"/>
      <c r="J86" s="33"/>
      <c r="K86" s="33"/>
      <c r="L86" s="33"/>
      <c r="M86" s="48"/>
      <c r="S86" s="31"/>
      <c r="T86" s="31"/>
      <c r="U86" s="31"/>
      <c r="V86" s="31"/>
      <c r="W86" s="31"/>
      <c r="X86" s="31"/>
      <c r="Y86" s="31"/>
      <c r="Z86" s="31"/>
      <c r="AA86" s="31"/>
      <c r="AB86" s="31"/>
      <c r="AC86" s="31"/>
      <c r="AD86" s="31"/>
      <c r="AE86" s="31"/>
    </row>
    <row r="87" spans="1:47" s="2" customFormat="1" ht="16.5" customHeight="1">
      <c r="A87" s="31"/>
      <c r="B87" s="32"/>
      <c r="C87" s="33"/>
      <c r="D87" s="33"/>
      <c r="E87" s="234" t="str">
        <f>E9</f>
        <v>99 - VON</v>
      </c>
      <c r="F87" s="281"/>
      <c r="G87" s="281"/>
      <c r="H87" s="281"/>
      <c r="I87" s="33"/>
      <c r="J87" s="33"/>
      <c r="K87" s="33"/>
      <c r="L87" s="33"/>
      <c r="M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33"/>
      <c r="M88" s="48"/>
      <c r="S88" s="31"/>
      <c r="T88" s="31"/>
      <c r="U88" s="31"/>
      <c r="V88" s="31"/>
      <c r="W88" s="31"/>
      <c r="X88" s="31"/>
      <c r="Y88" s="31"/>
      <c r="Z88" s="31"/>
      <c r="AA88" s="31"/>
      <c r="AB88" s="31"/>
      <c r="AC88" s="31"/>
      <c r="AD88" s="31"/>
      <c r="AE88" s="31"/>
    </row>
    <row r="89" spans="1:47" s="2" customFormat="1" ht="12" customHeight="1">
      <c r="A89" s="31"/>
      <c r="B89" s="32"/>
      <c r="C89" s="26" t="s">
        <v>21</v>
      </c>
      <c r="D89" s="33"/>
      <c r="E89" s="33"/>
      <c r="F89" s="24" t="str">
        <f>F12</f>
        <v xml:space="preserve"> </v>
      </c>
      <c r="G89" s="33"/>
      <c r="H89" s="33"/>
      <c r="I89" s="26" t="s">
        <v>23</v>
      </c>
      <c r="J89" s="63" t="str">
        <f>IF(J12="","",J12)</f>
        <v>14. 1. 2020</v>
      </c>
      <c r="K89" s="33"/>
      <c r="L89" s="33"/>
      <c r="M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33"/>
      <c r="M90" s="48"/>
      <c r="S90" s="31"/>
      <c r="T90" s="31"/>
      <c r="U90" s="31"/>
      <c r="V90" s="31"/>
      <c r="W90" s="31"/>
      <c r="X90" s="31"/>
      <c r="Y90" s="31"/>
      <c r="Z90" s="31"/>
      <c r="AA90" s="31"/>
      <c r="AB90" s="31"/>
      <c r="AC90" s="31"/>
      <c r="AD90" s="31"/>
      <c r="AE90" s="31"/>
    </row>
    <row r="91" spans="1:47" s="2" customFormat="1" ht="15.2" customHeight="1">
      <c r="A91" s="31"/>
      <c r="B91" s="32"/>
      <c r="C91" s="26" t="s">
        <v>25</v>
      </c>
      <c r="D91" s="33"/>
      <c r="E91" s="33"/>
      <c r="F91" s="24" t="str">
        <f>E15</f>
        <v xml:space="preserve"> </v>
      </c>
      <c r="G91" s="33"/>
      <c r="H91" s="33"/>
      <c r="I91" s="26" t="s">
        <v>30</v>
      </c>
      <c r="J91" s="29" t="str">
        <f>E21</f>
        <v xml:space="preserve"> </v>
      </c>
      <c r="K91" s="33"/>
      <c r="L91" s="33"/>
      <c r="M91" s="48"/>
      <c r="S91" s="31"/>
      <c r="T91" s="31"/>
      <c r="U91" s="31"/>
      <c r="V91" s="31"/>
      <c r="W91" s="31"/>
      <c r="X91" s="31"/>
      <c r="Y91" s="31"/>
      <c r="Z91" s="31"/>
      <c r="AA91" s="31"/>
      <c r="AB91" s="31"/>
      <c r="AC91" s="31"/>
      <c r="AD91" s="31"/>
      <c r="AE91" s="31"/>
    </row>
    <row r="92" spans="1:47" s="2" customFormat="1" ht="15.2" customHeight="1">
      <c r="A92" s="31"/>
      <c r="B92" s="32"/>
      <c r="C92" s="26" t="s">
        <v>28</v>
      </c>
      <c r="D92" s="33"/>
      <c r="E92" s="33"/>
      <c r="F92" s="24" t="str">
        <f>IF(E18="","",E18)</f>
        <v>Vyplň údaj</v>
      </c>
      <c r="G92" s="33"/>
      <c r="H92" s="33"/>
      <c r="I92" s="26" t="s">
        <v>31</v>
      </c>
      <c r="J92" s="29" t="str">
        <f>E24</f>
        <v>Pavel Pospíšil, DiS.</v>
      </c>
      <c r="K92" s="33"/>
      <c r="L92" s="33"/>
      <c r="M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33"/>
      <c r="M93" s="48"/>
      <c r="S93" s="31"/>
      <c r="T93" s="31"/>
      <c r="U93" s="31"/>
      <c r="V93" s="31"/>
      <c r="W93" s="31"/>
      <c r="X93" s="31"/>
      <c r="Y93" s="31"/>
      <c r="Z93" s="31"/>
      <c r="AA93" s="31"/>
      <c r="AB93" s="31"/>
      <c r="AC93" s="31"/>
      <c r="AD93" s="31"/>
      <c r="AE93" s="31"/>
    </row>
    <row r="94" spans="1:47" s="2" customFormat="1" ht="29.25" customHeight="1">
      <c r="A94" s="31"/>
      <c r="B94" s="32"/>
      <c r="C94" s="149" t="s">
        <v>176</v>
      </c>
      <c r="D94" s="150"/>
      <c r="E94" s="150"/>
      <c r="F94" s="150"/>
      <c r="G94" s="150"/>
      <c r="H94" s="150"/>
      <c r="I94" s="151" t="s">
        <v>177</v>
      </c>
      <c r="J94" s="151" t="s">
        <v>178</v>
      </c>
      <c r="K94" s="151" t="s">
        <v>179</v>
      </c>
      <c r="L94" s="150"/>
      <c r="M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33"/>
      <c r="M95" s="48"/>
      <c r="S95" s="31"/>
      <c r="T95" s="31"/>
      <c r="U95" s="31"/>
      <c r="V95" s="31"/>
      <c r="W95" s="31"/>
      <c r="X95" s="31"/>
      <c r="Y95" s="31"/>
      <c r="Z95" s="31"/>
      <c r="AA95" s="31"/>
      <c r="AB95" s="31"/>
      <c r="AC95" s="31"/>
      <c r="AD95" s="31"/>
      <c r="AE95" s="31"/>
    </row>
    <row r="96" spans="1:47" s="2" customFormat="1" ht="22.9" customHeight="1">
      <c r="A96" s="31"/>
      <c r="B96" s="32"/>
      <c r="C96" s="152" t="s">
        <v>180</v>
      </c>
      <c r="D96" s="33"/>
      <c r="E96" s="33"/>
      <c r="F96" s="33"/>
      <c r="G96" s="33"/>
      <c r="H96" s="33"/>
      <c r="I96" s="81">
        <f>Q119</f>
        <v>0</v>
      </c>
      <c r="J96" s="81">
        <f>R119</f>
        <v>0</v>
      </c>
      <c r="K96" s="81">
        <f>K119</f>
        <v>0</v>
      </c>
      <c r="L96" s="33"/>
      <c r="M96" s="48"/>
      <c r="S96" s="31"/>
      <c r="T96" s="31"/>
      <c r="U96" s="31"/>
      <c r="V96" s="31"/>
      <c r="W96" s="31"/>
      <c r="X96" s="31"/>
      <c r="Y96" s="31"/>
      <c r="Z96" s="31"/>
      <c r="AA96" s="31"/>
      <c r="AB96" s="31"/>
      <c r="AC96" s="31"/>
      <c r="AD96" s="31"/>
      <c r="AE96" s="31"/>
      <c r="AU96" s="14" t="s">
        <v>181</v>
      </c>
    </row>
    <row r="97" spans="1:31" s="9" customFormat="1" ht="24.95" customHeight="1">
      <c r="B97" s="153"/>
      <c r="C97" s="154"/>
      <c r="D97" s="155" t="s">
        <v>3369</v>
      </c>
      <c r="E97" s="156"/>
      <c r="F97" s="156"/>
      <c r="G97" s="156"/>
      <c r="H97" s="156"/>
      <c r="I97" s="157">
        <f>Q120</f>
        <v>0</v>
      </c>
      <c r="J97" s="157">
        <f>R120</f>
        <v>0</v>
      </c>
      <c r="K97" s="157">
        <f>K120</f>
        <v>0</v>
      </c>
      <c r="L97" s="154"/>
      <c r="M97" s="158"/>
    </row>
    <row r="98" spans="1:31" s="12" customFormat="1" ht="19.899999999999999" customHeight="1">
      <c r="B98" s="219"/>
      <c r="C98" s="103"/>
      <c r="D98" s="220" t="s">
        <v>3370</v>
      </c>
      <c r="E98" s="221"/>
      <c r="F98" s="221"/>
      <c r="G98" s="221"/>
      <c r="H98" s="221"/>
      <c r="I98" s="222">
        <f>Q135</f>
        <v>0</v>
      </c>
      <c r="J98" s="222">
        <f>R135</f>
        <v>0</v>
      </c>
      <c r="K98" s="222">
        <f>K135</f>
        <v>0</v>
      </c>
      <c r="L98" s="103"/>
      <c r="M98" s="223"/>
    </row>
    <row r="99" spans="1:31" s="12" customFormat="1" ht="19.899999999999999" customHeight="1">
      <c r="B99" s="219"/>
      <c r="C99" s="103"/>
      <c r="D99" s="220" t="s">
        <v>3371</v>
      </c>
      <c r="E99" s="221"/>
      <c r="F99" s="221"/>
      <c r="G99" s="221"/>
      <c r="H99" s="221"/>
      <c r="I99" s="222">
        <f>Q140</f>
        <v>0</v>
      </c>
      <c r="J99" s="222">
        <f>R140</f>
        <v>0</v>
      </c>
      <c r="K99" s="222">
        <f>K140</f>
        <v>0</v>
      </c>
      <c r="L99" s="103"/>
      <c r="M99" s="223"/>
    </row>
    <row r="100" spans="1:31" s="2" customFormat="1" ht="21.75" customHeight="1">
      <c r="A100" s="31"/>
      <c r="B100" s="32"/>
      <c r="C100" s="33"/>
      <c r="D100" s="33"/>
      <c r="E100" s="33"/>
      <c r="F100" s="33"/>
      <c r="G100" s="33"/>
      <c r="H100" s="33"/>
      <c r="I100" s="33"/>
      <c r="J100" s="33"/>
      <c r="K100" s="33"/>
      <c r="L100" s="33"/>
      <c r="M100" s="48"/>
      <c r="S100" s="31"/>
      <c r="T100" s="31"/>
      <c r="U100" s="31"/>
      <c r="V100" s="31"/>
      <c r="W100" s="31"/>
      <c r="X100" s="31"/>
      <c r="Y100" s="31"/>
      <c r="Z100" s="31"/>
      <c r="AA100" s="31"/>
      <c r="AB100" s="31"/>
      <c r="AC100" s="31"/>
      <c r="AD100" s="31"/>
      <c r="AE100" s="31"/>
    </row>
    <row r="101" spans="1:31" s="2" customFormat="1" ht="6.95" customHeight="1">
      <c r="A101" s="31"/>
      <c r="B101" s="51"/>
      <c r="C101" s="52"/>
      <c r="D101" s="52"/>
      <c r="E101" s="52"/>
      <c r="F101" s="52"/>
      <c r="G101" s="52"/>
      <c r="H101" s="52"/>
      <c r="I101" s="52"/>
      <c r="J101" s="52"/>
      <c r="K101" s="52"/>
      <c r="L101" s="52"/>
      <c r="M101" s="48"/>
      <c r="S101" s="31"/>
      <c r="T101" s="31"/>
      <c r="U101" s="31"/>
      <c r="V101" s="31"/>
      <c r="W101" s="31"/>
      <c r="X101" s="31"/>
      <c r="Y101" s="31"/>
      <c r="Z101" s="31"/>
      <c r="AA101" s="31"/>
      <c r="AB101" s="31"/>
      <c r="AC101" s="31"/>
      <c r="AD101" s="31"/>
      <c r="AE101" s="31"/>
    </row>
    <row r="105" spans="1:31" s="2" customFormat="1" ht="6.95" customHeight="1">
      <c r="A105" s="31"/>
      <c r="B105" s="53"/>
      <c r="C105" s="54"/>
      <c r="D105" s="54"/>
      <c r="E105" s="54"/>
      <c r="F105" s="54"/>
      <c r="G105" s="54"/>
      <c r="H105" s="54"/>
      <c r="I105" s="54"/>
      <c r="J105" s="54"/>
      <c r="K105" s="54"/>
      <c r="L105" s="54"/>
      <c r="M105" s="48"/>
      <c r="S105" s="31"/>
      <c r="T105" s="31"/>
      <c r="U105" s="31"/>
      <c r="V105" s="31"/>
      <c r="W105" s="31"/>
      <c r="X105" s="31"/>
      <c r="Y105" s="31"/>
      <c r="Z105" s="31"/>
      <c r="AA105" s="31"/>
      <c r="AB105" s="31"/>
      <c r="AC105" s="31"/>
      <c r="AD105" s="31"/>
      <c r="AE105" s="31"/>
    </row>
    <row r="106" spans="1:31" s="2" customFormat="1" ht="24.95" customHeight="1">
      <c r="A106" s="31"/>
      <c r="B106" s="32"/>
      <c r="C106" s="20" t="s">
        <v>183</v>
      </c>
      <c r="D106" s="33"/>
      <c r="E106" s="33"/>
      <c r="F106" s="33"/>
      <c r="G106" s="33"/>
      <c r="H106" s="33"/>
      <c r="I106" s="33"/>
      <c r="J106" s="33"/>
      <c r="K106" s="33"/>
      <c r="L106" s="33"/>
      <c r="M106" s="48"/>
      <c r="S106" s="31"/>
      <c r="T106" s="31"/>
      <c r="U106" s="31"/>
      <c r="V106" s="31"/>
      <c r="W106" s="31"/>
      <c r="X106" s="31"/>
      <c r="Y106" s="31"/>
      <c r="Z106" s="31"/>
      <c r="AA106" s="31"/>
      <c r="AB106" s="31"/>
      <c r="AC106" s="31"/>
      <c r="AD106" s="31"/>
      <c r="AE106" s="31"/>
    </row>
    <row r="107" spans="1:31" s="2" customFormat="1" ht="6.95" customHeight="1">
      <c r="A107" s="31"/>
      <c r="B107" s="32"/>
      <c r="C107" s="33"/>
      <c r="D107" s="33"/>
      <c r="E107" s="33"/>
      <c r="F107" s="33"/>
      <c r="G107" s="33"/>
      <c r="H107" s="33"/>
      <c r="I107" s="33"/>
      <c r="J107" s="33"/>
      <c r="K107" s="33"/>
      <c r="L107" s="33"/>
      <c r="M107" s="48"/>
      <c r="S107" s="31"/>
      <c r="T107" s="31"/>
      <c r="U107" s="31"/>
      <c r="V107" s="31"/>
      <c r="W107" s="31"/>
      <c r="X107" s="31"/>
      <c r="Y107" s="31"/>
      <c r="Z107" s="31"/>
      <c r="AA107" s="31"/>
      <c r="AB107" s="31"/>
      <c r="AC107" s="31"/>
      <c r="AD107" s="31"/>
      <c r="AE107" s="31"/>
    </row>
    <row r="108" spans="1:31" s="2" customFormat="1" ht="12" customHeight="1">
      <c r="A108" s="31"/>
      <c r="B108" s="32"/>
      <c r="C108" s="26" t="s">
        <v>17</v>
      </c>
      <c r="D108" s="33"/>
      <c r="E108" s="33"/>
      <c r="F108" s="33"/>
      <c r="G108" s="33"/>
      <c r="H108" s="33"/>
      <c r="I108" s="33"/>
      <c r="J108" s="33"/>
      <c r="K108" s="33"/>
      <c r="L108" s="33"/>
      <c r="M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79" t="str">
        <f>E7</f>
        <v>Oprava zabezpečovacího zařízení v žst. Dolní Lipka</v>
      </c>
      <c r="F109" s="280"/>
      <c r="G109" s="280"/>
      <c r="H109" s="280"/>
      <c r="I109" s="33"/>
      <c r="J109" s="33"/>
      <c r="K109" s="33"/>
      <c r="L109" s="33"/>
      <c r="M109" s="48"/>
      <c r="S109" s="31"/>
      <c r="T109" s="31"/>
      <c r="U109" s="31"/>
      <c r="V109" s="31"/>
      <c r="W109" s="31"/>
      <c r="X109" s="31"/>
      <c r="Y109" s="31"/>
      <c r="Z109" s="31"/>
      <c r="AA109" s="31"/>
      <c r="AB109" s="31"/>
      <c r="AC109" s="31"/>
      <c r="AD109" s="31"/>
      <c r="AE109" s="31"/>
    </row>
    <row r="110" spans="1:31" s="2" customFormat="1" ht="12" customHeight="1">
      <c r="A110" s="31"/>
      <c r="B110" s="32"/>
      <c r="C110" s="26" t="s">
        <v>169</v>
      </c>
      <c r="D110" s="33"/>
      <c r="E110" s="33"/>
      <c r="F110" s="33"/>
      <c r="G110" s="33"/>
      <c r="H110" s="33"/>
      <c r="I110" s="33"/>
      <c r="J110" s="33"/>
      <c r="K110" s="33"/>
      <c r="L110" s="33"/>
      <c r="M110" s="48"/>
      <c r="S110" s="31"/>
      <c r="T110" s="31"/>
      <c r="U110" s="31"/>
      <c r="V110" s="31"/>
      <c r="W110" s="31"/>
      <c r="X110" s="31"/>
      <c r="Y110" s="31"/>
      <c r="Z110" s="31"/>
      <c r="AA110" s="31"/>
      <c r="AB110" s="31"/>
      <c r="AC110" s="31"/>
      <c r="AD110" s="31"/>
      <c r="AE110" s="31"/>
    </row>
    <row r="111" spans="1:31" s="2" customFormat="1" ht="16.5" customHeight="1">
      <c r="A111" s="31"/>
      <c r="B111" s="32"/>
      <c r="C111" s="33"/>
      <c r="D111" s="33"/>
      <c r="E111" s="234" t="str">
        <f>E9</f>
        <v>99 - VON</v>
      </c>
      <c r="F111" s="281"/>
      <c r="G111" s="281"/>
      <c r="H111" s="281"/>
      <c r="I111" s="33"/>
      <c r="J111" s="33"/>
      <c r="K111" s="33"/>
      <c r="L111" s="33"/>
      <c r="M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33"/>
      <c r="M112" s="48"/>
      <c r="S112" s="31"/>
      <c r="T112" s="31"/>
      <c r="U112" s="31"/>
      <c r="V112" s="31"/>
      <c r="W112" s="31"/>
      <c r="X112" s="31"/>
      <c r="Y112" s="31"/>
      <c r="Z112" s="31"/>
      <c r="AA112" s="31"/>
      <c r="AB112" s="31"/>
      <c r="AC112" s="31"/>
      <c r="AD112" s="31"/>
      <c r="AE112" s="31"/>
    </row>
    <row r="113" spans="1:65" s="2" customFormat="1" ht="12" customHeight="1">
      <c r="A113" s="31"/>
      <c r="B113" s="32"/>
      <c r="C113" s="26" t="s">
        <v>21</v>
      </c>
      <c r="D113" s="33"/>
      <c r="E113" s="33"/>
      <c r="F113" s="24" t="str">
        <f>F12</f>
        <v xml:space="preserve"> </v>
      </c>
      <c r="G113" s="33"/>
      <c r="H113" s="33"/>
      <c r="I113" s="26" t="s">
        <v>23</v>
      </c>
      <c r="J113" s="63" t="str">
        <f>IF(J12="","",J12)</f>
        <v>14. 1. 2020</v>
      </c>
      <c r="K113" s="33"/>
      <c r="L113" s="33"/>
      <c r="M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33"/>
      <c r="M114" s="48"/>
      <c r="S114" s="31"/>
      <c r="T114" s="31"/>
      <c r="U114" s="31"/>
      <c r="V114" s="31"/>
      <c r="W114" s="31"/>
      <c r="X114" s="31"/>
      <c r="Y114" s="31"/>
      <c r="Z114" s="31"/>
      <c r="AA114" s="31"/>
      <c r="AB114" s="31"/>
      <c r="AC114" s="31"/>
      <c r="AD114" s="31"/>
      <c r="AE114" s="31"/>
    </row>
    <row r="115" spans="1:65" s="2" customFormat="1" ht="15.2" customHeight="1">
      <c r="A115" s="31"/>
      <c r="B115" s="32"/>
      <c r="C115" s="26" t="s">
        <v>25</v>
      </c>
      <c r="D115" s="33"/>
      <c r="E115" s="33"/>
      <c r="F115" s="24" t="str">
        <f>E15</f>
        <v xml:space="preserve"> </v>
      </c>
      <c r="G115" s="33"/>
      <c r="H115" s="33"/>
      <c r="I115" s="26" t="s">
        <v>30</v>
      </c>
      <c r="J115" s="29" t="str">
        <f>E21</f>
        <v xml:space="preserve"> </v>
      </c>
      <c r="K115" s="33"/>
      <c r="L115" s="33"/>
      <c r="M115" s="48"/>
      <c r="S115" s="31"/>
      <c r="T115" s="31"/>
      <c r="U115" s="31"/>
      <c r="V115" s="31"/>
      <c r="W115" s="31"/>
      <c r="X115" s="31"/>
      <c r="Y115" s="31"/>
      <c r="Z115" s="31"/>
      <c r="AA115" s="31"/>
      <c r="AB115" s="31"/>
      <c r="AC115" s="31"/>
      <c r="AD115" s="31"/>
      <c r="AE115" s="31"/>
    </row>
    <row r="116" spans="1:65" s="2" customFormat="1" ht="15.2" customHeight="1">
      <c r="A116" s="31"/>
      <c r="B116" s="32"/>
      <c r="C116" s="26" t="s">
        <v>28</v>
      </c>
      <c r="D116" s="33"/>
      <c r="E116" s="33"/>
      <c r="F116" s="24" t="str">
        <f>IF(E18="","",E18)</f>
        <v>Vyplň údaj</v>
      </c>
      <c r="G116" s="33"/>
      <c r="H116" s="33"/>
      <c r="I116" s="26" t="s">
        <v>31</v>
      </c>
      <c r="J116" s="29" t="str">
        <f>E24</f>
        <v>Pavel Pospíšil, DiS.</v>
      </c>
      <c r="K116" s="33"/>
      <c r="L116" s="33"/>
      <c r="M116" s="48"/>
      <c r="S116" s="31"/>
      <c r="T116" s="31"/>
      <c r="U116" s="31"/>
      <c r="V116" s="31"/>
      <c r="W116" s="31"/>
      <c r="X116" s="31"/>
      <c r="Y116" s="31"/>
      <c r="Z116" s="31"/>
      <c r="AA116" s="31"/>
      <c r="AB116" s="31"/>
      <c r="AC116" s="31"/>
      <c r="AD116" s="31"/>
      <c r="AE116" s="31"/>
    </row>
    <row r="117" spans="1:65" s="2" customFormat="1" ht="10.35" customHeight="1">
      <c r="A117" s="31"/>
      <c r="B117" s="32"/>
      <c r="C117" s="33"/>
      <c r="D117" s="33"/>
      <c r="E117" s="33"/>
      <c r="F117" s="33"/>
      <c r="G117" s="33"/>
      <c r="H117" s="33"/>
      <c r="I117" s="33"/>
      <c r="J117" s="33"/>
      <c r="K117" s="33"/>
      <c r="L117" s="33"/>
      <c r="M117" s="48"/>
      <c r="S117" s="31"/>
      <c r="T117" s="31"/>
      <c r="U117" s="31"/>
      <c r="V117" s="31"/>
      <c r="W117" s="31"/>
      <c r="X117" s="31"/>
      <c r="Y117" s="31"/>
      <c r="Z117" s="31"/>
      <c r="AA117" s="31"/>
      <c r="AB117" s="31"/>
      <c r="AC117" s="31"/>
      <c r="AD117" s="31"/>
      <c r="AE117" s="31"/>
    </row>
    <row r="118" spans="1:65" s="10" customFormat="1" ht="29.25" customHeight="1">
      <c r="A118" s="159"/>
      <c r="B118" s="160"/>
      <c r="C118" s="161" t="s">
        <v>184</v>
      </c>
      <c r="D118" s="162" t="s">
        <v>59</v>
      </c>
      <c r="E118" s="162" t="s">
        <v>55</v>
      </c>
      <c r="F118" s="162" t="s">
        <v>56</v>
      </c>
      <c r="G118" s="162" t="s">
        <v>185</v>
      </c>
      <c r="H118" s="162" t="s">
        <v>186</v>
      </c>
      <c r="I118" s="162" t="s">
        <v>187</v>
      </c>
      <c r="J118" s="162" t="s">
        <v>188</v>
      </c>
      <c r="K118" s="162" t="s">
        <v>179</v>
      </c>
      <c r="L118" s="163" t="s">
        <v>189</v>
      </c>
      <c r="M118" s="164"/>
      <c r="N118" s="72" t="s">
        <v>1</v>
      </c>
      <c r="O118" s="73" t="s">
        <v>38</v>
      </c>
      <c r="P118" s="73" t="s">
        <v>190</v>
      </c>
      <c r="Q118" s="73" t="s">
        <v>191</v>
      </c>
      <c r="R118" s="73" t="s">
        <v>192</v>
      </c>
      <c r="S118" s="73" t="s">
        <v>193</v>
      </c>
      <c r="T118" s="73" t="s">
        <v>194</v>
      </c>
      <c r="U118" s="73" t="s">
        <v>195</v>
      </c>
      <c r="V118" s="73" t="s">
        <v>196</v>
      </c>
      <c r="W118" s="73" t="s">
        <v>197</v>
      </c>
      <c r="X118" s="73" t="s">
        <v>198</v>
      </c>
      <c r="Y118" s="74" t="s">
        <v>199</v>
      </c>
      <c r="Z118" s="159"/>
      <c r="AA118" s="159"/>
      <c r="AB118" s="159"/>
      <c r="AC118" s="159"/>
      <c r="AD118" s="159"/>
      <c r="AE118" s="159"/>
    </row>
    <row r="119" spans="1:65" s="2" customFormat="1" ht="22.9" customHeight="1">
      <c r="A119" s="31"/>
      <c r="B119" s="32"/>
      <c r="C119" s="79" t="s">
        <v>200</v>
      </c>
      <c r="D119" s="33"/>
      <c r="E119" s="33"/>
      <c r="F119" s="33"/>
      <c r="G119" s="33"/>
      <c r="H119" s="33"/>
      <c r="I119" s="33"/>
      <c r="J119" s="33"/>
      <c r="K119" s="165">
        <f>BK119</f>
        <v>0</v>
      </c>
      <c r="L119" s="33"/>
      <c r="M119" s="36"/>
      <c r="N119" s="75"/>
      <c r="O119" s="166"/>
      <c r="P119" s="76"/>
      <c r="Q119" s="167">
        <f>Q120</f>
        <v>0</v>
      </c>
      <c r="R119" s="167">
        <f>R120</f>
        <v>0</v>
      </c>
      <c r="S119" s="76"/>
      <c r="T119" s="168">
        <f>T120</f>
        <v>0</v>
      </c>
      <c r="U119" s="76"/>
      <c r="V119" s="168">
        <f>V120</f>
        <v>0</v>
      </c>
      <c r="W119" s="76"/>
      <c r="X119" s="168">
        <f>X120</f>
        <v>0</v>
      </c>
      <c r="Y119" s="77"/>
      <c r="Z119" s="31"/>
      <c r="AA119" s="31"/>
      <c r="AB119" s="31"/>
      <c r="AC119" s="31"/>
      <c r="AD119" s="31"/>
      <c r="AE119" s="31"/>
      <c r="AT119" s="14" t="s">
        <v>75</v>
      </c>
      <c r="AU119" s="14" t="s">
        <v>181</v>
      </c>
      <c r="BK119" s="169">
        <f>BK120</f>
        <v>0</v>
      </c>
    </row>
    <row r="120" spans="1:65" s="11" customFormat="1" ht="25.9" customHeight="1">
      <c r="B120" s="192"/>
      <c r="C120" s="193"/>
      <c r="D120" s="194" t="s">
        <v>75</v>
      </c>
      <c r="E120" s="195" t="s">
        <v>3372</v>
      </c>
      <c r="F120" s="195" t="s">
        <v>3373</v>
      </c>
      <c r="G120" s="193"/>
      <c r="H120" s="193"/>
      <c r="I120" s="196"/>
      <c r="J120" s="196"/>
      <c r="K120" s="197">
        <f>BK120</f>
        <v>0</v>
      </c>
      <c r="L120" s="193"/>
      <c r="M120" s="198"/>
      <c r="N120" s="199"/>
      <c r="O120" s="200"/>
      <c r="P120" s="200"/>
      <c r="Q120" s="201">
        <f>Q121+SUM(Q122:Q135)+Q140</f>
        <v>0</v>
      </c>
      <c r="R120" s="201">
        <f>R121+SUM(R122:R135)+R140</f>
        <v>0</v>
      </c>
      <c r="S120" s="200"/>
      <c r="T120" s="202">
        <f>T121+SUM(T122:T135)+T140</f>
        <v>0</v>
      </c>
      <c r="U120" s="200"/>
      <c r="V120" s="202">
        <f>V121+SUM(V122:V135)+V140</f>
        <v>0</v>
      </c>
      <c r="W120" s="200"/>
      <c r="X120" s="202">
        <f>X121+SUM(X122:X135)+X140</f>
        <v>0</v>
      </c>
      <c r="Y120" s="203"/>
      <c r="AR120" s="204" t="s">
        <v>416</v>
      </c>
      <c r="AT120" s="205" t="s">
        <v>75</v>
      </c>
      <c r="AU120" s="205" t="s">
        <v>76</v>
      </c>
      <c r="AY120" s="204" t="s">
        <v>205</v>
      </c>
      <c r="BK120" s="206">
        <f>BK121+SUM(BK122:BK135)+BK140</f>
        <v>0</v>
      </c>
    </row>
    <row r="121" spans="1:65" s="2" customFormat="1" ht="14.45" customHeight="1">
      <c r="A121" s="31"/>
      <c r="B121" s="32"/>
      <c r="C121" s="207" t="s">
        <v>416</v>
      </c>
      <c r="D121" s="207" t="s">
        <v>423</v>
      </c>
      <c r="E121" s="208" t="s">
        <v>3374</v>
      </c>
      <c r="F121" s="209" t="s">
        <v>3375</v>
      </c>
      <c r="G121" s="210" t="s">
        <v>3376</v>
      </c>
      <c r="H121" s="226"/>
      <c r="I121" s="212"/>
      <c r="J121" s="212"/>
      <c r="K121" s="213">
        <f>ROUND(P121*H121,2)</f>
        <v>0</v>
      </c>
      <c r="L121" s="209" t="s">
        <v>1</v>
      </c>
      <c r="M121" s="36"/>
      <c r="N121" s="214" t="s">
        <v>1</v>
      </c>
      <c r="O121" s="180" t="s">
        <v>39</v>
      </c>
      <c r="P121" s="181">
        <f>I121+J121</f>
        <v>0</v>
      </c>
      <c r="Q121" s="181">
        <f>ROUND(I121*H121,2)</f>
        <v>0</v>
      </c>
      <c r="R121" s="181">
        <f>ROUND(J121*H121,2)</f>
        <v>0</v>
      </c>
      <c r="S121" s="68"/>
      <c r="T121" s="182">
        <f>S121*H121</f>
        <v>0</v>
      </c>
      <c r="U121" s="182">
        <v>0</v>
      </c>
      <c r="V121" s="182">
        <f>U121*H121</f>
        <v>0</v>
      </c>
      <c r="W121" s="182">
        <v>0</v>
      </c>
      <c r="X121" s="182">
        <f>W121*H121</f>
        <v>0</v>
      </c>
      <c r="Y121" s="183" t="s">
        <v>1</v>
      </c>
      <c r="Z121" s="31"/>
      <c r="AA121" s="31"/>
      <c r="AB121" s="31"/>
      <c r="AC121" s="31"/>
      <c r="AD121" s="31"/>
      <c r="AE121" s="31"/>
      <c r="AR121" s="184" t="s">
        <v>214</v>
      </c>
      <c r="AT121" s="184" t="s">
        <v>423</v>
      </c>
      <c r="AU121" s="184" t="s">
        <v>83</v>
      </c>
      <c r="AY121" s="14" t="s">
        <v>205</v>
      </c>
      <c r="BE121" s="185">
        <f>IF(O121="základní",K121,0)</f>
        <v>0</v>
      </c>
      <c r="BF121" s="185">
        <f>IF(O121="snížená",K121,0)</f>
        <v>0</v>
      </c>
      <c r="BG121" s="185">
        <f>IF(O121="zákl. přenesená",K121,0)</f>
        <v>0</v>
      </c>
      <c r="BH121" s="185">
        <f>IF(O121="sníž. přenesená",K121,0)</f>
        <v>0</v>
      </c>
      <c r="BI121" s="185">
        <f>IF(O121="nulová",K121,0)</f>
        <v>0</v>
      </c>
      <c r="BJ121" s="14" t="s">
        <v>83</v>
      </c>
      <c r="BK121" s="185">
        <f>ROUND(P121*H121,2)</f>
        <v>0</v>
      </c>
      <c r="BL121" s="14" t="s">
        <v>214</v>
      </c>
      <c r="BM121" s="184" t="s">
        <v>3377</v>
      </c>
    </row>
    <row r="122" spans="1:65" s="2" customFormat="1" ht="29.25">
      <c r="A122" s="31"/>
      <c r="B122" s="32"/>
      <c r="C122" s="33"/>
      <c r="D122" s="186" t="s">
        <v>207</v>
      </c>
      <c r="E122" s="33"/>
      <c r="F122" s="187" t="s">
        <v>3378</v>
      </c>
      <c r="G122" s="33"/>
      <c r="H122" s="33"/>
      <c r="I122" s="188"/>
      <c r="J122" s="188"/>
      <c r="K122" s="33"/>
      <c r="L122" s="33"/>
      <c r="M122" s="36"/>
      <c r="N122" s="189"/>
      <c r="O122" s="190"/>
      <c r="P122" s="68"/>
      <c r="Q122" s="68"/>
      <c r="R122" s="68"/>
      <c r="S122" s="68"/>
      <c r="T122" s="68"/>
      <c r="U122" s="68"/>
      <c r="V122" s="68"/>
      <c r="W122" s="68"/>
      <c r="X122" s="68"/>
      <c r="Y122" s="69"/>
      <c r="Z122" s="31"/>
      <c r="AA122" s="31"/>
      <c r="AB122" s="31"/>
      <c r="AC122" s="31"/>
      <c r="AD122" s="31"/>
      <c r="AE122" s="31"/>
      <c r="AT122" s="14" t="s">
        <v>207</v>
      </c>
      <c r="AU122" s="14" t="s">
        <v>83</v>
      </c>
    </row>
    <row r="123" spans="1:65" s="2" customFormat="1" ht="24.2" customHeight="1">
      <c r="A123" s="31"/>
      <c r="B123" s="32"/>
      <c r="C123" s="207" t="s">
        <v>83</v>
      </c>
      <c r="D123" s="207" t="s">
        <v>423</v>
      </c>
      <c r="E123" s="208" t="s">
        <v>3379</v>
      </c>
      <c r="F123" s="209" t="s">
        <v>3380</v>
      </c>
      <c r="G123" s="210" t="s">
        <v>3376</v>
      </c>
      <c r="H123" s="226"/>
      <c r="I123" s="212"/>
      <c r="J123" s="212"/>
      <c r="K123" s="213">
        <f>ROUND(P123*H123,2)</f>
        <v>0</v>
      </c>
      <c r="L123" s="209" t="s">
        <v>1</v>
      </c>
      <c r="M123" s="36"/>
      <c r="N123" s="214" t="s">
        <v>1</v>
      </c>
      <c r="O123" s="180" t="s">
        <v>39</v>
      </c>
      <c r="P123" s="181">
        <f>I123+J123</f>
        <v>0</v>
      </c>
      <c r="Q123" s="181">
        <f>ROUND(I123*H123,2)</f>
        <v>0</v>
      </c>
      <c r="R123" s="181">
        <f>ROUND(J123*H123,2)</f>
        <v>0</v>
      </c>
      <c r="S123" s="68"/>
      <c r="T123" s="182">
        <f>S123*H123</f>
        <v>0</v>
      </c>
      <c r="U123" s="182">
        <v>0</v>
      </c>
      <c r="V123" s="182">
        <f>U123*H123</f>
        <v>0</v>
      </c>
      <c r="W123" s="182">
        <v>0</v>
      </c>
      <c r="X123" s="182">
        <f>W123*H123</f>
        <v>0</v>
      </c>
      <c r="Y123" s="183" t="s">
        <v>1</v>
      </c>
      <c r="Z123" s="31"/>
      <c r="AA123" s="31"/>
      <c r="AB123" s="31"/>
      <c r="AC123" s="31"/>
      <c r="AD123" s="31"/>
      <c r="AE123" s="31"/>
      <c r="AR123" s="184" t="s">
        <v>214</v>
      </c>
      <c r="AT123" s="184" t="s">
        <v>423</v>
      </c>
      <c r="AU123" s="184" t="s">
        <v>83</v>
      </c>
      <c r="AY123" s="14" t="s">
        <v>205</v>
      </c>
      <c r="BE123" s="185">
        <f>IF(O123="základní",K123,0)</f>
        <v>0</v>
      </c>
      <c r="BF123" s="185">
        <f>IF(O123="snížená",K123,0)</f>
        <v>0</v>
      </c>
      <c r="BG123" s="185">
        <f>IF(O123="zákl. přenesená",K123,0)</f>
        <v>0</v>
      </c>
      <c r="BH123" s="185">
        <f>IF(O123="sníž. přenesená",K123,0)</f>
        <v>0</v>
      </c>
      <c r="BI123" s="185">
        <f>IF(O123="nulová",K123,0)</f>
        <v>0</v>
      </c>
      <c r="BJ123" s="14" t="s">
        <v>83</v>
      </c>
      <c r="BK123" s="185">
        <f>ROUND(P123*H123,2)</f>
        <v>0</v>
      </c>
      <c r="BL123" s="14" t="s">
        <v>214</v>
      </c>
      <c r="BM123" s="184" t="s">
        <v>3381</v>
      </c>
    </row>
    <row r="124" spans="1:65" s="2" customFormat="1" ht="29.25">
      <c r="A124" s="31"/>
      <c r="B124" s="32"/>
      <c r="C124" s="33"/>
      <c r="D124" s="186" t="s">
        <v>207</v>
      </c>
      <c r="E124" s="33"/>
      <c r="F124" s="187" t="s">
        <v>3382</v>
      </c>
      <c r="G124" s="33"/>
      <c r="H124" s="33"/>
      <c r="I124" s="188"/>
      <c r="J124" s="188"/>
      <c r="K124" s="33"/>
      <c r="L124" s="33"/>
      <c r="M124" s="36"/>
      <c r="N124" s="189"/>
      <c r="O124" s="190"/>
      <c r="P124" s="68"/>
      <c r="Q124" s="68"/>
      <c r="R124" s="68"/>
      <c r="S124" s="68"/>
      <c r="T124" s="68"/>
      <c r="U124" s="68"/>
      <c r="V124" s="68"/>
      <c r="W124" s="68"/>
      <c r="X124" s="68"/>
      <c r="Y124" s="69"/>
      <c r="Z124" s="31"/>
      <c r="AA124" s="31"/>
      <c r="AB124" s="31"/>
      <c r="AC124" s="31"/>
      <c r="AD124" s="31"/>
      <c r="AE124" s="31"/>
      <c r="AT124" s="14" t="s">
        <v>207</v>
      </c>
      <c r="AU124" s="14" t="s">
        <v>83</v>
      </c>
    </row>
    <row r="125" spans="1:65" s="2" customFormat="1" ht="14.45" customHeight="1">
      <c r="A125" s="31"/>
      <c r="B125" s="32"/>
      <c r="C125" s="207" t="s">
        <v>85</v>
      </c>
      <c r="D125" s="207" t="s">
        <v>423</v>
      </c>
      <c r="E125" s="208" t="s">
        <v>3383</v>
      </c>
      <c r="F125" s="209" t="s">
        <v>3384</v>
      </c>
      <c r="G125" s="210" t="s">
        <v>3376</v>
      </c>
      <c r="H125" s="226"/>
      <c r="I125" s="212"/>
      <c r="J125" s="212"/>
      <c r="K125" s="213">
        <f>ROUND(P125*H125,2)</f>
        <v>0</v>
      </c>
      <c r="L125" s="209" t="s">
        <v>1</v>
      </c>
      <c r="M125" s="36"/>
      <c r="N125" s="214" t="s">
        <v>1</v>
      </c>
      <c r="O125" s="180" t="s">
        <v>39</v>
      </c>
      <c r="P125" s="181">
        <f>I125+J125</f>
        <v>0</v>
      </c>
      <c r="Q125" s="181">
        <f>ROUND(I125*H125,2)</f>
        <v>0</v>
      </c>
      <c r="R125" s="181">
        <f>ROUND(J125*H125,2)</f>
        <v>0</v>
      </c>
      <c r="S125" s="68"/>
      <c r="T125" s="182">
        <f>S125*H125</f>
        <v>0</v>
      </c>
      <c r="U125" s="182">
        <v>0</v>
      </c>
      <c r="V125" s="182">
        <f>U125*H125</f>
        <v>0</v>
      </c>
      <c r="W125" s="182">
        <v>0</v>
      </c>
      <c r="X125" s="182">
        <f>W125*H125</f>
        <v>0</v>
      </c>
      <c r="Y125" s="183" t="s">
        <v>1</v>
      </c>
      <c r="Z125" s="31"/>
      <c r="AA125" s="31"/>
      <c r="AB125" s="31"/>
      <c r="AC125" s="31"/>
      <c r="AD125" s="31"/>
      <c r="AE125" s="31"/>
      <c r="AR125" s="184" t="s">
        <v>214</v>
      </c>
      <c r="AT125" s="184" t="s">
        <v>423</v>
      </c>
      <c r="AU125" s="184" t="s">
        <v>83</v>
      </c>
      <c r="AY125" s="14" t="s">
        <v>205</v>
      </c>
      <c r="BE125" s="185">
        <f>IF(O125="základní",K125,0)</f>
        <v>0</v>
      </c>
      <c r="BF125" s="185">
        <f>IF(O125="snížená",K125,0)</f>
        <v>0</v>
      </c>
      <c r="BG125" s="185">
        <f>IF(O125="zákl. přenesená",K125,0)</f>
        <v>0</v>
      </c>
      <c r="BH125" s="185">
        <f>IF(O125="sníž. přenesená",K125,0)</f>
        <v>0</v>
      </c>
      <c r="BI125" s="185">
        <f>IF(O125="nulová",K125,0)</f>
        <v>0</v>
      </c>
      <c r="BJ125" s="14" t="s">
        <v>83</v>
      </c>
      <c r="BK125" s="185">
        <f>ROUND(P125*H125,2)</f>
        <v>0</v>
      </c>
      <c r="BL125" s="14" t="s">
        <v>214</v>
      </c>
      <c r="BM125" s="184" t="s">
        <v>3385</v>
      </c>
    </row>
    <row r="126" spans="1:65" s="2" customFormat="1" ht="29.25">
      <c r="A126" s="31"/>
      <c r="B126" s="32"/>
      <c r="C126" s="33"/>
      <c r="D126" s="186" t="s">
        <v>207</v>
      </c>
      <c r="E126" s="33"/>
      <c r="F126" s="187" t="s">
        <v>3386</v>
      </c>
      <c r="G126" s="33"/>
      <c r="H126" s="33"/>
      <c r="I126" s="188"/>
      <c r="J126" s="188"/>
      <c r="K126" s="33"/>
      <c r="L126" s="33"/>
      <c r="M126" s="36"/>
      <c r="N126" s="189"/>
      <c r="O126" s="190"/>
      <c r="P126" s="68"/>
      <c r="Q126" s="68"/>
      <c r="R126" s="68"/>
      <c r="S126" s="68"/>
      <c r="T126" s="68"/>
      <c r="U126" s="68"/>
      <c r="V126" s="68"/>
      <c r="W126" s="68"/>
      <c r="X126" s="68"/>
      <c r="Y126" s="69"/>
      <c r="Z126" s="31"/>
      <c r="AA126" s="31"/>
      <c r="AB126" s="31"/>
      <c r="AC126" s="31"/>
      <c r="AD126" s="31"/>
      <c r="AE126" s="31"/>
      <c r="AT126" s="14" t="s">
        <v>207</v>
      </c>
      <c r="AU126" s="14" t="s">
        <v>83</v>
      </c>
    </row>
    <row r="127" spans="1:65" s="2" customFormat="1" ht="14.45" customHeight="1">
      <c r="A127" s="31"/>
      <c r="B127" s="32"/>
      <c r="C127" s="207" t="s">
        <v>409</v>
      </c>
      <c r="D127" s="207" t="s">
        <v>423</v>
      </c>
      <c r="E127" s="208" t="s">
        <v>3387</v>
      </c>
      <c r="F127" s="209" t="s">
        <v>3388</v>
      </c>
      <c r="G127" s="210" t="s">
        <v>3376</v>
      </c>
      <c r="H127" s="226"/>
      <c r="I127" s="212"/>
      <c r="J127" s="212"/>
      <c r="K127" s="213">
        <f>ROUND(P127*H127,2)</f>
        <v>0</v>
      </c>
      <c r="L127" s="209" t="s">
        <v>1</v>
      </c>
      <c r="M127" s="36"/>
      <c r="N127" s="214" t="s">
        <v>1</v>
      </c>
      <c r="O127" s="180" t="s">
        <v>39</v>
      </c>
      <c r="P127" s="181">
        <f>I127+J127</f>
        <v>0</v>
      </c>
      <c r="Q127" s="181">
        <f>ROUND(I127*H127,2)</f>
        <v>0</v>
      </c>
      <c r="R127" s="181">
        <f>ROUND(J127*H127,2)</f>
        <v>0</v>
      </c>
      <c r="S127" s="68"/>
      <c r="T127" s="182">
        <f>S127*H127</f>
        <v>0</v>
      </c>
      <c r="U127" s="182">
        <v>0</v>
      </c>
      <c r="V127" s="182">
        <f>U127*H127</f>
        <v>0</v>
      </c>
      <c r="W127" s="182">
        <v>0</v>
      </c>
      <c r="X127" s="182">
        <f>W127*H127</f>
        <v>0</v>
      </c>
      <c r="Y127" s="183" t="s">
        <v>1</v>
      </c>
      <c r="Z127" s="31"/>
      <c r="AA127" s="31"/>
      <c r="AB127" s="31"/>
      <c r="AC127" s="31"/>
      <c r="AD127" s="31"/>
      <c r="AE127" s="31"/>
      <c r="AR127" s="184" t="s">
        <v>214</v>
      </c>
      <c r="AT127" s="184" t="s">
        <v>423</v>
      </c>
      <c r="AU127" s="184" t="s">
        <v>83</v>
      </c>
      <c r="AY127" s="14" t="s">
        <v>205</v>
      </c>
      <c r="BE127" s="185">
        <f>IF(O127="základní",K127,0)</f>
        <v>0</v>
      </c>
      <c r="BF127" s="185">
        <f>IF(O127="snížená",K127,0)</f>
        <v>0</v>
      </c>
      <c r="BG127" s="185">
        <f>IF(O127="zákl. přenesená",K127,0)</f>
        <v>0</v>
      </c>
      <c r="BH127" s="185">
        <f>IF(O127="sníž. přenesená",K127,0)</f>
        <v>0</v>
      </c>
      <c r="BI127" s="185">
        <f>IF(O127="nulová",K127,0)</f>
        <v>0</v>
      </c>
      <c r="BJ127" s="14" t="s">
        <v>83</v>
      </c>
      <c r="BK127" s="185">
        <f>ROUND(P127*H127,2)</f>
        <v>0</v>
      </c>
      <c r="BL127" s="14" t="s">
        <v>214</v>
      </c>
      <c r="BM127" s="184" t="s">
        <v>3389</v>
      </c>
    </row>
    <row r="128" spans="1:65" s="2" customFormat="1" ht="11.25">
      <c r="A128" s="31"/>
      <c r="B128" s="32"/>
      <c r="C128" s="33"/>
      <c r="D128" s="186" t="s">
        <v>207</v>
      </c>
      <c r="E128" s="33"/>
      <c r="F128" s="187" t="s">
        <v>3388</v>
      </c>
      <c r="G128" s="33"/>
      <c r="H128" s="33"/>
      <c r="I128" s="188"/>
      <c r="J128" s="188"/>
      <c r="K128" s="33"/>
      <c r="L128" s="33"/>
      <c r="M128" s="36"/>
      <c r="N128" s="189"/>
      <c r="O128" s="190"/>
      <c r="P128" s="68"/>
      <c r="Q128" s="68"/>
      <c r="R128" s="68"/>
      <c r="S128" s="68"/>
      <c r="T128" s="68"/>
      <c r="U128" s="68"/>
      <c r="V128" s="68"/>
      <c r="W128" s="68"/>
      <c r="X128" s="68"/>
      <c r="Y128" s="69"/>
      <c r="Z128" s="31"/>
      <c r="AA128" s="31"/>
      <c r="AB128" s="31"/>
      <c r="AC128" s="31"/>
      <c r="AD128" s="31"/>
      <c r="AE128" s="31"/>
      <c r="AT128" s="14" t="s">
        <v>207</v>
      </c>
      <c r="AU128" s="14" t="s">
        <v>83</v>
      </c>
    </row>
    <row r="129" spans="1:65" s="2" customFormat="1" ht="14.45" customHeight="1">
      <c r="A129" s="31"/>
      <c r="B129" s="32"/>
      <c r="C129" s="207" t="s">
        <v>429</v>
      </c>
      <c r="D129" s="207" t="s">
        <v>423</v>
      </c>
      <c r="E129" s="208" t="s">
        <v>3390</v>
      </c>
      <c r="F129" s="209" t="s">
        <v>3391</v>
      </c>
      <c r="G129" s="210" t="s">
        <v>3376</v>
      </c>
      <c r="H129" s="226"/>
      <c r="I129" s="212"/>
      <c r="J129" s="212"/>
      <c r="K129" s="213">
        <f>ROUND(P129*H129,2)</f>
        <v>0</v>
      </c>
      <c r="L129" s="209" t="s">
        <v>1</v>
      </c>
      <c r="M129" s="36"/>
      <c r="N129" s="214" t="s">
        <v>1</v>
      </c>
      <c r="O129" s="180" t="s">
        <v>39</v>
      </c>
      <c r="P129" s="181">
        <f>I129+J129</f>
        <v>0</v>
      </c>
      <c r="Q129" s="181">
        <f>ROUND(I129*H129,2)</f>
        <v>0</v>
      </c>
      <c r="R129" s="181">
        <f>ROUND(J129*H129,2)</f>
        <v>0</v>
      </c>
      <c r="S129" s="68"/>
      <c r="T129" s="182">
        <f>S129*H129</f>
        <v>0</v>
      </c>
      <c r="U129" s="182">
        <v>0</v>
      </c>
      <c r="V129" s="182">
        <f>U129*H129</f>
        <v>0</v>
      </c>
      <c r="W129" s="182">
        <v>0</v>
      </c>
      <c r="X129" s="182">
        <f>W129*H129</f>
        <v>0</v>
      </c>
      <c r="Y129" s="183" t="s">
        <v>1</v>
      </c>
      <c r="Z129" s="31"/>
      <c r="AA129" s="31"/>
      <c r="AB129" s="31"/>
      <c r="AC129" s="31"/>
      <c r="AD129" s="31"/>
      <c r="AE129" s="31"/>
      <c r="AR129" s="184" t="s">
        <v>214</v>
      </c>
      <c r="AT129" s="184" t="s">
        <v>423</v>
      </c>
      <c r="AU129" s="184" t="s">
        <v>83</v>
      </c>
      <c r="AY129" s="14" t="s">
        <v>205</v>
      </c>
      <c r="BE129" s="185">
        <f>IF(O129="základní",K129,0)</f>
        <v>0</v>
      </c>
      <c r="BF129" s="185">
        <f>IF(O129="snížená",K129,0)</f>
        <v>0</v>
      </c>
      <c r="BG129" s="185">
        <f>IF(O129="zákl. přenesená",K129,0)</f>
        <v>0</v>
      </c>
      <c r="BH129" s="185">
        <f>IF(O129="sníž. přenesená",K129,0)</f>
        <v>0</v>
      </c>
      <c r="BI129" s="185">
        <f>IF(O129="nulová",K129,0)</f>
        <v>0</v>
      </c>
      <c r="BJ129" s="14" t="s">
        <v>83</v>
      </c>
      <c r="BK129" s="185">
        <f>ROUND(P129*H129,2)</f>
        <v>0</v>
      </c>
      <c r="BL129" s="14" t="s">
        <v>214</v>
      </c>
      <c r="BM129" s="184" t="s">
        <v>3392</v>
      </c>
    </row>
    <row r="130" spans="1:65" s="2" customFormat="1" ht="29.25">
      <c r="A130" s="31"/>
      <c r="B130" s="32"/>
      <c r="C130" s="33"/>
      <c r="D130" s="186" t="s">
        <v>207</v>
      </c>
      <c r="E130" s="33"/>
      <c r="F130" s="187" t="s">
        <v>3393</v>
      </c>
      <c r="G130" s="33"/>
      <c r="H130" s="33"/>
      <c r="I130" s="188"/>
      <c r="J130" s="188"/>
      <c r="K130" s="33"/>
      <c r="L130" s="33"/>
      <c r="M130" s="36"/>
      <c r="N130" s="189"/>
      <c r="O130" s="190"/>
      <c r="P130" s="68"/>
      <c r="Q130" s="68"/>
      <c r="R130" s="68"/>
      <c r="S130" s="68"/>
      <c r="T130" s="68"/>
      <c r="U130" s="68"/>
      <c r="V130" s="68"/>
      <c r="W130" s="68"/>
      <c r="X130" s="68"/>
      <c r="Y130" s="69"/>
      <c r="Z130" s="31"/>
      <c r="AA130" s="31"/>
      <c r="AB130" s="31"/>
      <c r="AC130" s="31"/>
      <c r="AD130" s="31"/>
      <c r="AE130" s="31"/>
      <c r="AT130" s="14" t="s">
        <v>207</v>
      </c>
      <c r="AU130" s="14" t="s">
        <v>83</v>
      </c>
    </row>
    <row r="131" spans="1:65" s="2" customFormat="1" ht="24.2" customHeight="1">
      <c r="A131" s="31"/>
      <c r="B131" s="32"/>
      <c r="C131" s="207" t="s">
        <v>214</v>
      </c>
      <c r="D131" s="207" t="s">
        <v>423</v>
      </c>
      <c r="E131" s="208" t="s">
        <v>3394</v>
      </c>
      <c r="F131" s="209" t="s">
        <v>3395</v>
      </c>
      <c r="G131" s="210" t="s">
        <v>3376</v>
      </c>
      <c r="H131" s="226"/>
      <c r="I131" s="212"/>
      <c r="J131" s="212"/>
      <c r="K131" s="213">
        <f>ROUND(P131*H131,2)</f>
        <v>0</v>
      </c>
      <c r="L131" s="209" t="s">
        <v>1</v>
      </c>
      <c r="M131" s="36"/>
      <c r="N131" s="214" t="s">
        <v>1</v>
      </c>
      <c r="O131" s="180" t="s">
        <v>39</v>
      </c>
      <c r="P131" s="181">
        <f>I131+J131</f>
        <v>0</v>
      </c>
      <c r="Q131" s="181">
        <f>ROUND(I131*H131,2)</f>
        <v>0</v>
      </c>
      <c r="R131" s="181">
        <f>ROUND(J131*H131,2)</f>
        <v>0</v>
      </c>
      <c r="S131" s="68"/>
      <c r="T131" s="182">
        <f>S131*H131</f>
        <v>0</v>
      </c>
      <c r="U131" s="182">
        <v>0</v>
      </c>
      <c r="V131" s="182">
        <f>U131*H131</f>
        <v>0</v>
      </c>
      <c r="W131" s="182">
        <v>0</v>
      </c>
      <c r="X131" s="182">
        <f>W131*H131</f>
        <v>0</v>
      </c>
      <c r="Y131" s="183" t="s">
        <v>1</v>
      </c>
      <c r="Z131" s="31"/>
      <c r="AA131" s="31"/>
      <c r="AB131" s="31"/>
      <c r="AC131" s="31"/>
      <c r="AD131" s="31"/>
      <c r="AE131" s="31"/>
      <c r="AR131" s="184" t="s">
        <v>214</v>
      </c>
      <c r="AT131" s="184" t="s">
        <v>423</v>
      </c>
      <c r="AU131" s="184" t="s">
        <v>83</v>
      </c>
      <c r="AY131" s="14" t="s">
        <v>205</v>
      </c>
      <c r="BE131" s="185">
        <f>IF(O131="základní",K131,0)</f>
        <v>0</v>
      </c>
      <c r="BF131" s="185">
        <f>IF(O131="snížená",K131,0)</f>
        <v>0</v>
      </c>
      <c r="BG131" s="185">
        <f>IF(O131="zákl. přenesená",K131,0)</f>
        <v>0</v>
      </c>
      <c r="BH131" s="185">
        <f>IF(O131="sníž. přenesená",K131,0)</f>
        <v>0</v>
      </c>
      <c r="BI131" s="185">
        <f>IF(O131="nulová",K131,0)</f>
        <v>0</v>
      </c>
      <c r="BJ131" s="14" t="s">
        <v>83</v>
      </c>
      <c r="BK131" s="185">
        <f>ROUND(P131*H131,2)</f>
        <v>0</v>
      </c>
      <c r="BL131" s="14" t="s">
        <v>214</v>
      </c>
      <c r="BM131" s="184" t="s">
        <v>3396</v>
      </c>
    </row>
    <row r="132" spans="1:65" s="2" customFormat="1" ht="19.5">
      <c r="A132" s="31"/>
      <c r="B132" s="32"/>
      <c r="C132" s="33"/>
      <c r="D132" s="186" t="s">
        <v>207</v>
      </c>
      <c r="E132" s="33"/>
      <c r="F132" s="187" t="s">
        <v>3395</v>
      </c>
      <c r="G132" s="33"/>
      <c r="H132" s="33"/>
      <c r="I132" s="188"/>
      <c r="J132" s="188"/>
      <c r="K132" s="33"/>
      <c r="L132" s="33"/>
      <c r="M132" s="36"/>
      <c r="N132" s="189"/>
      <c r="O132" s="190"/>
      <c r="P132" s="68"/>
      <c r="Q132" s="68"/>
      <c r="R132" s="68"/>
      <c r="S132" s="68"/>
      <c r="T132" s="68"/>
      <c r="U132" s="68"/>
      <c r="V132" s="68"/>
      <c r="W132" s="68"/>
      <c r="X132" s="68"/>
      <c r="Y132" s="69"/>
      <c r="Z132" s="31"/>
      <c r="AA132" s="31"/>
      <c r="AB132" s="31"/>
      <c r="AC132" s="31"/>
      <c r="AD132" s="31"/>
      <c r="AE132" s="31"/>
      <c r="AT132" s="14" t="s">
        <v>207</v>
      </c>
      <c r="AU132" s="14" t="s">
        <v>83</v>
      </c>
    </row>
    <row r="133" spans="1:65" s="2" customFormat="1" ht="14.45" customHeight="1">
      <c r="A133" s="31"/>
      <c r="B133" s="32"/>
      <c r="C133" s="207" t="s">
        <v>434</v>
      </c>
      <c r="D133" s="207" t="s">
        <v>423</v>
      </c>
      <c r="E133" s="208" t="s">
        <v>3397</v>
      </c>
      <c r="F133" s="209" t="s">
        <v>3398</v>
      </c>
      <c r="G133" s="210" t="s">
        <v>3376</v>
      </c>
      <c r="H133" s="226"/>
      <c r="I133" s="212"/>
      <c r="J133" s="212"/>
      <c r="K133" s="213">
        <f>ROUND(P133*H133,2)</f>
        <v>0</v>
      </c>
      <c r="L133" s="209" t="s">
        <v>1</v>
      </c>
      <c r="M133" s="36"/>
      <c r="N133" s="214" t="s">
        <v>1</v>
      </c>
      <c r="O133" s="180" t="s">
        <v>39</v>
      </c>
      <c r="P133" s="181">
        <f>I133+J133</f>
        <v>0</v>
      </c>
      <c r="Q133" s="181">
        <f>ROUND(I133*H133,2)</f>
        <v>0</v>
      </c>
      <c r="R133" s="181">
        <f>ROUND(J133*H133,2)</f>
        <v>0</v>
      </c>
      <c r="S133" s="68"/>
      <c r="T133" s="182">
        <f>S133*H133</f>
        <v>0</v>
      </c>
      <c r="U133" s="182">
        <v>0</v>
      </c>
      <c r="V133" s="182">
        <f>U133*H133</f>
        <v>0</v>
      </c>
      <c r="W133" s="182">
        <v>0</v>
      </c>
      <c r="X133" s="182">
        <f>W133*H133</f>
        <v>0</v>
      </c>
      <c r="Y133" s="183" t="s">
        <v>1</v>
      </c>
      <c r="Z133" s="31"/>
      <c r="AA133" s="31"/>
      <c r="AB133" s="31"/>
      <c r="AC133" s="31"/>
      <c r="AD133" s="31"/>
      <c r="AE133" s="31"/>
      <c r="AR133" s="184" t="s">
        <v>214</v>
      </c>
      <c r="AT133" s="184" t="s">
        <v>423</v>
      </c>
      <c r="AU133" s="184" t="s">
        <v>83</v>
      </c>
      <c r="AY133" s="14" t="s">
        <v>205</v>
      </c>
      <c r="BE133" s="185">
        <f>IF(O133="základní",K133,0)</f>
        <v>0</v>
      </c>
      <c r="BF133" s="185">
        <f>IF(O133="snížená",K133,0)</f>
        <v>0</v>
      </c>
      <c r="BG133" s="185">
        <f>IF(O133="zákl. přenesená",K133,0)</f>
        <v>0</v>
      </c>
      <c r="BH133" s="185">
        <f>IF(O133="sníž. přenesená",K133,0)</f>
        <v>0</v>
      </c>
      <c r="BI133" s="185">
        <f>IF(O133="nulová",K133,0)</f>
        <v>0</v>
      </c>
      <c r="BJ133" s="14" t="s">
        <v>83</v>
      </c>
      <c r="BK133" s="185">
        <f>ROUND(P133*H133,2)</f>
        <v>0</v>
      </c>
      <c r="BL133" s="14" t="s">
        <v>214</v>
      </c>
      <c r="BM133" s="184" t="s">
        <v>3399</v>
      </c>
    </row>
    <row r="134" spans="1:65" s="2" customFormat="1" ht="11.25">
      <c r="A134" s="31"/>
      <c r="B134" s="32"/>
      <c r="C134" s="33"/>
      <c r="D134" s="186" t="s">
        <v>207</v>
      </c>
      <c r="E134" s="33"/>
      <c r="F134" s="187" t="s">
        <v>3398</v>
      </c>
      <c r="G134" s="33"/>
      <c r="H134" s="33"/>
      <c r="I134" s="188"/>
      <c r="J134" s="188"/>
      <c r="K134" s="33"/>
      <c r="L134" s="33"/>
      <c r="M134" s="36"/>
      <c r="N134" s="189"/>
      <c r="O134" s="190"/>
      <c r="P134" s="68"/>
      <c r="Q134" s="68"/>
      <c r="R134" s="68"/>
      <c r="S134" s="68"/>
      <c r="T134" s="68"/>
      <c r="U134" s="68"/>
      <c r="V134" s="68"/>
      <c r="W134" s="68"/>
      <c r="X134" s="68"/>
      <c r="Y134" s="69"/>
      <c r="Z134" s="31"/>
      <c r="AA134" s="31"/>
      <c r="AB134" s="31"/>
      <c r="AC134" s="31"/>
      <c r="AD134" s="31"/>
      <c r="AE134" s="31"/>
      <c r="AT134" s="14" t="s">
        <v>207</v>
      </c>
      <c r="AU134" s="14" t="s">
        <v>83</v>
      </c>
    </row>
    <row r="135" spans="1:65" s="11" customFormat="1" ht="22.9" customHeight="1">
      <c r="B135" s="192"/>
      <c r="C135" s="193"/>
      <c r="D135" s="194" t="s">
        <v>75</v>
      </c>
      <c r="E135" s="224" t="s">
        <v>3400</v>
      </c>
      <c r="F135" s="224" t="s">
        <v>3401</v>
      </c>
      <c r="G135" s="193"/>
      <c r="H135" s="193"/>
      <c r="I135" s="196"/>
      <c r="J135" s="196"/>
      <c r="K135" s="225">
        <f>BK135</f>
        <v>0</v>
      </c>
      <c r="L135" s="193"/>
      <c r="M135" s="198"/>
      <c r="N135" s="199"/>
      <c r="O135" s="200"/>
      <c r="P135" s="200"/>
      <c r="Q135" s="201">
        <f>SUM(Q136:Q139)</f>
        <v>0</v>
      </c>
      <c r="R135" s="201">
        <f>SUM(R136:R139)</f>
        <v>0</v>
      </c>
      <c r="S135" s="200"/>
      <c r="T135" s="202">
        <f>SUM(T136:T139)</f>
        <v>0</v>
      </c>
      <c r="U135" s="200"/>
      <c r="V135" s="202">
        <f>SUM(V136:V139)</f>
        <v>0</v>
      </c>
      <c r="W135" s="200"/>
      <c r="X135" s="202">
        <f>SUM(X136:X139)</f>
        <v>0</v>
      </c>
      <c r="Y135" s="203"/>
      <c r="AR135" s="204" t="s">
        <v>416</v>
      </c>
      <c r="AT135" s="205" t="s">
        <v>75</v>
      </c>
      <c r="AU135" s="205" t="s">
        <v>83</v>
      </c>
      <c r="AY135" s="204" t="s">
        <v>205</v>
      </c>
      <c r="BK135" s="206">
        <f>SUM(BK136:BK139)</f>
        <v>0</v>
      </c>
    </row>
    <row r="136" spans="1:65" s="2" customFormat="1" ht="14.45" customHeight="1">
      <c r="A136" s="31"/>
      <c r="B136" s="32"/>
      <c r="C136" s="207" t="s">
        <v>213</v>
      </c>
      <c r="D136" s="207" t="s">
        <v>423</v>
      </c>
      <c r="E136" s="208" t="s">
        <v>3402</v>
      </c>
      <c r="F136" s="209" t="s">
        <v>3403</v>
      </c>
      <c r="G136" s="210" t="s">
        <v>3404</v>
      </c>
      <c r="H136" s="211">
        <v>1</v>
      </c>
      <c r="I136" s="212"/>
      <c r="J136" s="212"/>
      <c r="K136" s="213">
        <f>ROUND(P136*H136,2)</f>
        <v>0</v>
      </c>
      <c r="L136" s="209" t="s">
        <v>1</v>
      </c>
      <c r="M136" s="36"/>
      <c r="N136" s="214" t="s">
        <v>1</v>
      </c>
      <c r="O136" s="180" t="s">
        <v>39</v>
      </c>
      <c r="P136" s="181">
        <f>I136+J136</f>
        <v>0</v>
      </c>
      <c r="Q136" s="181">
        <f>ROUND(I136*H136,2)</f>
        <v>0</v>
      </c>
      <c r="R136" s="181">
        <f>ROUND(J136*H136,2)</f>
        <v>0</v>
      </c>
      <c r="S136" s="68"/>
      <c r="T136" s="182">
        <f>S136*H136</f>
        <v>0</v>
      </c>
      <c r="U136" s="182">
        <v>0</v>
      </c>
      <c r="V136" s="182">
        <f>U136*H136</f>
        <v>0</v>
      </c>
      <c r="W136" s="182">
        <v>0</v>
      </c>
      <c r="X136" s="182">
        <f>W136*H136</f>
        <v>0</v>
      </c>
      <c r="Y136" s="183" t="s">
        <v>1</v>
      </c>
      <c r="Z136" s="31"/>
      <c r="AA136" s="31"/>
      <c r="AB136" s="31"/>
      <c r="AC136" s="31"/>
      <c r="AD136" s="31"/>
      <c r="AE136" s="31"/>
      <c r="AR136" s="184" t="s">
        <v>83</v>
      </c>
      <c r="AT136" s="184" t="s">
        <v>423</v>
      </c>
      <c r="AU136" s="184" t="s">
        <v>85</v>
      </c>
      <c r="AY136" s="14" t="s">
        <v>205</v>
      </c>
      <c r="BE136" s="185">
        <f>IF(O136="základní",K136,0)</f>
        <v>0</v>
      </c>
      <c r="BF136" s="185">
        <f>IF(O136="snížená",K136,0)</f>
        <v>0</v>
      </c>
      <c r="BG136" s="185">
        <f>IF(O136="zákl. přenesená",K136,0)</f>
        <v>0</v>
      </c>
      <c r="BH136" s="185">
        <f>IF(O136="sníž. přenesená",K136,0)</f>
        <v>0</v>
      </c>
      <c r="BI136" s="185">
        <f>IF(O136="nulová",K136,0)</f>
        <v>0</v>
      </c>
      <c r="BJ136" s="14" t="s">
        <v>83</v>
      </c>
      <c r="BK136" s="185">
        <f>ROUND(P136*H136,2)</f>
        <v>0</v>
      </c>
      <c r="BL136" s="14" t="s">
        <v>83</v>
      </c>
      <c r="BM136" s="184" t="s">
        <v>3405</v>
      </c>
    </row>
    <row r="137" spans="1:65" s="2" customFormat="1" ht="11.25">
      <c r="A137" s="31"/>
      <c r="B137" s="32"/>
      <c r="C137" s="33"/>
      <c r="D137" s="186" t="s">
        <v>207</v>
      </c>
      <c r="E137" s="33"/>
      <c r="F137" s="187" t="s">
        <v>3403</v>
      </c>
      <c r="G137" s="33"/>
      <c r="H137" s="33"/>
      <c r="I137" s="188"/>
      <c r="J137" s="188"/>
      <c r="K137" s="33"/>
      <c r="L137" s="33"/>
      <c r="M137" s="36"/>
      <c r="N137" s="189"/>
      <c r="O137" s="190"/>
      <c r="P137" s="68"/>
      <c r="Q137" s="68"/>
      <c r="R137" s="68"/>
      <c r="S137" s="68"/>
      <c r="T137" s="68"/>
      <c r="U137" s="68"/>
      <c r="V137" s="68"/>
      <c r="W137" s="68"/>
      <c r="X137" s="68"/>
      <c r="Y137" s="69"/>
      <c r="Z137" s="31"/>
      <c r="AA137" s="31"/>
      <c r="AB137" s="31"/>
      <c r="AC137" s="31"/>
      <c r="AD137" s="31"/>
      <c r="AE137" s="31"/>
      <c r="AT137" s="14" t="s">
        <v>207</v>
      </c>
      <c r="AU137" s="14" t="s">
        <v>85</v>
      </c>
    </row>
    <row r="138" spans="1:65" s="2" customFormat="1" ht="14.45" customHeight="1">
      <c r="A138" s="31"/>
      <c r="B138" s="32"/>
      <c r="C138" s="207" t="s">
        <v>442</v>
      </c>
      <c r="D138" s="207" t="s">
        <v>423</v>
      </c>
      <c r="E138" s="208" t="s">
        <v>3406</v>
      </c>
      <c r="F138" s="209" t="s">
        <v>3407</v>
      </c>
      <c r="G138" s="210" t="s">
        <v>3404</v>
      </c>
      <c r="H138" s="211">
        <v>1</v>
      </c>
      <c r="I138" s="212"/>
      <c r="J138" s="212"/>
      <c r="K138" s="213">
        <f>ROUND(P138*H138,2)</f>
        <v>0</v>
      </c>
      <c r="L138" s="209" t="s">
        <v>1</v>
      </c>
      <c r="M138" s="36"/>
      <c r="N138" s="214" t="s">
        <v>1</v>
      </c>
      <c r="O138" s="180" t="s">
        <v>39</v>
      </c>
      <c r="P138" s="181">
        <f>I138+J138</f>
        <v>0</v>
      </c>
      <c r="Q138" s="181">
        <f>ROUND(I138*H138,2)</f>
        <v>0</v>
      </c>
      <c r="R138" s="181">
        <f>ROUND(J138*H138,2)</f>
        <v>0</v>
      </c>
      <c r="S138" s="68"/>
      <c r="T138" s="182">
        <f>S138*H138</f>
        <v>0</v>
      </c>
      <c r="U138" s="182">
        <v>0</v>
      </c>
      <c r="V138" s="182">
        <f>U138*H138</f>
        <v>0</v>
      </c>
      <c r="W138" s="182">
        <v>0</v>
      </c>
      <c r="X138" s="182">
        <f>W138*H138</f>
        <v>0</v>
      </c>
      <c r="Y138" s="183" t="s">
        <v>1</v>
      </c>
      <c r="Z138" s="31"/>
      <c r="AA138" s="31"/>
      <c r="AB138" s="31"/>
      <c r="AC138" s="31"/>
      <c r="AD138" s="31"/>
      <c r="AE138" s="31"/>
      <c r="AR138" s="184" t="s">
        <v>83</v>
      </c>
      <c r="AT138" s="184" t="s">
        <v>423</v>
      </c>
      <c r="AU138" s="184" t="s">
        <v>85</v>
      </c>
      <c r="AY138" s="14" t="s">
        <v>205</v>
      </c>
      <c r="BE138" s="185">
        <f>IF(O138="základní",K138,0)</f>
        <v>0</v>
      </c>
      <c r="BF138" s="185">
        <f>IF(O138="snížená",K138,0)</f>
        <v>0</v>
      </c>
      <c r="BG138" s="185">
        <f>IF(O138="zákl. přenesená",K138,0)</f>
        <v>0</v>
      </c>
      <c r="BH138" s="185">
        <f>IF(O138="sníž. přenesená",K138,0)</f>
        <v>0</v>
      </c>
      <c r="BI138" s="185">
        <f>IF(O138="nulová",K138,0)</f>
        <v>0</v>
      </c>
      <c r="BJ138" s="14" t="s">
        <v>83</v>
      </c>
      <c r="BK138" s="185">
        <f>ROUND(P138*H138,2)</f>
        <v>0</v>
      </c>
      <c r="BL138" s="14" t="s">
        <v>83</v>
      </c>
      <c r="BM138" s="184" t="s">
        <v>3408</v>
      </c>
    </row>
    <row r="139" spans="1:65" s="2" customFormat="1" ht="11.25">
      <c r="A139" s="31"/>
      <c r="B139" s="32"/>
      <c r="C139" s="33"/>
      <c r="D139" s="186" t="s">
        <v>207</v>
      </c>
      <c r="E139" s="33"/>
      <c r="F139" s="187" t="s">
        <v>3407</v>
      </c>
      <c r="G139" s="33"/>
      <c r="H139" s="33"/>
      <c r="I139" s="188"/>
      <c r="J139" s="188"/>
      <c r="K139" s="33"/>
      <c r="L139" s="33"/>
      <c r="M139" s="36"/>
      <c r="N139" s="189"/>
      <c r="O139" s="190"/>
      <c r="P139" s="68"/>
      <c r="Q139" s="68"/>
      <c r="R139" s="68"/>
      <c r="S139" s="68"/>
      <c r="T139" s="68"/>
      <c r="U139" s="68"/>
      <c r="V139" s="68"/>
      <c r="W139" s="68"/>
      <c r="X139" s="68"/>
      <c r="Y139" s="69"/>
      <c r="Z139" s="31"/>
      <c r="AA139" s="31"/>
      <c r="AB139" s="31"/>
      <c r="AC139" s="31"/>
      <c r="AD139" s="31"/>
      <c r="AE139" s="31"/>
      <c r="AT139" s="14" t="s">
        <v>207</v>
      </c>
      <c r="AU139" s="14" t="s">
        <v>85</v>
      </c>
    </row>
    <row r="140" spans="1:65" s="11" customFormat="1" ht="22.9" customHeight="1">
      <c r="B140" s="192"/>
      <c r="C140" s="193"/>
      <c r="D140" s="194" t="s">
        <v>75</v>
      </c>
      <c r="E140" s="224" t="s">
        <v>3409</v>
      </c>
      <c r="F140" s="224" t="s">
        <v>3410</v>
      </c>
      <c r="G140" s="193"/>
      <c r="H140" s="193"/>
      <c r="I140" s="196"/>
      <c r="J140" s="196"/>
      <c r="K140" s="225">
        <f>BK140</f>
        <v>0</v>
      </c>
      <c r="L140" s="193"/>
      <c r="M140" s="198"/>
      <c r="N140" s="199"/>
      <c r="O140" s="200"/>
      <c r="P140" s="200"/>
      <c r="Q140" s="201">
        <f>SUM(Q141:Q142)</f>
        <v>0</v>
      </c>
      <c r="R140" s="201">
        <f>SUM(R141:R142)</f>
        <v>0</v>
      </c>
      <c r="S140" s="200"/>
      <c r="T140" s="202">
        <f>SUM(T141:T142)</f>
        <v>0</v>
      </c>
      <c r="U140" s="200"/>
      <c r="V140" s="202">
        <f>SUM(V141:V142)</f>
        <v>0</v>
      </c>
      <c r="W140" s="200"/>
      <c r="X140" s="202">
        <f>SUM(X141:X142)</f>
        <v>0</v>
      </c>
      <c r="Y140" s="203"/>
      <c r="AR140" s="204" t="s">
        <v>416</v>
      </c>
      <c r="AT140" s="205" t="s">
        <v>75</v>
      </c>
      <c r="AU140" s="205" t="s">
        <v>83</v>
      </c>
      <c r="AY140" s="204" t="s">
        <v>205</v>
      </c>
      <c r="BK140" s="206">
        <f>SUM(BK141:BK142)</f>
        <v>0</v>
      </c>
    </row>
    <row r="141" spans="1:65" s="2" customFormat="1" ht="14.45" customHeight="1">
      <c r="A141" s="31"/>
      <c r="B141" s="32"/>
      <c r="C141" s="207" t="s">
        <v>447</v>
      </c>
      <c r="D141" s="207" t="s">
        <v>423</v>
      </c>
      <c r="E141" s="208" t="s">
        <v>3411</v>
      </c>
      <c r="F141" s="209" t="s">
        <v>3412</v>
      </c>
      <c r="G141" s="210" t="s">
        <v>3404</v>
      </c>
      <c r="H141" s="211">
        <v>1</v>
      </c>
      <c r="I141" s="212"/>
      <c r="J141" s="212"/>
      <c r="K141" s="213">
        <f>ROUND(P141*H141,2)</f>
        <v>0</v>
      </c>
      <c r="L141" s="209" t="s">
        <v>1</v>
      </c>
      <c r="M141" s="36"/>
      <c r="N141" s="214" t="s">
        <v>1</v>
      </c>
      <c r="O141" s="180" t="s">
        <v>39</v>
      </c>
      <c r="P141" s="181">
        <f>I141+J141</f>
        <v>0</v>
      </c>
      <c r="Q141" s="181">
        <f>ROUND(I141*H141,2)</f>
        <v>0</v>
      </c>
      <c r="R141" s="181">
        <f>ROUND(J141*H141,2)</f>
        <v>0</v>
      </c>
      <c r="S141" s="68"/>
      <c r="T141" s="182">
        <f>S141*H141</f>
        <v>0</v>
      </c>
      <c r="U141" s="182">
        <v>0</v>
      </c>
      <c r="V141" s="182">
        <f>U141*H141</f>
        <v>0</v>
      </c>
      <c r="W141" s="182">
        <v>0</v>
      </c>
      <c r="X141" s="182">
        <f>W141*H141</f>
        <v>0</v>
      </c>
      <c r="Y141" s="183" t="s">
        <v>1</v>
      </c>
      <c r="Z141" s="31"/>
      <c r="AA141" s="31"/>
      <c r="AB141" s="31"/>
      <c r="AC141" s="31"/>
      <c r="AD141" s="31"/>
      <c r="AE141" s="31"/>
      <c r="AR141" s="184" t="s">
        <v>83</v>
      </c>
      <c r="AT141" s="184" t="s">
        <v>423</v>
      </c>
      <c r="AU141" s="184" t="s">
        <v>85</v>
      </c>
      <c r="AY141" s="14" t="s">
        <v>205</v>
      </c>
      <c r="BE141" s="185">
        <f>IF(O141="základní",K141,0)</f>
        <v>0</v>
      </c>
      <c r="BF141" s="185">
        <f>IF(O141="snížená",K141,0)</f>
        <v>0</v>
      </c>
      <c r="BG141" s="185">
        <f>IF(O141="zákl. přenesená",K141,0)</f>
        <v>0</v>
      </c>
      <c r="BH141" s="185">
        <f>IF(O141="sníž. přenesená",K141,0)</f>
        <v>0</v>
      </c>
      <c r="BI141" s="185">
        <f>IF(O141="nulová",K141,0)</f>
        <v>0</v>
      </c>
      <c r="BJ141" s="14" t="s">
        <v>83</v>
      </c>
      <c r="BK141" s="185">
        <f>ROUND(P141*H141,2)</f>
        <v>0</v>
      </c>
      <c r="BL141" s="14" t="s">
        <v>83</v>
      </c>
      <c r="BM141" s="184" t="s">
        <v>3413</v>
      </c>
    </row>
    <row r="142" spans="1:65" s="2" customFormat="1" ht="11.25">
      <c r="A142" s="31"/>
      <c r="B142" s="32"/>
      <c r="C142" s="33"/>
      <c r="D142" s="186" t="s">
        <v>207</v>
      </c>
      <c r="E142" s="33"/>
      <c r="F142" s="187" t="s">
        <v>3412</v>
      </c>
      <c r="G142" s="33"/>
      <c r="H142" s="33"/>
      <c r="I142" s="188"/>
      <c r="J142" s="188"/>
      <c r="K142" s="33"/>
      <c r="L142" s="33"/>
      <c r="M142" s="36"/>
      <c r="N142" s="215"/>
      <c r="O142" s="216"/>
      <c r="P142" s="217"/>
      <c r="Q142" s="217"/>
      <c r="R142" s="217"/>
      <c r="S142" s="217"/>
      <c r="T142" s="217"/>
      <c r="U142" s="217"/>
      <c r="V142" s="217"/>
      <c r="W142" s="217"/>
      <c r="X142" s="217"/>
      <c r="Y142" s="218"/>
      <c r="Z142" s="31"/>
      <c r="AA142" s="31"/>
      <c r="AB142" s="31"/>
      <c r="AC142" s="31"/>
      <c r="AD142" s="31"/>
      <c r="AE142" s="31"/>
      <c r="AT142" s="14" t="s">
        <v>207</v>
      </c>
      <c r="AU142" s="14" t="s">
        <v>85</v>
      </c>
    </row>
    <row r="143" spans="1:65" s="2" customFormat="1" ht="6.95" customHeight="1">
      <c r="A143" s="31"/>
      <c r="B143" s="51"/>
      <c r="C143" s="52"/>
      <c r="D143" s="52"/>
      <c r="E143" s="52"/>
      <c r="F143" s="52"/>
      <c r="G143" s="52"/>
      <c r="H143" s="52"/>
      <c r="I143" s="52"/>
      <c r="J143" s="52"/>
      <c r="K143" s="52"/>
      <c r="L143" s="52"/>
      <c r="M143" s="36"/>
      <c r="N143" s="31"/>
      <c r="P143" s="31"/>
      <c r="Q143" s="31"/>
      <c r="R143" s="31"/>
      <c r="S143" s="31"/>
      <c r="T143" s="31"/>
      <c r="U143" s="31"/>
      <c r="V143" s="31"/>
      <c r="W143" s="31"/>
      <c r="X143" s="31"/>
      <c r="Y143" s="31"/>
      <c r="Z143" s="31"/>
      <c r="AA143" s="31"/>
      <c r="AB143" s="31"/>
      <c r="AC143" s="31"/>
      <c r="AD143" s="31"/>
      <c r="AE143" s="31"/>
    </row>
  </sheetData>
  <sheetProtection algorithmName="SHA-512" hashValue="cy71a1kBxv9l6snbZefaHSDHPNmFtYbHcLysLkLynjwB7pcMd5jcS7IZCyTG0J8YbYHAESG0EezWdxniYWyldw==" saltValue="kbQy8YrJYAlqP8MPPBA2bnWw+pXGi2fgvOKHi/4rzAFBUDpmfS3PWftQC2KgaVQOqHBz64BtUiH2WobqIllFAw==" spinCount="100000" sheet="1" objects="1" scenarios="1" formatColumns="0" formatRows="0" autoFilter="0"/>
  <autoFilter ref="C118:L142" xr:uid="{00000000-0009-0000-0000-000017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48</vt:i4>
      </vt:variant>
    </vt:vector>
  </HeadingPairs>
  <TitlesOfParts>
    <vt:vector size="72" baseType="lpstr">
      <vt:lpstr>Rekapitulace stavby</vt:lpstr>
      <vt:lpstr>01 - Technologie zabezpeč...</vt:lpstr>
      <vt:lpstr>02 - Zemní práce</vt:lpstr>
      <vt:lpstr>03 - Klimatizace</vt:lpstr>
      <vt:lpstr>PS 02-01 - Sdělovací zaří...</vt:lpstr>
      <vt:lpstr>PS 02-02 - Žst. Dolní Lip...</vt:lpstr>
      <vt:lpstr>PS 02-03 - ED Pardubice, ...</vt:lpstr>
      <vt:lpstr>PS 02-04 - Žst. Dolní Lip...</vt:lpstr>
      <vt:lpstr>PS 02-05 - ED Pardubice, ...</vt:lpstr>
      <vt:lpstr>PS 02-06 - žST Dolní Lipk...</vt:lpstr>
      <vt:lpstr>01-SO512266 - URS - SO 51...</vt:lpstr>
      <vt:lpstr>02-SO512266 - ÚOŽI - SO 5...</vt:lpstr>
      <vt:lpstr>02-SO512266.1 - ÚOŽI - žs...</vt:lpstr>
      <vt:lpstr>01-PS512267 - URS - PS 51...</vt:lpstr>
      <vt:lpstr>02-PS512267 - ÚOŽI - PS 5...</vt:lpstr>
      <vt:lpstr>01-PS512268 - URS - PS 51...</vt:lpstr>
      <vt:lpstr>02-PS512268 - ÚOŽI - PS 5...</vt:lpstr>
      <vt:lpstr>01-PS512269 - URS - PS 51...</vt:lpstr>
      <vt:lpstr>02-PS512269 - ÚOŽI - PS 5...</vt:lpstr>
      <vt:lpstr>SO 01 - Přejezd</vt:lpstr>
      <vt:lpstr>SO 02 - Výhybky</vt:lpstr>
      <vt:lpstr>SO 03 - Demontáž v.č. 7,8</vt:lpstr>
      <vt:lpstr>SO 04 - Materiál obj.- Ne...</vt:lpstr>
      <vt:lpstr>99 - VON</vt:lpstr>
      <vt:lpstr>'01 - Technologie zabezpeč...'!Názvy_tisku</vt:lpstr>
      <vt:lpstr>'01-PS512267 - URS - PS 51...'!Názvy_tisku</vt:lpstr>
      <vt:lpstr>'01-PS512268 - URS - PS 51...'!Názvy_tisku</vt:lpstr>
      <vt:lpstr>'01-PS512269 - URS - PS 51...'!Názvy_tisku</vt:lpstr>
      <vt:lpstr>'01-SO512266 - URS - SO 51...'!Názvy_tisku</vt:lpstr>
      <vt:lpstr>'02 - Zemní práce'!Názvy_tisku</vt:lpstr>
      <vt:lpstr>'02-PS512267 - ÚOŽI - PS 5...'!Názvy_tisku</vt:lpstr>
      <vt:lpstr>'02-PS512268 - ÚOŽI - PS 5...'!Názvy_tisku</vt:lpstr>
      <vt:lpstr>'02-PS512269 - ÚOŽI - PS 5...'!Názvy_tisku</vt:lpstr>
      <vt:lpstr>'02-SO512266 - ÚOŽI - SO 5...'!Názvy_tisku</vt:lpstr>
      <vt:lpstr>'02-SO512266.1 - ÚOŽI - žs...'!Názvy_tisku</vt:lpstr>
      <vt:lpstr>'03 - Klimatizace'!Názvy_tisku</vt:lpstr>
      <vt:lpstr>'99 - VON'!Názvy_tisku</vt:lpstr>
      <vt:lpstr>'PS 02-01 - Sdělovací zaří...'!Názvy_tisku</vt:lpstr>
      <vt:lpstr>'PS 02-02 - Žst. Dolní Lip...'!Názvy_tisku</vt:lpstr>
      <vt:lpstr>'PS 02-03 - ED Pardubice, ...'!Názvy_tisku</vt:lpstr>
      <vt:lpstr>'PS 02-04 - Žst. Dolní Lip...'!Názvy_tisku</vt:lpstr>
      <vt:lpstr>'PS 02-05 - ED Pardubice, ...'!Názvy_tisku</vt:lpstr>
      <vt:lpstr>'PS 02-06 - žST Dolní Lipk...'!Názvy_tisku</vt:lpstr>
      <vt:lpstr>'Rekapitulace stavby'!Názvy_tisku</vt:lpstr>
      <vt:lpstr>'SO 01 - Přejezd'!Názvy_tisku</vt:lpstr>
      <vt:lpstr>'SO 02 - Výhybky'!Názvy_tisku</vt:lpstr>
      <vt:lpstr>'SO 03 - Demontáž v.č. 7,8'!Názvy_tisku</vt:lpstr>
      <vt:lpstr>'SO 04 - Materiál obj.- Ne...'!Názvy_tisku</vt:lpstr>
      <vt:lpstr>'01 - Technologie zabezpeč...'!Oblast_tisku</vt:lpstr>
      <vt:lpstr>'01-PS512267 - URS - PS 51...'!Oblast_tisku</vt:lpstr>
      <vt:lpstr>'01-PS512268 - URS - PS 51...'!Oblast_tisku</vt:lpstr>
      <vt:lpstr>'01-PS512269 - URS - PS 51...'!Oblast_tisku</vt:lpstr>
      <vt:lpstr>'01-SO512266 - URS - SO 51...'!Oblast_tisku</vt:lpstr>
      <vt:lpstr>'02 - Zemní práce'!Oblast_tisku</vt:lpstr>
      <vt:lpstr>'02-PS512267 - ÚOŽI - PS 5...'!Oblast_tisku</vt:lpstr>
      <vt:lpstr>'02-PS512268 - ÚOŽI - PS 5...'!Oblast_tisku</vt:lpstr>
      <vt:lpstr>'02-PS512269 - ÚOŽI - PS 5...'!Oblast_tisku</vt:lpstr>
      <vt:lpstr>'02-SO512266 - ÚOŽI - SO 5...'!Oblast_tisku</vt:lpstr>
      <vt:lpstr>'02-SO512266.1 - ÚOŽI - žs...'!Oblast_tisku</vt:lpstr>
      <vt:lpstr>'03 - Klimatizace'!Oblast_tisku</vt:lpstr>
      <vt:lpstr>'99 - VON'!Oblast_tisku</vt:lpstr>
      <vt:lpstr>'PS 02-01 - Sdělovací zaří...'!Oblast_tisku</vt:lpstr>
      <vt:lpstr>'PS 02-02 - Žst. Dolní Lip...'!Oblast_tisku</vt:lpstr>
      <vt:lpstr>'PS 02-03 - ED Pardubice, ...'!Oblast_tisku</vt:lpstr>
      <vt:lpstr>'PS 02-04 - Žst. Dolní Lip...'!Oblast_tisku</vt:lpstr>
      <vt:lpstr>'PS 02-05 - ED Pardubice, ...'!Oblast_tisku</vt:lpstr>
      <vt:lpstr>'PS 02-06 - žST Dolní Lipk...'!Oblast_tisku</vt:lpstr>
      <vt:lpstr>'Rekapitulace stavby'!Oblast_tisku</vt:lpstr>
      <vt:lpstr>'SO 01 - Přejezd'!Oblast_tisku</vt:lpstr>
      <vt:lpstr>'SO 02 - Výhybky'!Oblast_tisku</vt:lpstr>
      <vt:lpstr>'SO 03 - Demontáž v.č. 7,8'!Oblast_tisku</vt:lpstr>
      <vt:lpstr>'SO 04 - Materiál obj.- Ne...'!Oblast_tisku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Slezák Jiří</dc:creator>
  <cp:lastModifiedBy>Jirowetz Jan, Ing.</cp:lastModifiedBy>
  <dcterms:created xsi:type="dcterms:W3CDTF">2020-09-30T05:35:53Z</dcterms:created>
  <dcterms:modified xsi:type="dcterms:W3CDTF">2021-02-04T05:43:40Z</dcterms:modified>
</cp:coreProperties>
</file>