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1\Oprava TV v žst. Holkov  a TT Velešín\Podklady SEE\"/>
    </mc:Choice>
  </mc:AlternateContent>
  <bookViews>
    <workbookView xWindow="0" yWindow="0" windowWidth="28800" windowHeight="12090" activeTab="1"/>
  </bookViews>
  <sheets>
    <sheet name="Rekapitulace stavby" sheetId="1" r:id="rId1"/>
    <sheet name="2020-09-22-01 - Oprava v ..." sheetId="2" r:id="rId2"/>
    <sheet name="2020-09-22-02 - Oprava v ..." sheetId="3" r:id="rId3"/>
    <sheet name="2020-09-22-03 - VRN žst. ..." sheetId="4" r:id="rId4"/>
    <sheet name="2020-09-22-04 - VRN TT Ve..." sheetId="5" r:id="rId5"/>
    <sheet name="Pokyny pro vyplnění" sheetId="6" r:id="rId6"/>
  </sheets>
  <definedNames>
    <definedName name="_xlnm._FilterDatabase" localSheetId="1" hidden="1">'2020-09-22-01 - Oprava v ...'!$C$79:$K$123</definedName>
    <definedName name="_xlnm._FilterDatabase" localSheetId="2" hidden="1">'2020-09-22-02 - Oprava v ...'!$C$79:$K$118</definedName>
    <definedName name="_xlnm._FilterDatabase" localSheetId="3" hidden="1">'2020-09-22-03 - VRN žst. ...'!$C$79:$K$83</definedName>
    <definedName name="_xlnm._FilterDatabase" localSheetId="4" hidden="1">'2020-09-22-04 - VRN TT Ve...'!$C$79:$K$83</definedName>
    <definedName name="_xlnm.Print_Titles" localSheetId="1">'2020-09-22-01 - Oprava v ...'!$79:$79</definedName>
    <definedName name="_xlnm.Print_Titles" localSheetId="2">'2020-09-22-02 - Oprava v ...'!$79:$79</definedName>
    <definedName name="_xlnm.Print_Titles" localSheetId="3">'2020-09-22-03 - VRN žst. ...'!$79:$79</definedName>
    <definedName name="_xlnm.Print_Titles" localSheetId="4">'2020-09-22-04 - VRN TT Ve...'!$79:$79</definedName>
    <definedName name="_xlnm.Print_Titles" localSheetId="0">'Rekapitulace stavby'!$52:$52</definedName>
    <definedName name="_xlnm.Print_Area" localSheetId="1">'2020-09-22-01 - Oprava v ...'!$C$4:$J$39,'2020-09-22-01 - Oprava v ...'!$C$45:$J$61,'2020-09-22-01 - Oprava v ...'!$C$67:$K$123</definedName>
    <definedName name="_xlnm.Print_Area" localSheetId="2">'2020-09-22-02 - Oprava v ...'!$C$4:$J$39,'2020-09-22-02 - Oprava v ...'!$C$45:$J$61,'2020-09-22-02 - Oprava v ...'!$C$67:$K$118</definedName>
    <definedName name="_xlnm.Print_Area" localSheetId="3">'2020-09-22-03 - VRN žst. ...'!$C$4:$J$39,'2020-09-22-03 - VRN žst. ...'!$C$45:$J$61,'2020-09-22-03 - VRN žst. ...'!$C$67:$K$83</definedName>
    <definedName name="_xlnm.Print_Area" localSheetId="4">'2020-09-22-04 - VRN TT Ve...'!$C$4:$J$39,'2020-09-22-04 - VRN TT Ve...'!$C$45:$J$61,'2020-09-22-04 - VRN TT Ve...'!$C$67:$K$83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83" i="5" l="1"/>
  <c r="J37" i="5"/>
  <c r="J36" i="5"/>
  <c r="AY58" i="1"/>
  <c r="J35" i="5"/>
  <c r="AX58" i="1"/>
  <c r="J60" i="5"/>
  <c r="BI82" i="5"/>
  <c r="BH82" i="5"/>
  <c r="BG82" i="5"/>
  <c r="BF82" i="5"/>
  <c r="T82" i="5"/>
  <c r="R82" i="5"/>
  <c r="P82" i="5"/>
  <c r="BI81" i="5"/>
  <c r="BH81" i="5"/>
  <c r="BG81" i="5"/>
  <c r="BF81" i="5"/>
  <c r="T81" i="5"/>
  <c r="R81" i="5"/>
  <c r="P81" i="5"/>
  <c r="F74" i="5"/>
  <c r="E72" i="5"/>
  <c r="F52" i="5"/>
  <c r="E50" i="5"/>
  <c r="J24" i="5"/>
  <c r="E24" i="5"/>
  <c r="J77" i="5" s="1"/>
  <c r="J23" i="5"/>
  <c r="J21" i="5"/>
  <c r="E21" i="5"/>
  <c r="J76" i="5" s="1"/>
  <c r="J20" i="5"/>
  <c r="J18" i="5"/>
  <c r="E18" i="5"/>
  <c r="F77" i="5" s="1"/>
  <c r="J17" i="5"/>
  <c r="J15" i="5"/>
  <c r="E15" i="5"/>
  <c r="F76" i="5" s="1"/>
  <c r="J14" i="5"/>
  <c r="J12" i="5"/>
  <c r="J74" i="5" s="1"/>
  <c r="E7" i="5"/>
  <c r="E70" i="5"/>
  <c r="J83" i="4"/>
  <c r="J60" i="4" s="1"/>
  <c r="J37" i="4"/>
  <c r="J36" i="4"/>
  <c r="AY57" i="1"/>
  <c r="J35" i="4"/>
  <c r="AX57" i="1" s="1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F74" i="4"/>
  <c r="E72" i="4"/>
  <c r="F52" i="4"/>
  <c r="E50" i="4"/>
  <c r="J24" i="4"/>
  <c r="E24" i="4"/>
  <c r="J77" i="4"/>
  <c r="J23" i="4"/>
  <c r="J21" i="4"/>
  <c r="E21" i="4"/>
  <c r="J76" i="4"/>
  <c r="J20" i="4"/>
  <c r="J18" i="4"/>
  <c r="E18" i="4"/>
  <c r="F77" i="4"/>
  <c r="J17" i="4"/>
  <c r="J15" i="4"/>
  <c r="E15" i="4"/>
  <c r="F76" i="4"/>
  <c r="J14" i="4"/>
  <c r="J12" i="4"/>
  <c r="J74" i="4" s="1"/>
  <c r="E7" i="4"/>
  <c r="E70" i="4" s="1"/>
  <c r="J37" i="3"/>
  <c r="J36" i="3"/>
  <c r="AY56" i="1"/>
  <c r="J35" i="3"/>
  <c r="AX56" i="1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F74" i="3"/>
  <c r="E72" i="3"/>
  <c r="F52" i="3"/>
  <c r="E50" i="3"/>
  <c r="J24" i="3"/>
  <c r="E24" i="3"/>
  <c r="J77" i="3"/>
  <c r="J23" i="3"/>
  <c r="J21" i="3"/>
  <c r="E21" i="3"/>
  <c r="J54" i="3"/>
  <c r="J20" i="3"/>
  <c r="J18" i="3"/>
  <c r="E18" i="3"/>
  <c r="F77" i="3"/>
  <c r="J17" i="3"/>
  <c r="J15" i="3"/>
  <c r="E15" i="3"/>
  <c r="F76" i="3"/>
  <c r="J14" i="3"/>
  <c r="J12" i="3"/>
  <c r="J74" i="3" s="1"/>
  <c r="E7" i="3"/>
  <c r="E70" i="3" s="1"/>
  <c r="J37" i="2"/>
  <c r="J36" i="2"/>
  <c r="AY55" i="1"/>
  <c r="J35" i="2"/>
  <c r="AX55" i="1" s="1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4" i="2"/>
  <c r="E72" i="2"/>
  <c r="F52" i="2"/>
  <c r="E50" i="2"/>
  <c r="J24" i="2"/>
  <c r="E24" i="2"/>
  <c r="J77" i="2" s="1"/>
  <c r="J23" i="2"/>
  <c r="J21" i="2"/>
  <c r="E21" i="2"/>
  <c r="J54" i="2" s="1"/>
  <c r="J20" i="2"/>
  <c r="J18" i="2"/>
  <c r="E18" i="2"/>
  <c r="F77" i="2" s="1"/>
  <c r="J17" i="2"/>
  <c r="J15" i="2"/>
  <c r="E15" i="2"/>
  <c r="F76" i="2" s="1"/>
  <c r="J14" i="2"/>
  <c r="J12" i="2"/>
  <c r="J74" i="2"/>
  <c r="E7" i="2"/>
  <c r="E48" i="2"/>
  <c r="L50" i="1"/>
  <c r="AM50" i="1"/>
  <c r="AM49" i="1"/>
  <c r="L49" i="1"/>
  <c r="AM47" i="1"/>
  <c r="L47" i="1"/>
  <c r="L45" i="1"/>
  <c r="L44" i="1"/>
  <c r="J115" i="3"/>
  <c r="J109" i="3"/>
  <c r="J102" i="3"/>
  <c r="BK94" i="3"/>
  <c r="BK90" i="3"/>
  <c r="BK82" i="3"/>
  <c r="J119" i="2"/>
  <c r="J113" i="2"/>
  <c r="BK104" i="2"/>
  <c r="BK100" i="2"/>
  <c r="BK94" i="2"/>
  <c r="J82" i="5"/>
  <c r="BK115" i="3"/>
  <c r="BK107" i="3"/>
  <c r="BK102" i="3"/>
  <c r="J93" i="3"/>
  <c r="BK87" i="3"/>
  <c r="J83" i="3"/>
  <c r="BK114" i="2"/>
  <c r="J109" i="2"/>
  <c r="BK90" i="2"/>
  <c r="J85" i="2"/>
  <c r="BK81" i="4"/>
  <c r="BK116" i="3"/>
  <c r="BK106" i="3"/>
  <c r="BK97" i="3"/>
  <c r="J90" i="3"/>
  <c r="J121" i="2"/>
  <c r="BK117" i="2"/>
  <c r="BK108" i="2"/>
  <c r="J100" i="2"/>
  <c r="BK98" i="2"/>
  <c r="J91" i="2"/>
  <c r="BK87" i="2"/>
  <c r="BK81" i="5"/>
  <c r="J113" i="3"/>
  <c r="BK104" i="3"/>
  <c r="BK98" i="3"/>
  <c r="BK95" i="3"/>
  <c r="BK123" i="2"/>
  <c r="J112" i="2"/>
  <c r="J106" i="2"/>
  <c r="J95" i="2"/>
  <c r="J84" i="2"/>
  <c r="BK82" i="5"/>
  <c r="J110" i="3"/>
  <c r="BK100" i="3"/>
  <c r="BK93" i="3"/>
  <c r="J123" i="2"/>
  <c r="BK118" i="2"/>
  <c r="BK110" i="2"/>
  <c r="J103" i="2"/>
  <c r="J96" i="2"/>
  <c r="AS54" i="1"/>
  <c r="J86" i="3"/>
  <c r="BK121" i="2"/>
  <c r="J107" i="2"/>
  <c r="J101" i="2"/>
  <c r="BK89" i="2"/>
  <c r="BK83" i="2"/>
  <c r="J81" i="4"/>
  <c r="J111" i="3"/>
  <c r="J98" i="3"/>
  <c r="BK91" i="3"/>
  <c r="BK84" i="3"/>
  <c r="BK119" i="2"/>
  <c r="BK115" i="2"/>
  <c r="BK105" i="2"/>
  <c r="J99" i="2"/>
  <c r="J94" i="2"/>
  <c r="J90" i="2"/>
  <c r="J86" i="2"/>
  <c r="BK114" i="3"/>
  <c r="BK108" i="3"/>
  <c r="J99" i="3"/>
  <c r="BK96" i="3"/>
  <c r="BK86" i="3"/>
  <c r="J114" i="2"/>
  <c r="BK109" i="2"/>
  <c r="BK103" i="2"/>
  <c r="BK92" i="2"/>
  <c r="J82" i="4"/>
  <c r="J112" i="3"/>
  <c r="J106" i="3"/>
  <c r="J95" i="3"/>
  <c r="BK89" i="3"/>
  <c r="BK122" i="2"/>
  <c r="J116" i="2"/>
  <c r="J105" i="2"/>
  <c r="BK97" i="2"/>
  <c r="BK85" i="2"/>
  <c r="J117" i="3"/>
  <c r="J114" i="3"/>
  <c r="J103" i="3"/>
  <c r="J100" i="3"/>
  <c r="J89" i="3"/>
  <c r="BK85" i="3"/>
  <c r="J122" i="2"/>
  <c r="BK111" i="2"/>
  <c r="BK102" i="2"/>
  <c r="BK91" i="2"/>
  <c r="BK84" i="2"/>
  <c r="J81" i="5"/>
  <c r="BK117" i="3"/>
  <c r="BK109" i="3"/>
  <c r="J105" i="3"/>
  <c r="J96" i="3"/>
  <c r="J88" i="3"/>
  <c r="J82" i="3"/>
  <c r="J118" i="2"/>
  <c r="J110" i="2"/>
  <c r="BK101" i="2"/>
  <c r="J97" i="2"/>
  <c r="BK93" i="2"/>
  <c r="J88" i="2"/>
  <c r="J83" i="2"/>
  <c r="BK112" i="3"/>
  <c r="BK103" i="3"/>
  <c r="J97" i="3"/>
  <c r="BK83" i="3"/>
  <c r="BK113" i="2"/>
  <c r="BK107" i="2"/>
  <c r="J98" i="2"/>
  <c r="J87" i="2"/>
  <c r="J118" i="3"/>
  <c r="BK111" i="3"/>
  <c r="J108" i="3"/>
  <c r="BK99" i="3"/>
  <c r="J91" i="3"/>
  <c r="J85" i="3"/>
  <c r="BK120" i="2"/>
  <c r="J117" i="2"/>
  <c r="J108" i="2"/>
  <c r="J102" i="2"/>
  <c r="BK95" i="2"/>
  <c r="J116" i="3"/>
  <c r="BK113" i="3"/>
  <c r="BK105" i="3"/>
  <c r="BK101" i="3"/>
  <c r="J92" i="3"/>
  <c r="BK88" i="3"/>
  <c r="J84" i="3"/>
  <c r="BK112" i="2"/>
  <c r="BK106" i="2"/>
  <c r="J93" i="2"/>
  <c r="BK86" i="2"/>
  <c r="J82" i="2"/>
  <c r="BK118" i="3"/>
  <c r="J107" i="3"/>
  <c r="J104" i="3"/>
  <c r="BK92" i="3"/>
  <c r="J87" i="3"/>
  <c r="J120" i="2"/>
  <c r="BK116" i="2"/>
  <c r="J104" i="2"/>
  <c r="BK96" i="2"/>
  <c r="J92" i="2"/>
  <c r="J89" i="2"/>
  <c r="BK82" i="4"/>
  <c r="BK110" i="3"/>
  <c r="J101" i="3"/>
  <c r="J94" i="3"/>
  <c r="J115" i="2"/>
  <c r="J111" i="2"/>
  <c r="BK99" i="2"/>
  <c r="BK88" i="2"/>
  <c r="BK82" i="2"/>
  <c r="P81" i="2" l="1"/>
  <c r="P80" i="2"/>
  <c r="AU55" i="1"/>
  <c r="P81" i="3"/>
  <c r="P80" i="3" s="1"/>
  <c r="AU56" i="1" s="1"/>
  <c r="T80" i="5"/>
  <c r="T81" i="2"/>
  <c r="T80" i="2" s="1"/>
  <c r="R81" i="3"/>
  <c r="R80" i="3"/>
  <c r="P80" i="4"/>
  <c r="AU57" i="1" s="1"/>
  <c r="R80" i="5"/>
  <c r="R81" i="2"/>
  <c r="R80" i="2"/>
  <c r="T81" i="3"/>
  <c r="T80" i="3"/>
  <c r="R80" i="4"/>
  <c r="P80" i="5"/>
  <c r="AU58" i="1" s="1"/>
  <c r="BK81" i="2"/>
  <c r="J81" i="2"/>
  <c r="J60" i="2"/>
  <c r="BK81" i="3"/>
  <c r="J81" i="3"/>
  <c r="J60" i="3"/>
  <c r="BK80" i="4"/>
  <c r="J80" i="4" s="1"/>
  <c r="J59" i="4" s="1"/>
  <c r="T80" i="4"/>
  <c r="BK80" i="5"/>
  <c r="J80" i="5" s="1"/>
  <c r="J59" i="5" s="1"/>
  <c r="F54" i="2"/>
  <c r="J55" i="2"/>
  <c r="J76" i="2"/>
  <c r="BE85" i="2"/>
  <c r="BE90" i="2"/>
  <c r="BE93" i="2"/>
  <c r="BE96" i="2"/>
  <c r="BE100" i="2"/>
  <c r="BE101" i="2"/>
  <c r="BE104" i="2"/>
  <c r="BE116" i="2"/>
  <c r="BE117" i="2"/>
  <c r="BE120" i="2"/>
  <c r="BE122" i="2"/>
  <c r="BE123" i="2"/>
  <c r="F54" i="3"/>
  <c r="J55" i="3"/>
  <c r="J76" i="3"/>
  <c r="BE84" i="3"/>
  <c r="BE85" i="3"/>
  <c r="BE87" i="3"/>
  <c r="BE91" i="3"/>
  <c r="BE105" i="3"/>
  <c r="BE106" i="3"/>
  <c r="BE115" i="3"/>
  <c r="BE117" i="3"/>
  <c r="BE81" i="5"/>
  <c r="J52" i="2"/>
  <c r="E70" i="2"/>
  <c r="BE83" i="2"/>
  <c r="BE84" i="2"/>
  <c r="BE94" i="2"/>
  <c r="BE102" i="2"/>
  <c r="BE106" i="2"/>
  <c r="BE110" i="2"/>
  <c r="BE112" i="2"/>
  <c r="E48" i="3"/>
  <c r="J52" i="3"/>
  <c r="F55" i="3"/>
  <c r="BE82" i="3"/>
  <c r="BE89" i="3"/>
  <c r="BE93" i="3"/>
  <c r="BE99" i="3"/>
  <c r="BE100" i="3"/>
  <c r="BE101" i="3"/>
  <c r="BE102" i="3"/>
  <c r="BE103" i="3"/>
  <c r="BE112" i="3"/>
  <c r="BE114" i="3"/>
  <c r="E48" i="4"/>
  <c r="J52" i="4"/>
  <c r="F54" i="4"/>
  <c r="J54" i="4"/>
  <c r="F55" i="4"/>
  <c r="J55" i="4"/>
  <c r="BE81" i="4"/>
  <c r="BE82" i="5"/>
  <c r="BE87" i="2"/>
  <c r="BE95" i="2"/>
  <c r="BE98" i="2"/>
  <c r="BE99" i="2"/>
  <c r="BE103" i="2"/>
  <c r="BE109" i="2"/>
  <c r="BE115" i="2"/>
  <c r="BE118" i="2"/>
  <c r="BE119" i="2"/>
  <c r="BE90" i="3"/>
  <c r="BE94" i="3"/>
  <c r="BE95" i="3"/>
  <c r="BE96" i="3"/>
  <c r="BE108" i="3"/>
  <c r="BE109" i="3"/>
  <c r="BE110" i="3"/>
  <c r="BE111" i="3"/>
  <c r="BE118" i="3"/>
  <c r="E48" i="5"/>
  <c r="J52" i="5"/>
  <c r="F54" i="5"/>
  <c r="J54" i="5"/>
  <c r="F55" i="5"/>
  <c r="J55" i="5"/>
  <c r="F55" i="2"/>
  <c r="BE82" i="2"/>
  <c r="BE86" i="2"/>
  <c r="BE88" i="2"/>
  <c r="BE89" i="2"/>
  <c r="BE91" i="2"/>
  <c r="BE92" i="2"/>
  <c r="BE97" i="2"/>
  <c r="BE105" i="2"/>
  <c r="BE107" i="2"/>
  <c r="BE108" i="2"/>
  <c r="BE111" i="2"/>
  <c r="BE113" i="2"/>
  <c r="BE114" i="2"/>
  <c r="BE121" i="2"/>
  <c r="BE83" i="3"/>
  <c r="BE86" i="3"/>
  <c r="BE88" i="3"/>
  <c r="BE92" i="3"/>
  <c r="BE97" i="3"/>
  <c r="BE98" i="3"/>
  <c r="BE104" i="3"/>
  <c r="BE107" i="3"/>
  <c r="BE113" i="3"/>
  <c r="BE116" i="3"/>
  <c r="BE82" i="4"/>
  <c r="F37" i="2"/>
  <c r="BD55" i="1"/>
  <c r="J34" i="4"/>
  <c r="AW57" i="1" s="1"/>
  <c r="J34" i="2"/>
  <c r="AW55" i="1"/>
  <c r="F35" i="2"/>
  <c r="BB55" i="1" s="1"/>
  <c r="F37" i="4"/>
  <c r="BD57" i="1"/>
  <c r="J34" i="5"/>
  <c r="AW58" i="1" s="1"/>
  <c r="F36" i="3"/>
  <c r="BC56" i="1"/>
  <c r="F34" i="2"/>
  <c r="BA55" i="1" s="1"/>
  <c r="F36" i="4"/>
  <c r="BC57" i="1"/>
  <c r="F37" i="5"/>
  <c r="BD58" i="1" s="1"/>
  <c r="F36" i="5"/>
  <c r="BC58" i="1"/>
  <c r="F34" i="4"/>
  <c r="BA57" i="1" s="1"/>
  <c r="F36" i="2"/>
  <c r="BC55" i="1"/>
  <c r="F34" i="5"/>
  <c r="BA58" i="1" s="1"/>
  <c r="F34" i="3"/>
  <c r="BA56" i="1"/>
  <c r="F35" i="4"/>
  <c r="BB57" i="1" s="1"/>
  <c r="J34" i="3"/>
  <c r="AW56" i="1"/>
  <c r="F35" i="5"/>
  <c r="BB58" i="1" s="1"/>
  <c r="F35" i="3"/>
  <c r="BB56" i="1"/>
  <c r="F37" i="3"/>
  <c r="BD56" i="1" s="1"/>
  <c r="BK80" i="2" l="1"/>
  <c r="J80" i="2"/>
  <c r="J59" i="2"/>
  <c r="BK80" i="3"/>
  <c r="J80" i="3" s="1"/>
  <c r="J30" i="3" s="1"/>
  <c r="AG56" i="1" s="1"/>
  <c r="AU54" i="1"/>
  <c r="BC54" i="1"/>
  <c r="W32" i="1"/>
  <c r="F33" i="2"/>
  <c r="AZ55" i="1"/>
  <c r="F33" i="3"/>
  <c r="AZ56" i="1"/>
  <c r="J33" i="3"/>
  <c r="AV56" i="1"/>
  <c r="AT56" i="1" s="1"/>
  <c r="F33" i="4"/>
  <c r="AZ57" i="1"/>
  <c r="F33" i="5"/>
  <c r="AZ58" i="1" s="1"/>
  <c r="J30" i="5"/>
  <c r="AG58" i="1"/>
  <c r="J30" i="4"/>
  <c r="AG57" i="1" s="1"/>
  <c r="BD54" i="1"/>
  <c r="W33" i="1"/>
  <c r="J33" i="2"/>
  <c r="AV55" i="1" s="1"/>
  <c r="AT55" i="1" s="1"/>
  <c r="J33" i="4"/>
  <c r="AV57" i="1"/>
  <c r="AT57" i="1" s="1"/>
  <c r="J33" i="5"/>
  <c r="AV58" i="1"/>
  <c r="AT58" i="1"/>
  <c r="BA54" i="1"/>
  <c r="W30" i="1"/>
  <c r="BB54" i="1"/>
  <c r="W31" i="1"/>
  <c r="J39" i="3" l="1"/>
  <c r="J39" i="4"/>
  <c r="J39" i="5"/>
  <c r="J59" i="3"/>
  <c r="AN56" i="1"/>
  <c r="AN58" i="1"/>
  <c r="AN57" i="1"/>
  <c r="AY54" i="1"/>
  <c r="AZ54" i="1"/>
  <c r="W29" i="1" s="1"/>
  <c r="AW54" i="1"/>
  <c r="AK30" i="1"/>
  <c r="J30" i="2"/>
  <c r="AG55" i="1" s="1"/>
  <c r="AN55" i="1" s="1"/>
  <c r="AX54" i="1"/>
  <c r="J39" i="2" l="1"/>
  <c r="AG54" i="1"/>
  <c r="AK26" i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<sst xmlns="http://schemas.openxmlformats.org/spreadsheetml/2006/main" count="2265" uniqueCount="529">
  <si>
    <t>Export Komplet</t>
  </si>
  <si>
    <t>VZ</t>
  </si>
  <si>
    <t>2.0</t>
  </si>
  <si>
    <t/>
  </si>
  <si>
    <t>False</t>
  </si>
  <si>
    <t>{4c708bf2-3633-4e02-bdce-96b2a4a3eaa3}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</si>
  <si>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</si>
  <si>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</si>
  <si>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</si>
  <si>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</si>
  <si>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</si>
  <si>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</si>
  <si>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</si>
  <si>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</si>
  <si>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</si>
  <si>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</si>
  <si>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</si>
  <si>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 Holkov a TT Velešín</t>
  </si>
  <si>
    <t>KSO:</t>
  </si>
  <si>
    <t>CC-CZ:</t>
  </si>
  <si>
    <t>Místo:</t>
  </si>
  <si>
    <t xml:space="preserve"> </t>
  </si>
  <si>
    <t>Datum:</t>
  </si>
  <si>
    <t>22. 9. 2020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</si>
  <si>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</si>
  <si>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</si>
  <si>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</si>
  <si>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</si>
  <si>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</si>
  <si>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</si>
  <si>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</si>
  <si>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</si>
  <si>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</si>
  <si>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</si>
  <si>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</si>
  <si>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</si>
  <si>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</si>
  <si>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</si>
  <si>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</si>
  <si>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</si>
  <si>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</si>
  <si>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</si>
  <si>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</si>
  <si>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</si>
  <si>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</si>
  <si>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</si>
  <si>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</si>
  <si>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</si>
  <si>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</si>
  <si>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</si>
  <si>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</si>
  <si>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</si>
  <si>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</si>
  <si>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</si>
  <si>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</si>
  <si>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</si>
  <si>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</si>
  <si>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</si>
  <si>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</si>
  <si>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</si>
  <si>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</si>
  <si>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</si>
  <si>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</si>
  <si>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</si>
  <si>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</si>
  <si>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</si>
  <si>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</si>
  <si>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</si>
  <si>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</si>
  <si>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</si>
  <si>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</si>
  <si>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</si>
  <si>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</si>
  <si>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2020-09-22-01</t>
  </si>
  <si>
    <t>Oprava v žst Holkov</t>
  </si>
  <si>
    <t>STA</t>
  </si>
  <si>
    <t>1</t>
  </si>
  <si>
    <t>{ba6687da-978b-4943-aa7d-881a7009d9cb}</t>
  </si>
  <si>
    <t>2</t>
  </si>
  <si>
    <t>2020-09-22-02</t>
  </si>
  <si>
    <t>Oprava v TT Velešín</t>
  </si>
  <si>
    <t>{95b8515a-65c1-4d41-8eca-dafe33475fc4}</t>
  </si>
  <si>
    <t>2020-09-22-03</t>
  </si>
  <si>
    <t>VRN žst. Holkov</t>
  </si>
  <si>
    <t>{f6d55301-c44a-47a6-8857-ea302bed2da7}</t>
  </si>
  <si>
    <t>2020-09-22-04</t>
  </si>
  <si>
    <t>VRN TT Velešín</t>
  </si>
  <si>
    <t>{321f5f0c-0e5b-497e-99c4-a0a995e5d86a}</t>
  </si>
  <si>
    <t>KRYCÍ LIST SOUPISU PRACÍ</t>
  </si>
  <si>
    <t>Objekt:</t>
  </si>
  <si>
    <t>2020-09-22-01 - Oprava v žst Holkov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</si>
  <si>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</si>
  <si>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</si>
  <si>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</si>
  <si>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</si>
  <si>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</si>
  <si>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</si>
  <si>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</si>
  <si>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</si>
  <si>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</si>
  <si>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</si>
  <si>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</si>
  <si>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</si>
  <si>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</si>
  <si>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</si>
  <si>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</si>
  <si>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</si>
  <si>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</si>
  <si>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</si>
  <si>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</si>
  <si>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</si>
  <si>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</si>
  <si>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</si>
  <si>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44</t>
  </si>
  <si>
    <t>K</t>
  </si>
  <si>
    <t>7492471010</t>
  </si>
  <si>
    <t>Demontáže kabelových vedení nn - demontáž ze zemní kynety, roštu, rozvaděče, trubky, chráničky apod.</t>
  </si>
  <si>
    <t>m</t>
  </si>
  <si>
    <t>Sborník UOŽI 01 2021</t>
  </si>
  <si>
    <t>512</t>
  </si>
  <si>
    <t>1364368488</t>
  </si>
  <si>
    <t>38</t>
  </si>
  <si>
    <t>7492555020</t>
  </si>
  <si>
    <t>Montáž kabelů vícežílových Cu 12 x 2,5 mm2 - uložení do země, chráničky, na rošty, pod omítku apod.</t>
  </si>
  <si>
    <t>869033946</t>
  </si>
  <si>
    <t>40</t>
  </si>
  <si>
    <t>M</t>
  </si>
  <si>
    <t>7492502150</t>
  </si>
  <si>
    <t>Kabely, vodiče, šňůry Cu - nn Kabel silový více-žílový Cu, plastová izolace CYKY 12J2,5  (12Cx2,5)</t>
  </si>
  <si>
    <t>-1425342721</t>
  </si>
  <si>
    <t>39</t>
  </si>
  <si>
    <t>7590540619</t>
  </si>
  <si>
    <t>Slaboproudé rozvody, kabely pro přívod a vnitřní instalaci UTP/FTP kategorie 6a,  250MHz  1 Gbps UTP Nestíněný,  vnitřní, drát, nehořlavý, bezhalogenní, nízkodýmavý</t>
  </si>
  <si>
    <t>128</t>
  </si>
  <si>
    <t>1528851453</t>
  </si>
  <si>
    <t>42</t>
  </si>
  <si>
    <t>7496553020</t>
  </si>
  <si>
    <t>Montáž dálkového ovládání úsekových odpojovačů (DOÚO) modulu pro ovládání 1 kusu motorového pohonu trakčních odpojovačů</t>
  </si>
  <si>
    <t>kus</t>
  </si>
  <si>
    <t>-770772362</t>
  </si>
  <si>
    <t>34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</si>
  <si>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</si>
  <si>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</si>
  <si>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-1695255020</t>
  </si>
  <si>
    <t>35</t>
  </si>
  <si>
    <t>7493500070</t>
  </si>
  <si>
    <t>Dálkové ovládání úsekových odpojovačů ( DOÚO ) Ovladače Napájecí souprava DOÚO s oddělovacím transformátorem a HIS</t>
  </si>
  <si>
    <t>-2094759850</t>
  </si>
  <si>
    <t>41</t>
  </si>
  <si>
    <t>7496553010</t>
  </si>
  <si>
    <t>Montáž dálkového ovládání úsekových odpojovačů (DOÚO) ovladače motorových pohonů trakčních odpojovačů - včetně veškerého příslušenství</t>
  </si>
  <si>
    <t>258449792</t>
  </si>
  <si>
    <t>36</t>
  </si>
  <si>
    <t>7493500030</t>
  </si>
  <si>
    <t>Dálkové ovládání úsekových odpojovačů ( DOÚO ) Ovladače pro dálkové ovládání motorových pohonů trakčních odpojovačů pro 8 motorových pohonů</t>
  </si>
  <si>
    <t>-1353477302</t>
  </si>
  <si>
    <t>43</t>
  </si>
  <si>
    <t>7496572030</t>
  </si>
  <si>
    <t>Demontáž zařízení dálkového ovládání úsekových odpojovačů modulu pro ovládání 1 kusu motorového pohonu trakčních odpojovačů</t>
  </si>
  <si>
    <t>416660448</t>
  </si>
  <si>
    <t>37</t>
  </si>
  <si>
    <t>7496754084</t>
  </si>
  <si>
    <t>Elektrodispečink SKŘ-DŘT verifikace signálů a povelů s novými daty pro objekt ŽST</t>
  </si>
  <si>
    <t>-1975708837</t>
  </si>
  <si>
    <t>7497350970</t>
  </si>
  <si>
    <t>Montáž odpojovače motorového</t>
  </si>
  <si>
    <t>-1200225041</t>
  </si>
  <si>
    <t>5</t>
  </si>
  <si>
    <t>7497301150</t>
  </si>
  <si>
    <t>Vodiče trakčního vedení  Pohon odpojovače motorový</t>
  </si>
  <si>
    <t>-1984568169</t>
  </si>
  <si>
    <t>6</t>
  </si>
  <si>
    <t>7497301170</t>
  </si>
  <si>
    <t>Vodiče trakčního vedení  Táhlo motorového odpojovače</t>
  </si>
  <si>
    <t>-1723937639</t>
  </si>
  <si>
    <t>7</t>
  </si>
  <si>
    <t>7497350975</t>
  </si>
  <si>
    <t>Montáž odpojovače ručního</t>
  </si>
  <si>
    <t>2084789133</t>
  </si>
  <si>
    <t>8</t>
  </si>
  <si>
    <t>7497301160</t>
  </si>
  <si>
    <t>Vodiče trakčního vedení  Pohon odpojovače ruční</t>
  </si>
  <si>
    <t>-1269257810</t>
  </si>
  <si>
    <t>9</t>
  </si>
  <si>
    <t>7497350990</t>
  </si>
  <si>
    <t>Montáž odpojovače nebo odpínače, příp. s uzemňovacím nožem na stožár trakčního vedení</t>
  </si>
  <si>
    <t>-1133919666</t>
  </si>
  <si>
    <t>10</t>
  </si>
  <si>
    <t>7497301180</t>
  </si>
  <si>
    <t>Vodiče trakčního vedení  Odpojovač nebo odpínač na stož. TV</t>
  </si>
  <si>
    <t>-255006258</t>
  </si>
  <si>
    <t>11</t>
  </si>
  <si>
    <t>7497301190</t>
  </si>
  <si>
    <t>Vodiče trakčního vedení  Odpojovač nebo odpínač s uzemňovacím nožem na stož. TV</t>
  </si>
  <si>
    <t>-572233957</t>
  </si>
  <si>
    <t>12</t>
  </si>
  <si>
    <t>7497351015</t>
  </si>
  <si>
    <t>Montáž kotvení svodu z odpojovače s připojením na trakční vedení dvou na stožár BP</t>
  </si>
  <si>
    <t>1972090618</t>
  </si>
  <si>
    <t>13</t>
  </si>
  <si>
    <t>7497301220</t>
  </si>
  <si>
    <t>Vodiče trakčního vedení  Kotvení dvou svodů z odpoj. s připoj. na TV - BP</t>
  </si>
  <si>
    <t>1660403253</t>
  </si>
  <si>
    <t>49</t>
  </si>
  <si>
    <t>7497301410</t>
  </si>
  <si>
    <t>Vodiče trakčního vedení  Materiál sestavení  pro připojení svodu 120 mm2 Cu napájecího převěsu na TV</t>
  </si>
  <si>
    <t>1739710135</t>
  </si>
  <si>
    <t>14</t>
  </si>
  <si>
    <t>7497351445</t>
  </si>
  <si>
    <t>Montáž soupravy nosných lišt pro pohon odpojovače např. na stožáru Bp, T, 2T</t>
  </si>
  <si>
    <t>1322953677</t>
  </si>
  <si>
    <t>28</t>
  </si>
  <si>
    <t>7497301140</t>
  </si>
  <si>
    <t>Vodiče trakčního vedení  Materiál sestavení pro připevnění odpojovače na stožár typu BP</t>
  </si>
  <si>
    <t>536307427</t>
  </si>
  <si>
    <t>7497301130</t>
  </si>
  <si>
    <t>Vodiče trakčního vedení  Materiál sestavení pro připevnění pohonu odpojovače na stožár typu BP</t>
  </si>
  <si>
    <t>-641935031</t>
  </si>
  <si>
    <t>29</t>
  </si>
  <si>
    <t>7499700011</t>
  </si>
  <si>
    <t>Konstrukční prvky trakčního vedení  Lišta pro vodítko táhla pohonu na BP stožár 350-610 mm</t>
  </si>
  <si>
    <t>-1414576736</t>
  </si>
  <si>
    <t>30</t>
  </si>
  <si>
    <t>7499700012</t>
  </si>
  <si>
    <t>Konstrukční prvky trakčního vedení  Lišta pro vodítko táhla pohonu na BP stožár 611-1200 mm</t>
  </si>
  <si>
    <t>-564072929</t>
  </si>
  <si>
    <t>31</t>
  </si>
  <si>
    <t>7499700013</t>
  </si>
  <si>
    <t>Konstrukční prvky trakčního vedení  Vodítko táhla pohonu 150-170 mm</t>
  </si>
  <si>
    <t>-172512973</t>
  </si>
  <si>
    <t>32</t>
  </si>
  <si>
    <t>7499700014</t>
  </si>
  <si>
    <t>Konstrukční prvky trakčního vedení  Vodítko táhla pohonu 180-200 mm</t>
  </si>
  <si>
    <t>-1488942411</t>
  </si>
  <si>
    <t>16</t>
  </si>
  <si>
    <t>7497351770</t>
  </si>
  <si>
    <t>Montáž výstražných tabulek na stožáru T, P, BP, DS</t>
  </si>
  <si>
    <t>-1679650183</t>
  </si>
  <si>
    <t>26</t>
  </si>
  <si>
    <t>7499700272</t>
  </si>
  <si>
    <t>Konstrukční prvky trakčního vedení  Držák výstražné tabulky na BP1, např. H64/III/1</t>
  </si>
  <si>
    <t>-1511023668</t>
  </si>
  <si>
    <t>27</t>
  </si>
  <si>
    <t>7497302250</t>
  </si>
  <si>
    <t>Vodiče trakčního vedení  Výstražné tabulky na stožáru T, P, BP, DS</t>
  </si>
  <si>
    <t>-524351799</t>
  </si>
  <si>
    <t>17</t>
  </si>
  <si>
    <t>7497351780</t>
  </si>
  <si>
    <t>Číslování stožárů a pohonů odpojovačů 1 - 3 znaky</t>
  </si>
  <si>
    <t>969699644</t>
  </si>
  <si>
    <t>18</t>
  </si>
  <si>
    <t>7497302260</t>
  </si>
  <si>
    <t>Vodiče trakčního vedení  Tabulka číslování stožárů a pohonů odpojovačů 1 - 3 znaky</t>
  </si>
  <si>
    <t>1130646594</t>
  </si>
  <si>
    <t>19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</si>
  <si>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</si>
  <si>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</si>
  <si>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977761741</t>
  </si>
  <si>
    <t>20</t>
  </si>
  <si>
    <t>7497371515</t>
  </si>
  <si>
    <t>Demontáže zařízení trakčního vedení kotvení svodu - převěsu z odpojovače dvojité lano - demontáž stávajícího zařízení se všemi pomocnými doplňujícími úpravami</t>
  </si>
  <si>
    <t>-1627688439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</si>
  <si>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</si>
  <si>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</si>
  <si>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304189048</t>
  </si>
  <si>
    <t>47</t>
  </si>
  <si>
    <t>7496275020</t>
  </si>
  <si>
    <t>Demontáž odpojovačů elektromotorových pohonů k jednopólovému odpojovači vn, včetně příslušenství</t>
  </si>
  <si>
    <t>390507015</t>
  </si>
  <si>
    <t>46</t>
  </si>
  <si>
    <t>7496275025</t>
  </si>
  <si>
    <t>Demontáž odpojovačů motorového pohonu</t>
  </si>
  <si>
    <t>-815616522</t>
  </si>
  <si>
    <t>45</t>
  </si>
  <si>
    <t>7496275030</t>
  </si>
  <si>
    <t>Demontáž odpojovačů ručního pohonu</t>
  </si>
  <si>
    <t>1696480282</t>
  </si>
  <si>
    <t>22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</si>
  <si>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</si>
  <si>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</si>
  <si>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</si>
  <si>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1468617306</t>
  </si>
  <si>
    <t>48</t>
  </si>
  <si>
    <t>7496572010</t>
  </si>
  <si>
    <t>Demontáž zařízení dálkového ovládání úsekových odpojovačů ovladače</t>
  </si>
  <si>
    <t>137519354</t>
  </si>
  <si>
    <t>2020-09-22-02 - Oprava v TT Velešín</t>
  </si>
  <si>
    <t>54578224</t>
  </si>
  <si>
    <t>1528578438</t>
  </si>
  <si>
    <t>33</t>
  </si>
  <si>
    <t>-1962632806</t>
  </si>
  <si>
    <t>-756769177</t>
  </si>
  <si>
    <t>609816935</t>
  </si>
  <si>
    <t>7493500040</t>
  </si>
  <si>
    <t>Dálkové ovládání úsekových odpojovačů ( DOÚO ) Ovladače pro dálkové ovládání motorových pohonů trakčních odpojovačů pro 12 motorových pohonů</t>
  </si>
  <si>
    <t>2061036646</t>
  </si>
  <si>
    <t>-965159260</t>
  </si>
  <si>
    <t>-1367619219</t>
  </si>
  <si>
    <t>1761036501</t>
  </si>
  <si>
    <t>7496754086</t>
  </si>
  <si>
    <t>Elektrodispečink SKŘ-DŘT verifikace signálů a povelů s novými daty pro objekt NS</t>
  </si>
  <si>
    <t>-53493740</t>
  </si>
  <si>
    <t>932547685</t>
  </si>
  <si>
    <t>298283602</t>
  </si>
  <si>
    <t>-373154083</t>
  </si>
  <si>
    <t>-2066491009</t>
  </si>
  <si>
    <t>1470407525</t>
  </si>
  <si>
    <t>-987002064</t>
  </si>
  <si>
    <t>1188214215</t>
  </si>
  <si>
    <t>-418727006</t>
  </si>
  <si>
    <t>805314252</t>
  </si>
  <si>
    <t>25</t>
  </si>
  <si>
    <t>2096907987</t>
  </si>
  <si>
    <t>793004725</t>
  </si>
  <si>
    <t>1828887309</t>
  </si>
  <si>
    <t>-1075463971</t>
  </si>
  <si>
    <t>1555003039</t>
  </si>
  <si>
    <t>-355695678</t>
  </si>
  <si>
    <t>24</t>
  </si>
  <si>
    <t>-921659624</t>
  </si>
  <si>
    <t>1487055261</t>
  </si>
  <si>
    <t>-430502355</t>
  </si>
  <si>
    <t>1285141693</t>
  </si>
  <si>
    <t>548716369</t>
  </si>
  <si>
    <t>-1164846989</t>
  </si>
  <si>
    <t>-2047063761</t>
  </si>
  <si>
    <t>596667007</t>
  </si>
  <si>
    <t>-379367575</t>
  </si>
  <si>
    <t>1102142001</t>
  </si>
  <si>
    <t>-86488308</t>
  </si>
  <si>
    <t>979849392</t>
  </si>
  <si>
    <t>2020-09-22-03 - VRN žst. Holkov</t>
  </si>
  <si>
    <t>VRN - Vedlejší rozpočtové náklady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</si>
  <si>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</si>
  <si>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</si>
  <si>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-871255457</t>
  </si>
  <si>
    <t>7498150525</t>
  </si>
  <si>
    <t>Vyhotovení výchozí revizní zprávy příplatek za každých dalších i započatých 500 000 Kč přes 1 000 000 Kč</t>
  </si>
  <si>
    <t>-623462878</t>
  </si>
  <si>
    <t>VRN</t>
  </si>
  <si>
    <t>Vedlejší rozpočtové náklady</t>
  </si>
  <si>
    <t>2020-09-22-04 - VRN TT Velešín</t>
  </si>
  <si>
    <t>1271227376</t>
  </si>
  <si>
    <t>1474882849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</si>
  <si>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</si>
  <si>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</si>
  <si>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</si>
  <si>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</si>
  <si>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</si>
  <si>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</si>
  <si>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</si>
  <si>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</si>
  <si>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</si>
  <si>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</si>
  <si>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</si>
  <si>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</si>
  <si>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</si>
  <si>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</si>
  <si>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</si>
  <si>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</si>
  <si>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</si>
  <si>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</si>
  <si>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</si>
  <si>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</si>
  <si>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</si>
  <si>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</si>
  <si>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</si>
  <si>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</si>
  <si>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</si>
  <si>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</si>
  <si>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</si>
  <si>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</si>
  <si>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</si>
  <si>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</si>
  <si>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</si>
  <si>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</si>
  <si>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</si>
  <si>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</si>
  <si>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</si>
  <si>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</si>
  <si>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</si>
  <si>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</si>
  <si>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</si>
  <si>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</si>
  <si>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</si>
  <si>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</si>
  <si>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</si>
  <si>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</si>
  <si>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</si>
  <si>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</si>
  <si>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</si>
  <si>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</si>
  <si>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</si>
  <si>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</si>
  <si>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</si>
  <si>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</si>
  <si>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</si>
  <si>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</si>
  <si>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</si>
  <si>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</si>
  <si>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</si>
  <si>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</si>
  <si>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</si>
  <si>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</si>
  <si>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</si>
  <si>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</si>
  <si>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</si>
  <si>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</si>
  <si>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</si>
  <si>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</si>
  <si>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</si>
  <si>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</si>
  <si>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</si>
  <si>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</si>
  <si>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</si>
  <si>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</si>
  <si>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</si>
  <si>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</si>
  <si>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</si>
  <si>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</si>
  <si>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</si>
  <si>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</si>
  <si>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</si>
  <si>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</si>
  <si>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</si>
  <si>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</si>
  <si>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</si>
  <si>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</si>
  <si>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</si>
  <si>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</si>
  <si>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</si>
  <si>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</si>
  <si>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</si>
  <si>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</si>
  <si>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</si>
  <si>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</si>
  <si>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</si>
  <si>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</si>
  <si>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</si>
  <si>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</si>
  <si>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</si>
  <si>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</si>
  <si>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</si>
  <si>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</si>
  <si>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</si>
  <si>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</si>
  <si>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</si>
  <si>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</si>
  <si>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</si>
  <si>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</si>
  <si>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</si>
  <si>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</si>
  <si>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</si>
  <si>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</si>
  <si>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</si>
  <si>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</si>
  <si>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</si>
  <si>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</si>
  <si>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</si>
  <si>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</si>
  <si>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</si>
  <si>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</si>
  <si>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</si>
  <si>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</si>
  <si>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</si>
  <si>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</si>
  <si>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</si>
  <si>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</si>
  <si>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</si>
  <si>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</si>
  <si>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</si>
  <si>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</si>
  <si>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</si>
  <si>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</si>
  <si>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</si>
  <si>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</si>
  <si>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</si>
  <si>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</si>
  <si>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</si>
  <si>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</si>
  <si>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</si>
  <si>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</si>
  <si>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</si>
  <si>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</si>
  <si>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</si>
  <si>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</si>
  <si>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</si>
  <si>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</si>
  <si>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</si>
  <si>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</si>
  <si>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</si>
  <si>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</si>
  <si>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</si>
  <si>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</si>
  <si>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</si>
  <si>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</si>
  <si>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</si>
  <si>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</si>
  <si>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</si>
  <si>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</si>
  <si>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</si>
  <si>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</si>
  <si>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</si>
  <si>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</si>
  <si>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</si>
  <si>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</si>
  <si>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</si>
  <si>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</si>
  <si>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</si>
  <si>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</si>
  <si>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</si>
  <si>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</si>
  <si>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</si>
  <si>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</si>
  <si>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</si>
  <si>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</si>
  <si>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</si>
  <si>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</si>
  <si>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</si>
  <si>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</si>
  <si>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</si>
  <si>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</si>
  <si>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</si>
  <si>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</si>
  <si>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</si>
  <si>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</si>
  <si>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</si>
  <si>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</si>
  <si>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VZ65421000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</si>
</sst>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7" fillId="0" borderId="20" xfId="0" applyFont="1" applyBorder="1" applyAlignment="1"/>
    <xf numFmtId="0" fontId="7" fillId="0" borderId="21" xfId="0" applyFont="1" applyBorder="1" applyAlignment="1"/>
    <xf numFmtId="166" fontId="7" fillId="0" borderId="21" xfId="0" applyNumberFormat="1" applyFont="1" applyBorder="1" applyAlignment="1"/>
    <xf numFmtId="166" fontId="7" fillId="0" borderId="22" xfId="0" applyNumberFormat="1" applyFont="1" applyBorder="1" applyAlignment="1"/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10" workbookViewId="0">
      <selection activeCell="AK26" sqref="AK26:AO2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9" t="s">
        <v>6</v>
      </c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263" t="s">
        <v>528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R5" s="17"/>
      <c r="BE5" s="260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R6" s="17"/>
      <c r="BE6" s="261"/>
      <c r="BS6" s="14" t="s">
        <v>7</v>
      </c>
    </row>
    <row r="7" spans="1:74" s="1" customFormat="1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61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61"/>
      <c r="BS8" s="14" t="s">
        <v>7</v>
      </c>
    </row>
    <row r="9" spans="1:74" s="1" customFormat="1" ht="14.45" customHeight="1">
      <c r="B9" s="17"/>
      <c r="AR9" s="17"/>
      <c r="BE9" s="261"/>
      <c r="BS9" s="14" t="s">
        <v>7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61"/>
      <c r="BS10" s="14" t="s">
        <v>7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3</v>
      </c>
      <c r="AR11" s="17"/>
      <c r="BE11" s="261"/>
      <c r="BS11" s="14" t="s">
        <v>7</v>
      </c>
    </row>
    <row r="12" spans="1:74" s="1" customFormat="1" ht="6.95" customHeight="1">
      <c r="B12" s="17"/>
      <c r="AR12" s="17"/>
      <c r="BE12" s="261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261"/>
      <c r="BS13" s="14" t="s">
        <v>7</v>
      </c>
    </row>
    <row r="14" spans="1:74">
      <c r="B14" s="17"/>
      <c r="E14" s="266" t="s">
        <v>28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4" t="s">
        <v>26</v>
      </c>
      <c r="AN14" s="26" t="s">
        <v>28</v>
      </c>
      <c r="AR14" s="17"/>
      <c r="BE14" s="261"/>
      <c r="BS14" s="14" t="s">
        <v>7</v>
      </c>
    </row>
    <row r="15" spans="1:74" s="1" customFormat="1" ht="6.95" customHeight="1">
      <c r="B15" s="17"/>
      <c r="AR15" s="17"/>
      <c r="BE15" s="261"/>
      <c r="BS15" s="14" t="s">
        <v>4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3</v>
      </c>
      <c r="AR16" s="17"/>
      <c r="BE16" s="261"/>
      <c r="BS16" s="14" t="s">
        <v>4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3</v>
      </c>
      <c r="AR17" s="17"/>
      <c r="BE17" s="261"/>
      <c r="BS17" s="14" t="s">
        <v>30</v>
      </c>
    </row>
    <row r="18" spans="1:71" s="1" customFormat="1" ht="6.95" customHeight="1">
      <c r="B18" s="17"/>
      <c r="AR18" s="17"/>
      <c r="BE18" s="261"/>
      <c r="BS18" s="14" t="s">
        <v>7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3</v>
      </c>
      <c r="AR19" s="17"/>
      <c r="BE19" s="261"/>
      <c r="BS19" s="14" t="s">
        <v>7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3</v>
      </c>
      <c r="AR20" s="17"/>
      <c r="BE20" s="261"/>
      <c r="BS20" s="14" t="s">
        <v>4</v>
      </c>
    </row>
    <row r="21" spans="1:71" s="1" customFormat="1" ht="6.95" customHeight="1">
      <c r="B21" s="17"/>
      <c r="AR21" s="17"/>
      <c r="BE21" s="261"/>
    </row>
    <row r="22" spans="1:71" s="1" customFormat="1" ht="12" customHeight="1">
      <c r="B22" s="17"/>
      <c r="D22" s="24" t="s">
        <v>32</v>
      </c>
      <c r="AR22" s="17"/>
      <c r="BE22" s="261"/>
    </row>
    <row r="23" spans="1:71" s="1" customFormat="1" ht="47.25" customHeight="1">
      <c r="B23" s="17"/>
      <c r="E23" s="268" t="s">
        <v>33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R23" s="17"/>
      <c r="BE23" s="261"/>
    </row>
    <row r="24" spans="1:71" s="1" customFormat="1" ht="6.95" customHeight="1">
      <c r="B24" s="17"/>
      <c r="AR24" s="17"/>
      <c r="BE24" s="26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61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69">
        <f>ROUND(AG54,2)</f>
        <v>0</v>
      </c>
      <c r="AL26" s="270"/>
      <c r="AM26" s="270"/>
      <c r="AN26" s="270"/>
      <c r="AO26" s="270"/>
      <c r="AP26" s="29"/>
      <c r="AQ26" s="29"/>
      <c r="AR26" s="30"/>
      <c r="BE26" s="26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61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71" t="s">
        <v>35</v>
      </c>
      <c r="M28" s="271"/>
      <c r="N28" s="271"/>
      <c r="O28" s="271"/>
      <c r="P28" s="271"/>
      <c r="Q28" s="29"/>
      <c r="R28" s="29"/>
      <c r="S28" s="29"/>
      <c r="T28" s="29"/>
      <c r="U28" s="29"/>
      <c r="V28" s="29"/>
      <c r="W28" s="271" t="s">
        <v>36</v>
      </c>
      <c r="X28" s="271"/>
      <c r="Y28" s="271"/>
      <c r="Z28" s="271"/>
      <c r="AA28" s="271"/>
      <c r="AB28" s="271"/>
      <c r="AC28" s="271"/>
      <c r="AD28" s="271"/>
      <c r="AE28" s="271"/>
      <c r="AF28" s="29"/>
      <c r="AG28" s="29"/>
      <c r="AH28" s="29"/>
      <c r="AI28" s="29"/>
      <c r="AJ28" s="29"/>
      <c r="AK28" s="271" t="s">
        <v>37</v>
      </c>
      <c r="AL28" s="271"/>
      <c r="AM28" s="271"/>
      <c r="AN28" s="271"/>
      <c r="AO28" s="271"/>
      <c r="AP28" s="29"/>
      <c r="AQ28" s="29"/>
      <c r="AR28" s="30"/>
      <c r="BE28" s="261"/>
    </row>
    <row r="29" spans="1:71" s="3" customFormat="1" ht="14.45" customHeight="1">
      <c r="B29" s="34"/>
      <c r="D29" s="24" t="s">
        <v>38</v>
      </c>
      <c r="F29" s="24" t="s">
        <v>39</v>
      </c>
      <c r="L29" s="274">
        <v>0.21</v>
      </c>
      <c r="M29" s="273"/>
      <c r="N29" s="273"/>
      <c r="O29" s="273"/>
      <c r="P29" s="273"/>
      <c r="W29" s="272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2">
        <f>ROUND(AV54, 2)</f>
        <v>0</v>
      </c>
      <c r="AL29" s="273"/>
      <c r="AM29" s="273"/>
      <c r="AN29" s="273"/>
      <c r="AO29" s="273"/>
      <c r="AR29" s="34"/>
      <c r="BE29" s="262"/>
    </row>
    <row r="30" spans="1:71" s="3" customFormat="1" ht="14.45" customHeight="1">
      <c r="B30" s="34"/>
      <c r="F30" s="24" t="s">
        <v>40</v>
      </c>
      <c r="L30" s="274">
        <v>0.15</v>
      </c>
      <c r="M30" s="273"/>
      <c r="N30" s="273"/>
      <c r="O30" s="273"/>
      <c r="P30" s="273"/>
      <c r="W30" s="272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2">
        <f>ROUND(AW54, 2)</f>
        <v>0</v>
      </c>
      <c r="AL30" s="273"/>
      <c r="AM30" s="273"/>
      <c r="AN30" s="273"/>
      <c r="AO30" s="273"/>
      <c r="AR30" s="34"/>
      <c r="BE30" s="262"/>
    </row>
    <row r="31" spans="1:71" s="3" customFormat="1" ht="14.45" hidden="1" customHeight="1">
      <c r="B31" s="34"/>
      <c r="F31" s="24" t="s">
        <v>41</v>
      </c>
      <c r="L31" s="274">
        <v>0.21</v>
      </c>
      <c r="M31" s="273"/>
      <c r="N31" s="273"/>
      <c r="O31" s="273"/>
      <c r="P31" s="273"/>
      <c r="W31" s="272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2">
        <v>0</v>
      </c>
      <c r="AL31" s="273"/>
      <c r="AM31" s="273"/>
      <c r="AN31" s="273"/>
      <c r="AO31" s="273"/>
      <c r="AR31" s="34"/>
      <c r="BE31" s="262"/>
    </row>
    <row r="32" spans="1:71" s="3" customFormat="1" ht="14.45" hidden="1" customHeight="1">
      <c r="B32" s="34"/>
      <c r="F32" s="24" t="s">
        <v>42</v>
      </c>
      <c r="L32" s="274">
        <v>0.15</v>
      </c>
      <c r="M32" s="273"/>
      <c r="N32" s="273"/>
      <c r="O32" s="273"/>
      <c r="P32" s="273"/>
      <c r="W32" s="272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v>0</v>
      </c>
      <c r="AL32" s="273"/>
      <c r="AM32" s="273"/>
      <c r="AN32" s="273"/>
      <c r="AO32" s="273"/>
      <c r="AR32" s="34"/>
      <c r="BE32" s="262"/>
    </row>
    <row r="33" spans="1:57" s="3" customFormat="1" ht="14.45" hidden="1" customHeight="1">
      <c r="B33" s="34"/>
      <c r="F33" s="24" t="s">
        <v>43</v>
      </c>
      <c r="L33" s="274">
        <v>0</v>
      </c>
      <c r="M33" s="273"/>
      <c r="N33" s="273"/>
      <c r="O33" s="273"/>
      <c r="P33" s="273"/>
      <c r="W33" s="272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v>0</v>
      </c>
      <c r="AL33" s="273"/>
      <c r="AM33" s="273"/>
      <c r="AN33" s="273"/>
      <c r="AO33" s="273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78" t="s">
        <v>46</v>
      </c>
      <c r="Y35" s="276"/>
      <c r="Z35" s="276"/>
      <c r="AA35" s="276"/>
      <c r="AB35" s="276"/>
      <c r="AC35" s="37"/>
      <c r="AD35" s="37"/>
      <c r="AE35" s="37"/>
      <c r="AF35" s="37"/>
      <c r="AG35" s="37"/>
      <c r="AH35" s="37"/>
      <c r="AI35" s="37"/>
      <c r="AJ35" s="37"/>
      <c r="AK35" s="275">
        <f>SUM(AK26:AK33)</f>
        <v>0</v>
      </c>
      <c r="AL35" s="276"/>
      <c r="AM35" s="276"/>
      <c r="AN35" s="276"/>
      <c r="AO35" s="27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18" t="s">
        <v>47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VZ65421000</v>
      </c>
      <c r="AR44" s="43"/>
    </row>
    <row r="45" spans="1:57" s="5" customFormat="1" ht="36.950000000000003" customHeight="1">
      <c r="B45" s="44"/>
      <c r="C45" s="45" t="s">
        <v>16</v>
      </c>
      <c r="L45" s="242" t="str">
        <f>K6</f>
        <v>Oprava TV v žst Holkov a TT Velešín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20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22</v>
      </c>
      <c r="AJ47" s="29"/>
      <c r="AK47" s="29"/>
      <c r="AL47" s="29"/>
      <c r="AM47" s="244" t="str">
        <f>IF(AN8= "","",AN8)</f>
        <v>22. 9. 2020</v>
      </c>
      <c r="AN47" s="244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4" t="s">
        <v>24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29</v>
      </c>
      <c r="AJ49" s="29"/>
      <c r="AK49" s="29"/>
      <c r="AL49" s="29"/>
      <c r="AM49" s="245" t="str">
        <f>IF(E17="","",E17)</f>
        <v xml:space="preserve"> </v>
      </c>
      <c r="AN49" s="246"/>
      <c r="AO49" s="246"/>
      <c r="AP49" s="246"/>
      <c r="AQ49" s="29"/>
      <c r="AR49" s="30"/>
      <c r="AS49" s="247" t="s">
        <v>48</v>
      </c>
      <c r="AT49" s="248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4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31</v>
      </c>
      <c r="AJ50" s="29"/>
      <c r="AK50" s="29"/>
      <c r="AL50" s="29"/>
      <c r="AM50" s="245" t="str">
        <f>IF(E20="","",E20)</f>
        <v xml:space="preserve"> </v>
      </c>
      <c r="AN50" s="246"/>
      <c r="AO50" s="246"/>
      <c r="AP50" s="246"/>
      <c r="AQ50" s="29"/>
      <c r="AR50" s="30"/>
      <c r="AS50" s="249"/>
      <c r="AT50" s="250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49"/>
      <c r="AT51" s="250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51" t="s">
        <v>49</v>
      </c>
      <c r="D52" s="252"/>
      <c r="E52" s="252"/>
      <c r="F52" s="252"/>
      <c r="G52" s="252"/>
      <c r="H52" s="52"/>
      <c r="I52" s="254" t="s">
        <v>50</v>
      </c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3" t="s">
        <v>51</v>
      </c>
      <c r="AH52" s="252"/>
      <c r="AI52" s="252"/>
      <c r="AJ52" s="252"/>
      <c r="AK52" s="252"/>
      <c r="AL52" s="252"/>
      <c r="AM52" s="252"/>
      <c r="AN52" s="254" t="s">
        <v>52</v>
      </c>
      <c r="AO52" s="252"/>
      <c r="AP52" s="252"/>
      <c r="AQ52" s="53" t="s">
        <v>53</v>
      </c>
      <c r="AR52" s="30"/>
      <c r="AS52" s="54" t="s">
        <v>54</v>
      </c>
      <c r="AT52" s="55" t="s">
        <v>55</v>
      </c>
      <c r="AU52" s="55" t="s">
        <v>56</v>
      </c>
      <c r="AV52" s="55" t="s">
        <v>57</v>
      </c>
      <c r="AW52" s="55" t="s">
        <v>58</v>
      </c>
      <c r="AX52" s="55" t="s">
        <v>59</v>
      </c>
      <c r="AY52" s="55" t="s">
        <v>60</v>
      </c>
      <c r="AZ52" s="55" t="s">
        <v>61</v>
      </c>
      <c r="BA52" s="55" t="s">
        <v>62</v>
      </c>
      <c r="BB52" s="55" t="s">
        <v>63</v>
      </c>
      <c r="BC52" s="55" t="s">
        <v>64</v>
      </c>
      <c r="BD52" s="56" t="s">
        <v>65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66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58">
        <f>ROUND(SUM(AG55:AG58),2)</f>
        <v>0</v>
      </c>
      <c r="AH54" s="258"/>
      <c r="AI54" s="258"/>
      <c r="AJ54" s="258"/>
      <c r="AK54" s="258"/>
      <c r="AL54" s="258"/>
      <c r="AM54" s="258"/>
      <c r="AN54" s="259">
        <f>SUM(AG54,AT54)</f>
        <v>0</v>
      </c>
      <c r="AO54" s="259"/>
      <c r="AP54" s="259"/>
      <c r="AQ54" s="64" t="s">
        <v>3</v>
      </c>
      <c r="AR54" s="60"/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67</v>
      </c>
      <c r="BT54" s="69" t="s">
        <v>68</v>
      </c>
      <c r="BU54" s="70" t="s">
        <v>69</v>
      </c>
      <c r="BV54" s="69" t="s">
        <v>70</v>
      </c>
      <c r="BW54" s="69" t="s">
        <v>5</v>
      </c>
      <c r="BX54" s="69" t="s">
        <v>71</v>
      </c>
      <c r="CL54" s="69" t="s">
        <v>3</v>
      </c>
    </row>
    <row r="55" spans="1:91" s="7" customFormat="1" ht="24.75" customHeight="1">
      <c r="A55" s="71" t="s">
        <v>72</v>
      </c>
      <c r="B55" s="72"/>
      <c r="C55" s="73"/>
      <c r="D55" s="255" t="s">
        <v>73</v>
      </c>
      <c r="E55" s="255"/>
      <c r="F55" s="255"/>
      <c r="G55" s="255"/>
      <c r="H55" s="255"/>
      <c r="I55" s="74"/>
      <c r="J55" s="255" t="s">
        <v>74</v>
      </c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6">
        <f>'2020-09-22-01 - Oprava v ...'!J30</f>
        <v>0</v>
      </c>
      <c r="AH55" s="257"/>
      <c r="AI55" s="257"/>
      <c r="AJ55" s="257"/>
      <c r="AK55" s="257"/>
      <c r="AL55" s="257"/>
      <c r="AM55" s="257"/>
      <c r="AN55" s="256">
        <f>SUM(AG55,AT55)</f>
        <v>0</v>
      </c>
      <c r="AO55" s="257"/>
      <c r="AP55" s="257"/>
      <c r="AQ55" s="75" t="s">
        <v>75</v>
      </c>
      <c r="AR55" s="72"/>
      <c r="AS55" s="76">
        <v>0</v>
      </c>
      <c r="AT55" s="77">
        <f>ROUND(SUM(AV55:AW55),2)</f>
        <v>0</v>
      </c>
      <c r="AU55" s="78">
        <f>'2020-09-22-01 - Oprava v ...'!P80</f>
        <v>0</v>
      </c>
      <c r="AV55" s="77">
        <f>'2020-09-22-01 - Oprava v ...'!J33</f>
        <v>0</v>
      </c>
      <c r="AW55" s="77">
        <f>'2020-09-22-01 - Oprava v ...'!J34</f>
        <v>0</v>
      </c>
      <c r="AX55" s="77">
        <f>'2020-09-22-01 - Oprava v ...'!J35</f>
        <v>0</v>
      </c>
      <c r="AY55" s="77">
        <f>'2020-09-22-01 - Oprava v ...'!J36</f>
        <v>0</v>
      </c>
      <c r="AZ55" s="77">
        <f>'2020-09-22-01 - Oprava v ...'!F33</f>
        <v>0</v>
      </c>
      <c r="BA55" s="77">
        <f>'2020-09-22-01 - Oprava v ...'!F34</f>
        <v>0</v>
      </c>
      <c r="BB55" s="77">
        <f>'2020-09-22-01 - Oprava v ...'!F35</f>
        <v>0</v>
      </c>
      <c r="BC55" s="77">
        <f>'2020-09-22-01 - Oprava v ...'!F36</f>
        <v>0</v>
      </c>
      <c r="BD55" s="79">
        <f>'2020-09-22-01 - Oprava v ...'!F37</f>
        <v>0</v>
      </c>
      <c r="BT55" s="80" t="s">
        <v>76</v>
      </c>
      <c r="BV55" s="80" t="s">
        <v>70</v>
      </c>
      <c r="BW55" s="80" t="s">
        <v>77</v>
      </c>
      <c r="BX55" s="80" t="s">
        <v>5</v>
      </c>
      <c r="CL55" s="80" t="s">
        <v>3</v>
      </c>
      <c r="CM55" s="80" t="s">
        <v>78</v>
      </c>
    </row>
    <row r="56" spans="1:91" s="7" customFormat="1" ht="24.75" customHeight="1">
      <c r="A56" s="71" t="s">
        <v>72</v>
      </c>
      <c r="B56" s="72"/>
      <c r="C56" s="73"/>
      <c r="D56" s="255" t="s">
        <v>79</v>
      </c>
      <c r="E56" s="255"/>
      <c r="F56" s="255"/>
      <c r="G56" s="255"/>
      <c r="H56" s="255"/>
      <c r="I56" s="74"/>
      <c r="J56" s="255" t="s">
        <v>80</v>
      </c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6">
        <f>'2020-09-22-02 - Oprava v ...'!J30</f>
        <v>0</v>
      </c>
      <c r="AH56" s="257"/>
      <c r="AI56" s="257"/>
      <c r="AJ56" s="257"/>
      <c r="AK56" s="257"/>
      <c r="AL56" s="257"/>
      <c r="AM56" s="257"/>
      <c r="AN56" s="256">
        <f>SUM(AG56,AT56)</f>
        <v>0</v>
      </c>
      <c r="AO56" s="257"/>
      <c r="AP56" s="257"/>
      <c r="AQ56" s="75" t="s">
        <v>75</v>
      </c>
      <c r="AR56" s="72"/>
      <c r="AS56" s="76">
        <v>0</v>
      </c>
      <c r="AT56" s="77">
        <f>ROUND(SUM(AV56:AW56),2)</f>
        <v>0</v>
      </c>
      <c r="AU56" s="78">
        <f>'2020-09-22-02 - Oprava v ...'!P80</f>
        <v>0</v>
      </c>
      <c r="AV56" s="77">
        <f>'2020-09-22-02 - Oprava v ...'!J33</f>
        <v>0</v>
      </c>
      <c r="AW56" s="77">
        <f>'2020-09-22-02 - Oprava v ...'!J34</f>
        <v>0</v>
      </c>
      <c r="AX56" s="77">
        <f>'2020-09-22-02 - Oprava v ...'!J35</f>
        <v>0</v>
      </c>
      <c r="AY56" s="77">
        <f>'2020-09-22-02 - Oprava v ...'!J36</f>
        <v>0</v>
      </c>
      <c r="AZ56" s="77">
        <f>'2020-09-22-02 - Oprava v ...'!F33</f>
        <v>0</v>
      </c>
      <c r="BA56" s="77">
        <f>'2020-09-22-02 - Oprava v ...'!F34</f>
        <v>0</v>
      </c>
      <c r="BB56" s="77">
        <f>'2020-09-22-02 - Oprava v ...'!F35</f>
        <v>0</v>
      </c>
      <c r="BC56" s="77">
        <f>'2020-09-22-02 - Oprava v ...'!F36</f>
        <v>0</v>
      </c>
      <c r="BD56" s="79">
        <f>'2020-09-22-02 - Oprava v ...'!F37</f>
        <v>0</v>
      </c>
      <c r="BT56" s="80" t="s">
        <v>76</v>
      </c>
      <c r="BV56" s="80" t="s">
        <v>70</v>
      </c>
      <c r="BW56" s="80" t="s">
        <v>81</v>
      </c>
      <c r="BX56" s="80" t="s">
        <v>5</v>
      </c>
      <c r="CL56" s="80" t="s">
        <v>3</v>
      </c>
      <c r="CM56" s="80" t="s">
        <v>78</v>
      </c>
    </row>
    <row r="57" spans="1:91" s="7" customFormat="1" ht="24.75" customHeight="1">
      <c r="A57" s="71" t="s">
        <v>72</v>
      </c>
      <c r="B57" s="72"/>
      <c r="C57" s="73"/>
      <c r="D57" s="255" t="s">
        <v>82</v>
      </c>
      <c r="E57" s="255"/>
      <c r="F57" s="255"/>
      <c r="G57" s="255"/>
      <c r="H57" s="255"/>
      <c r="I57" s="74"/>
      <c r="J57" s="255" t="s">
        <v>83</v>
      </c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  <c r="AG57" s="256">
        <f>'2020-09-22-03 - VRN žst. ...'!J30</f>
        <v>0</v>
      </c>
      <c r="AH57" s="257"/>
      <c r="AI57" s="257"/>
      <c r="AJ57" s="257"/>
      <c r="AK57" s="257"/>
      <c r="AL57" s="257"/>
      <c r="AM57" s="257"/>
      <c r="AN57" s="256">
        <f>SUM(AG57,AT57)</f>
        <v>0</v>
      </c>
      <c r="AO57" s="257"/>
      <c r="AP57" s="257"/>
      <c r="AQ57" s="75" t="s">
        <v>75</v>
      </c>
      <c r="AR57" s="72"/>
      <c r="AS57" s="76">
        <v>0</v>
      </c>
      <c r="AT57" s="77">
        <f>ROUND(SUM(AV57:AW57),2)</f>
        <v>0</v>
      </c>
      <c r="AU57" s="78">
        <f>'2020-09-22-03 - VRN žst. ...'!P80</f>
        <v>0</v>
      </c>
      <c r="AV57" s="77">
        <f>'2020-09-22-03 - VRN žst. ...'!J33</f>
        <v>0</v>
      </c>
      <c r="AW57" s="77">
        <f>'2020-09-22-03 - VRN žst. ...'!J34</f>
        <v>0</v>
      </c>
      <c r="AX57" s="77">
        <f>'2020-09-22-03 - VRN žst. ...'!J35</f>
        <v>0</v>
      </c>
      <c r="AY57" s="77">
        <f>'2020-09-22-03 - VRN žst. ...'!J36</f>
        <v>0</v>
      </c>
      <c r="AZ57" s="77">
        <f>'2020-09-22-03 - VRN žst. ...'!F33</f>
        <v>0</v>
      </c>
      <c r="BA57" s="77">
        <f>'2020-09-22-03 - VRN žst. ...'!F34</f>
        <v>0</v>
      </c>
      <c r="BB57" s="77">
        <f>'2020-09-22-03 - VRN žst. ...'!F35</f>
        <v>0</v>
      </c>
      <c r="BC57" s="77">
        <f>'2020-09-22-03 - VRN žst. ...'!F36</f>
        <v>0</v>
      </c>
      <c r="BD57" s="79">
        <f>'2020-09-22-03 - VRN žst. ...'!F37</f>
        <v>0</v>
      </c>
      <c r="BT57" s="80" t="s">
        <v>76</v>
      </c>
      <c r="BV57" s="80" t="s">
        <v>70</v>
      </c>
      <c r="BW57" s="80" t="s">
        <v>84</v>
      </c>
      <c r="BX57" s="80" t="s">
        <v>5</v>
      </c>
      <c r="CL57" s="80" t="s">
        <v>3</v>
      </c>
      <c r="CM57" s="80" t="s">
        <v>78</v>
      </c>
    </row>
    <row r="58" spans="1:91" s="7" customFormat="1" ht="24.75" customHeight="1">
      <c r="A58" s="71" t="s">
        <v>72</v>
      </c>
      <c r="B58" s="72"/>
      <c r="C58" s="73"/>
      <c r="D58" s="255" t="s">
        <v>85</v>
      </c>
      <c r="E58" s="255"/>
      <c r="F58" s="255"/>
      <c r="G58" s="255"/>
      <c r="H58" s="255"/>
      <c r="I58" s="74"/>
      <c r="J58" s="255" t="s">
        <v>86</v>
      </c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6">
        <f>'2020-09-22-04 - VRN TT Ve...'!J30</f>
        <v>0</v>
      </c>
      <c r="AH58" s="257"/>
      <c r="AI58" s="257"/>
      <c r="AJ58" s="257"/>
      <c r="AK58" s="257"/>
      <c r="AL58" s="257"/>
      <c r="AM58" s="257"/>
      <c r="AN58" s="256">
        <f>SUM(AG58,AT58)</f>
        <v>0</v>
      </c>
      <c r="AO58" s="257"/>
      <c r="AP58" s="257"/>
      <c r="AQ58" s="75" t="s">
        <v>75</v>
      </c>
      <c r="AR58" s="72"/>
      <c r="AS58" s="81">
        <v>0</v>
      </c>
      <c r="AT58" s="82">
        <f>ROUND(SUM(AV58:AW58),2)</f>
        <v>0</v>
      </c>
      <c r="AU58" s="83">
        <f>'2020-09-22-04 - VRN TT Ve...'!P80</f>
        <v>0</v>
      </c>
      <c r="AV58" s="82">
        <f>'2020-09-22-04 - VRN TT Ve...'!J33</f>
        <v>0</v>
      </c>
      <c r="AW58" s="82">
        <f>'2020-09-22-04 - VRN TT Ve...'!J34</f>
        <v>0</v>
      </c>
      <c r="AX58" s="82">
        <f>'2020-09-22-04 - VRN TT Ve...'!J35</f>
        <v>0</v>
      </c>
      <c r="AY58" s="82">
        <f>'2020-09-22-04 - VRN TT Ve...'!J36</f>
        <v>0</v>
      </c>
      <c r="AZ58" s="82">
        <f>'2020-09-22-04 - VRN TT Ve...'!F33</f>
        <v>0</v>
      </c>
      <c r="BA58" s="82">
        <f>'2020-09-22-04 - VRN TT Ve...'!F34</f>
        <v>0</v>
      </c>
      <c r="BB58" s="82">
        <f>'2020-09-22-04 - VRN TT Ve...'!F35</f>
        <v>0</v>
      </c>
      <c r="BC58" s="82">
        <f>'2020-09-22-04 - VRN TT Ve...'!F36</f>
        <v>0</v>
      </c>
      <c r="BD58" s="84">
        <f>'2020-09-22-04 - VRN TT Ve...'!F37</f>
        <v>0</v>
      </c>
      <c r="BT58" s="80" t="s">
        <v>76</v>
      </c>
      <c r="BV58" s="80" t="s">
        <v>70</v>
      </c>
      <c r="BW58" s="80" t="s">
        <v>87</v>
      </c>
      <c r="BX58" s="80" t="s">
        <v>5</v>
      </c>
      <c r="CL58" s="80" t="s">
        <v>3</v>
      </c>
      <c r="CM58" s="80" t="s">
        <v>78</v>
      </c>
    </row>
    <row r="59" spans="1:91" s="2" customFormat="1" ht="30" customHeight="1">
      <c r="A59" s="29"/>
      <c r="B59" s="30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</row>
    <row r="60" spans="1:91" s="2" customFormat="1" ht="6.95" customHeight="1">
      <c r="A60" s="29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30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2020-09-22-01 - Oprava v ...'!C2" display="/"/>
    <hyperlink ref="A56" location="'2020-09-22-02 - Oprava v ...'!C2" display="/"/>
    <hyperlink ref="A57" location="'2020-09-22-03 - VRN žst. ...'!C2" display="/"/>
    <hyperlink ref="A58" location="'2020-09-22-04 - VRN TT V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abSelected="1" workbookViewId="0">
      <selection activeCell="J12" sqref="J1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77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88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0" t="str">
        <f>'Rekapitulace stavby'!K6</f>
        <v>Oprava TV v žst Holkov a TT Velešín</v>
      </c>
      <c r="F7" s="281"/>
      <c r="G7" s="281"/>
      <c r="H7" s="281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2" t="s">
        <v>90</v>
      </c>
      <c r="F9" s="282"/>
      <c r="G9" s="282"/>
      <c r="H9" s="282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3</v>
      </c>
      <c r="G11" s="29"/>
      <c r="H11" s="29"/>
      <c r="I11" s="24" t="s">
        <v>19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47" t="str">
        <f>'Rekapitulace stavby'!AN8</f>
        <v>22. 9. 2020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3" t="str">
        <f>'Rekapitulace stavby'!E14</f>
        <v>Vyplň údaj</v>
      </c>
      <c r="F18" s="263"/>
      <c r="G18" s="263"/>
      <c r="H18" s="263"/>
      <c r="I18" s="24" t="s">
        <v>26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68" t="s">
        <v>3</v>
      </c>
      <c r="F27" s="268"/>
      <c r="G27" s="268"/>
      <c r="H27" s="268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34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38</v>
      </c>
      <c r="E33" s="24" t="s">
        <v>39</v>
      </c>
      <c r="F33" s="92">
        <f>ROUND((SUM(BE80:BE123)),  2)</f>
        <v>0</v>
      </c>
      <c r="G33" s="29"/>
      <c r="H33" s="29"/>
      <c r="I33" s="93">
        <v>0.21</v>
      </c>
      <c r="J33" s="92">
        <f>ROUND(((SUM(BE80:BE123))*I33),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2">
        <f>ROUND((SUM(BF80:BF123)),  2)</f>
        <v>0</v>
      </c>
      <c r="G34" s="29"/>
      <c r="H34" s="29"/>
      <c r="I34" s="93">
        <v>0.15</v>
      </c>
      <c r="J34" s="92">
        <f>ROUND(((SUM(BF80:BF123))*I34),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2">
        <f>ROUND((SUM(BG80:BG123)),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2">
        <f>ROUND((SUM(BH80:BH123)),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2">
        <f>ROUND((SUM(BI80:BI123)),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44</v>
      </c>
      <c r="E39" s="52"/>
      <c r="F39" s="52"/>
      <c r="G39" s="96" t="s">
        <v>45</v>
      </c>
      <c r="H39" s="97" t="s">
        <v>46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18" t="s">
        <v>91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16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0" t="str">
        <f>E7</f>
        <v>Oprava TV v žst Holkov a TT Velešín</v>
      </c>
      <c r="F48" s="281"/>
      <c r="G48" s="281"/>
      <c r="H48" s="281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89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42" t="str">
        <f>E9</f>
        <v>2020-09-22-01 - Oprava v žst Holkov</v>
      </c>
      <c r="F50" s="282"/>
      <c r="G50" s="282"/>
      <c r="H50" s="282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20</v>
      </c>
      <c r="D52" s="29"/>
      <c r="E52" s="29"/>
      <c r="F52" s="22" t="str">
        <f>F12</f>
        <v xml:space="preserve"> </v>
      </c>
      <c r="G52" s="29"/>
      <c r="H52" s="29"/>
      <c r="I52" s="24" t="s">
        <v>22</v>
      </c>
      <c r="J52" s="47" t="str">
        <f>IF(J12="","",J12)</f>
        <v>22. 9. 2020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4" t="s">
        <v>24</v>
      </c>
      <c r="D54" s="29"/>
      <c r="E54" s="29"/>
      <c r="F54" s="22" t="str">
        <f>E15</f>
        <v xml:space="preserve"> </v>
      </c>
      <c r="G54" s="29"/>
      <c r="H54" s="29"/>
      <c r="I54" s="24" t="s">
        <v>29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4" t="s">
        <v>27</v>
      </c>
      <c r="D55" s="29"/>
      <c r="E55" s="29"/>
      <c r="F55" s="22" t="str">
        <f>IF(E18="","",E18)</f>
        <v>Vyplň údaj</v>
      </c>
      <c r="G55" s="29"/>
      <c r="H55" s="29"/>
      <c r="I55" s="24" t="s">
        <v>31</v>
      </c>
      <c r="J55" s="27" t="str">
        <f>E24</f>
        <v xml:space="preserve"> 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92</v>
      </c>
      <c r="D57" s="94"/>
      <c r="E57" s="94"/>
      <c r="F57" s="94"/>
      <c r="G57" s="94"/>
      <c r="H57" s="94"/>
      <c r="I57" s="94"/>
      <c r="J57" s="101" t="s">
        <v>93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2" t="s">
        <v>66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94</v>
      </c>
    </row>
    <row r="60" spans="1:47" s="9" customFormat="1" ht="24.95" customHeight="1">
      <c r="B60" s="103"/>
      <c r="D60" s="104" t="s">
        <v>95</v>
      </c>
      <c r="E60" s="105"/>
      <c r="F60" s="105"/>
      <c r="G60" s="105"/>
      <c r="H60" s="105"/>
      <c r="I60" s="105"/>
      <c r="J60" s="106">
        <f>J81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5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5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5" customHeight="1">
      <c r="A67" s="29"/>
      <c r="B67" s="30"/>
      <c r="C67" s="18" t="s">
        <v>96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16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80" t="str">
        <f>E7</f>
        <v>Oprava TV v žst Holkov a TT Velešín</v>
      </c>
      <c r="F70" s="281"/>
      <c r="G70" s="281"/>
      <c r="H70" s="281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89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42" t="str">
        <f>E9</f>
        <v>2020-09-22-01 - Oprava v žst Holkov</v>
      </c>
      <c r="F72" s="282"/>
      <c r="G72" s="282"/>
      <c r="H72" s="282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20</v>
      </c>
      <c r="D74" s="29"/>
      <c r="E74" s="29"/>
      <c r="F74" s="22" t="str">
        <f>F12</f>
        <v xml:space="preserve"> </v>
      </c>
      <c r="G74" s="29"/>
      <c r="H74" s="29"/>
      <c r="I74" s="24" t="s">
        <v>22</v>
      </c>
      <c r="J74" s="47" t="str">
        <f>IF(J12="","",J12)</f>
        <v>22. 9. 2020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2" customHeight="1">
      <c r="A76" s="29"/>
      <c r="B76" s="30"/>
      <c r="C76" s="24" t="s">
        <v>24</v>
      </c>
      <c r="D76" s="29"/>
      <c r="E76" s="29"/>
      <c r="F76" s="22" t="str">
        <f>E15</f>
        <v xml:space="preserve"> </v>
      </c>
      <c r="G76" s="29"/>
      <c r="H76" s="29"/>
      <c r="I76" s="24" t="s">
        <v>29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2" customHeight="1">
      <c r="A77" s="29"/>
      <c r="B77" s="30"/>
      <c r="C77" s="24" t="s">
        <v>27</v>
      </c>
      <c r="D77" s="29"/>
      <c r="E77" s="29"/>
      <c r="F77" s="22" t="str">
        <f>IF(E18="","",E18)</f>
        <v>Vyplň údaj</v>
      </c>
      <c r="G77" s="29"/>
      <c r="H77" s="29"/>
      <c r="I77" s="24" t="s">
        <v>31</v>
      </c>
      <c r="J77" s="27" t="str">
        <f>E24</f>
        <v xml:space="preserve"> 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97</v>
      </c>
      <c r="D79" s="110" t="s">
        <v>53</v>
      </c>
      <c r="E79" s="110" t="s">
        <v>49</v>
      </c>
      <c r="F79" s="110" t="s">
        <v>50</v>
      </c>
      <c r="G79" s="110" t="s">
        <v>98</v>
      </c>
      <c r="H79" s="110" t="s">
        <v>99</v>
      </c>
      <c r="I79" s="110" t="s">
        <v>100</v>
      </c>
      <c r="J79" s="110" t="s">
        <v>93</v>
      </c>
      <c r="K79" s="111" t="s">
        <v>101</v>
      </c>
      <c r="L79" s="112"/>
      <c r="M79" s="54" t="s">
        <v>3</v>
      </c>
      <c r="N79" s="55" t="s">
        <v>38</v>
      </c>
      <c r="O79" s="55" t="s">
        <v>102</v>
      </c>
      <c r="P79" s="55" t="s">
        <v>103</v>
      </c>
      <c r="Q79" s="55" t="s">
        <v>104</v>
      </c>
      <c r="R79" s="55" t="s">
        <v>105</v>
      </c>
      <c r="S79" s="55" t="s">
        <v>106</v>
      </c>
      <c r="T79" s="56" t="s">
        <v>107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9" customHeight="1">
      <c r="A80" s="29"/>
      <c r="B80" s="30"/>
      <c r="C80" s="61" t="s">
        <v>108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P81</f>
        <v>0</v>
      </c>
      <c r="Q80" s="58"/>
      <c r="R80" s="114">
        <f>R81</f>
        <v>0</v>
      </c>
      <c r="S80" s="58"/>
      <c r="T80" s="115">
        <f>T81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67</v>
      </c>
      <c r="AU80" s="14" t="s">
        <v>94</v>
      </c>
      <c r="BK80" s="116">
        <f>BK81</f>
        <v>0</v>
      </c>
    </row>
    <row r="81" spans="1:65" s="11" customFormat="1" ht="25.9" customHeight="1">
      <c r="B81" s="117"/>
      <c r="D81" s="118" t="s">
        <v>67</v>
      </c>
      <c r="E81" s="119" t="s">
        <v>109</v>
      </c>
      <c r="F81" s="119" t="s">
        <v>110</v>
      </c>
      <c r="I81" s="120"/>
      <c r="J81" s="121">
        <f>BK81</f>
        <v>0</v>
      </c>
      <c r="L81" s="117"/>
      <c r="M81" s="122"/>
      <c r="N81" s="123"/>
      <c r="O81" s="123"/>
      <c r="P81" s="124">
        <f>SUM(P82:P123)</f>
        <v>0</v>
      </c>
      <c r="Q81" s="123"/>
      <c r="R81" s="124">
        <f>SUM(R82:R123)</f>
        <v>0</v>
      </c>
      <c r="S81" s="123"/>
      <c r="T81" s="125">
        <f>SUM(T82:T123)</f>
        <v>0</v>
      </c>
      <c r="AR81" s="118" t="s">
        <v>111</v>
      </c>
      <c r="AT81" s="126" t="s">
        <v>67</v>
      </c>
      <c r="AU81" s="126" t="s">
        <v>68</v>
      </c>
      <c r="AY81" s="118" t="s">
        <v>112</v>
      </c>
      <c r="BK81" s="127">
        <f>SUM(BK82:BK123)</f>
        <v>0</v>
      </c>
    </row>
    <row r="82" spans="1:65" s="2" customFormat="1" ht="21.75" customHeight="1">
      <c r="A82" s="29"/>
      <c r="B82" s="128"/>
      <c r="C82" s="129" t="s">
        <v>113</v>
      </c>
      <c r="D82" s="129" t="s">
        <v>114</v>
      </c>
      <c r="E82" s="130" t="s">
        <v>115</v>
      </c>
      <c r="F82" s="131" t="s">
        <v>116</v>
      </c>
      <c r="G82" s="132" t="s">
        <v>117</v>
      </c>
      <c r="H82" s="133">
        <v>40</v>
      </c>
      <c r="I82" s="134"/>
      <c r="J82" s="135">
        <f t="shared" ref="J82:J123" si="0">ROUND(I82*H82,2)</f>
        <v>0</v>
      </c>
      <c r="K82" s="131" t="s">
        <v>118</v>
      </c>
      <c r="L82" s="30"/>
      <c r="M82" s="136" t="s">
        <v>3</v>
      </c>
      <c r="N82" s="137" t="s">
        <v>39</v>
      </c>
      <c r="O82" s="50"/>
      <c r="P82" s="138">
        <f t="shared" ref="P82:P123" si="1">O82*H82</f>
        <v>0</v>
      </c>
      <c r="Q82" s="138">
        <v>0</v>
      </c>
      <c r="R82" s="138">
        <f t="shared" ref="R82:R123" si="2">Q82*H82</f>
        <v>0</v>
      </c>
      <c r="S82" s="138">
        <v>0</v>
      </c>
      <c r="T82" s="139">
        <f t="shared" ref="T82:T123" si="3"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119</v>
      </c>
      <c r="AT82" s="140" t="s">
        <v>114</v>
      </c>
      <c r="AU82" s="140" t="s">
        <v>76</v>
      </c>
      <c r="AY82" s="14" t="s">
        <v>112</v>
      </c>
      <c r="BE82" s="141">
        <f t="shared" ref="BE82:BE123" si="4">IF(N82="základní",J82,0)</f>
        <v>0</v>
      </c>
      <c r="BF82" s="141">
        <f t="shared" ref="BF82:BF123" si="5">IF(N82="snížená",J82,0)</f>
        <v>0</v>
      </c>
      <c r="BG82" s="141">
        <f t="shared" ref="BG82:BG123" si="6">IF(N82="zákl. přenesená",J82,0)</f>
        <v>0</v>
      </c>
      <c r="BH82" s="141">
        <f t="shared" ref="BH82:BH123" si="7">IF(N82="sníž. přenesená",J82,0)</f>
        <v>0</v>
      </c>
      <c r="BI82" s="141">
        <f t="shared" ref="BI82:BI123" si="8">IF(N82="nulová",J82,0)</f>
        <v>0</v>
      </c>
      <c r="BJ82" s="14" t="s">
        <v>76</v>
      </c>
      <c r="BK82" s="141">
        <f t="shared" ref="BK82:BK123" si="9">ROUND(I82*H82,2)</f>
        <v>0</v>
      </c>
      <c r="BL82" s="14" t="s">
        <v>119</v>
      </c>
      <c r="BM82" s="140" t="s">
        <v>120</v>
      </c>
    </row>
    <row r="83" spans="1:65" s="2" customFormat="1" ht="21.75" customHeight="1">
      <c r="A83" s="29"/>
      <c r="B83" s="128"/>
      <c r="C83" s="129" t="s">
        <v>121</v>
      </c>
      <c r="D83" s="129" t="s">
        <v>114</v>
      </c>
      <c r="E83" s="130" t="s">
        <v>122</v>
      </c>
      <c r="F83" s="131" t="s">
        <v>123</v>
      </c>
      <c r="G83" s="132" t="s">
        <v>117</v>
      </c>
      <c r="H83" s="133">
        <v>40</v>
      </c>
      <c r="I83" s="134"/>
      <c r="J83" s="135">
        <f t="shared" si="0"/>
        <v>0</v>
      </c>
      <c r="K83" s="131" t="s">
        <v>118</v>
      </c>
      <c r="L83" s="30"/>
      <c r="M83" s="136" t="s">
        <v>3</v>
      </c>
      <c r="N83" s="137" t="s">
        <v>39</v>
      </c>
      <c r="O83" s="50"/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40" t="s">
        <v>119</v>
      </c>
      <c r="AT83" s="140" t="s">
        <v>114</v>
      </c>
      <c r="AU83" s="140" t="s">
        <v>76</v>
      </c>
      <c r="AY83" s="14" t="s">
        <v>112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4" t="s">
        <v>76</v>
      </c>
      <c r="BK83" s="141">
        <f t="shared" si="9"/>
        <v>0</v>
      </c>
      <c r="BL83" s="14" t="s">
        <v>119</v>
      </c>
      <c r="BM83" s="140" t="s">
        <v>124</v>
      </c>
    </row>
    <row r="84" spans="1:65" s="2" customFormat="1" ht="21.75" customHeight="1">
      <c r="A84" s="29"/>
      <c r="B84" s="128"/>
      <c r="C84" s="142" t="s">
        <v>125</v>
      </c>
      <c r="D84" s="142" t="s">
        <v>126</v>
      </c>
      <c r="E84" s="143" t="s">
        <v>127</v>
      </c>
      <c r="F84" s="144" t="s">
        <v>128</v>
      </c>
      <c r="G84" s="145" t="s">
        <v>117</v>
      </c>
      <c r="H84" s="146">
        <v>40</v>
      </c>
      <c r="I84" s="147"/>
      <c r="J84" s="148">
        <f t="shared" si="0"/>
        <v>0</v>
      </c>
      <c r="K84" s="144" t="s">
        <v>118</v>
      </c>
      <c r="L84" s="149"/>
      <c r="M84" s="150" t="s">
        <v>3</v>
      </c>
      <c r="N84" s="151" t="s">
        <v>39</v>
      </c>
      <c r="O84" s="50"/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0" t="s">
        <v>119</v>
      </c>
      <c r="AT84" s="140" t="s">
        <v>126</v>
      </c>
      <c r="AU84" s="140" t="s">
        <v>76</v>
      </c>
      <c r="AY84" s="14" t="s">
        <v>112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4" t="s">
        <v>76</v>
      </c>
      <c r="BK84" s="141">
        <f t="shared" si="9"/>
        <v>0</v>
      </c>
      <c r="BL84" s="14" t="s">
        <v>119</v>
      </c>
      <c r="BM84" s="140" t="s">
        <v>129</v>
      </c>
    </row>
    <row r="85" spans="1:65" s="2" customFormat="1" ht="24">
      <c r="A85" s="29"/>
      <c r="B85" s="128"/>
      <c r="C85" s="142" t="s">
        <v>130</v>
      </c>
      <c r="D85" s="142" t="s">
        <v>126</v>
      </c>
      <c r="E85" s="143" t="s">
        <v>131</v>
      </c>
      <c r="F85" s="144" t="s">
        <v>132</v>
      </c>
      <c r="G85" s="145" t="s">
        <v>117</v>
      </c>
      <c r="H85" s="146">
        <v>80</v>
      </c>
      <c r="I85" s="147"/>
      <c r="J85" s="148">
        <f t="shared" si="0"/>
        <v>0</v>
      </c>
      <c r="K85" s="144" t="s">
        <v>118</v>
      </c>
      <c r="L85" s="149"/>
      <c r="M85" s="150" t="s">
        <v>3</v>
      </c>
      <c r="N85" s="151" t="s">
        <v>39</v>
      </c>
      <c r="O85" s="50"/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0" t="s">
        <v>133</v>
      </c>
      <c r="AT85" s="140" t="s">
        <v>126</v>
      </c>
      <c r="AU85" s="140" t="s">
        <v>76</v>
      </c>
      <c r="AY85" s="14" t="s">
        <v>112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4" t="s">
        <v>76</v>
      </c>
      <c r="BK85" s="141">
        <f t="shared" si="9"/>
        <v>0</v>
      </c>
      <c r="BL85" s="14" t="s">
        <v>133</v>
      </c>
      <c r="BM85" s="140" t="s">
        <v>134</v>
      </c>
    </row>
    <row r="86" spans="1:65" s="2" customFormat="1" ht="24">
      <c r="A86" s="29"/>
      <c r="B86" s="128"/>
      <c r="C86" s="129" t="s">
        <v>135</v>
      </c>
      <c r="D86" s="129" t="s">
        <v>114</v>
      </c>
      <c r="E86" s="130" t="s">
        <v>136</v>
      </c>
      <c r="F86" s="131" t="s">
        <v>137</v>
      </c>
      <c r="G86" s="132" t="s">
        <v>138</v>
      </c>
      <c r="H86" s="133">
        <v>8</v>
      </c>
      <c r="I86" s="134"/>
      <c r="J86" s="135">
        <f t="shared" si="0"/>
        <v>0</v>
      </c>
      <c r="K86" s="131" t="s">
        <v>118</v>
      </c>
      <c r="L86" s="30"/>
      <c r="M86" s="136" t="s">
        <v>3</v>
      </c>
      <c r="N86" s="137" t="s">
        <v>39</v>
      </c>
      <c r="O86" s="50"/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0" t="s">
        <v>119</v>
      </c>
      <c r="AT86" s="140" t="s">
        <v>114</v>
      </c>
      <c r="AU86" s="140" t="s">
        <v>76</v>
      </c>
      <c r="AY86" s="14" t="s">
        <v>112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4" t="s">
        <v>76</v>
      </c>
      <c r="BK86" s="141">
        <f t="shared" si="9"/>
        <v>0</v>
      </c>
      <c r="BL86" s="14" t="s">
        <v>119</v>
      </c>
      <c r="BM86" s="140" t="s">
        <v>139</v>
      </c>
    </row>
    <row r="87" spans="1:65" s="2" customFormat="1" ht="36">
      <c r="A87" s="29"/>
      <c r="B87" s="128"/>
      <c r="C87" s="129" t="s">
        <v>140</v>
      </c>
      <c r="D87" s="129" t="s">
        <v>114</v>
      </c>
      <c r="E87" s="130" t="s">
        <v>141</v>
      </c>
      <c r="F87" s="131" t="s">
        <v>142</v>
      </c>
      <c r="G87" s="132" t="s">
        <v>138</v>
      </c>
      <c r="H87" s="133">
        <v>1</v>
      </c>
      <c r="I87" s="134"/>
      <c r="J87" s="135">
        <f t="shared" si="0"/>
        <v>0</v>
      </c>
      <c r="K87" s="131" t="s">
        <v>118</v>
      </c>
      <c r="L87" s="30"/>
      <c r="M87" s="136" t="s">
        <v>3</v>
      </c>
      <c r="N87" s="137" t="s">
        <v>39</v>
      </c>
      <c r="O87" s="50"/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0" t="s">
        <v>119</v>
      </c>
      <c r="AT87" s="140" t="s">
        <v>114</v>
      </c>
      <c r="AU87" s="140" t="s">
        <v>76</v>
      </c>
      <c r="AY87" s="14" t="s">
        <v>112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4" t="s">
        <v>76</v>
      </c>
      <c r="BK87" s="141">
        <f t="shared" si="9"/>
        <v>0</v>
      </c>
      <c r="BL87" s="14" t="s">
        <v>119</v>
      </c>
      <c r="BM87" s="140" t="s">
        <v>143</v>
      </c>
    </row>
    <row r="88" spans="1:65" s="2" customFormat="1" ht="24">
      <c r="A88" s="29"/>
      <c r="B88" s="128"/>
      <c r="C88" s="142" t="s">
        <v>144</v>
      </c>
      <c r="D88" s="142" t="s">
        <v>126</v>
      </c>
      <c r="E88" s="143" t="s">
        <v>145</v>
      </c>
      <c r="F88" s="144" t="s">
        <v>146</v>
      </c>
      <c r="G88" s="145" t="s">
        <v>138</v>
      </c>
      <c r="H88" s="146">
        <v>1</v>
      </c>
      <c r="I88" s="147"/>
      <c r="J88" s="148">
        <f t="shared" si="0"/>
        <v>0</v>
      </c>
      <c r="K88" s="144" t="s">
        <v>118</v>
      </c>
      <c r="L88" s="149"/>
      <c r="M88" s="150" t="s">
        <v>3</v>
      </c>
      <c r="N88" s="151" t="s">
        <v>39</v>
      </c>
      <c r="O88" s="50"/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0" t="s">
        <v>119</v>
      </c>
      <c r="AT88" s="140" t="s">
        <v>126</v>
      </c>
      <c r="AU88" s="140" t="s">
        <v>76</v>
      </c>
      <c r="AY88" s="14" t="s">
        <v>112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4" t="s">
        <v>76</v>
      </c>
      <c r="BK88" s="141">
        <f t="shared" si="9"/>
        <v>0</v>
      </c>
      <c r="BL88" s="14" t="s">
        <v>119</v>
      </c>
      <c r="BM88" s="140" t="s">
        <v>147</v>
      </c>
    </row>
    <row r="89" spans="1:65" s="2" customFormat="1" ht="24">
      <c r="A89" s="29"/>
      <c r="B89" s="128"/>
      <c r="C89" s="129" t="s">
        <v>148</v>
      </c>
      <c r="D89" s="129" t="s">
        <v>114</v>
      </c>
      <c r="E89" s="130" t="s">
        <v>149</v>
      </c>
      <c r="F89" s="131" t="s">
        <v>150</v>
      </c>
      <c r="G89" s="132" t="s">
        <v>138</v>
      </c>
      <c r="H89" s="133">
        <v>1</v>
      </c>
      <c r="I89" s="134"/>
      <c r="J89" s="135">
        <f t="shared" si="0"/>
        <v>0</v>
      </c>
      <c r="K89" s="131" t="s">
        <v>118</v>
      </c>
      <c r="L89" s="30"/>
      <c r="M89" s="136" t="s">
        <v>3</v>
      </c>
      <c r="N89" s="137" t="s">
        <v>39</v>
      </c>
      <c r="O89" s="50"/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0" t="s">
        <v>119</v>
      </c>
      <c r="AT89" s="140" t="s">
        <v>114</v>
      </c>
      <c r="AU89" s="140" t="s">
        <v>76</v>
      </c>
      <c r="AY89" s="14" t="s">
        <v>112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4" t="s">
        <v>76</v>
      </c>
      <c r="BK89" s="141">
        <f t="shared" si="9"/>
        <v>0</v>
      </c>
      <c r="BL89" s="14" t="s">
        <v>119</v>
      </c>
      <c r="BM89" s="140" t="s">
        <v>151</v>
      </c>
    </row>
    <row r="90" spans="1:65" s="2" customFormat="1" ht="24">
      <c r="A90" s="29"/>
      <c r="B90" s="128"/>
      <c r="C90" s="142" t="s">
        <v>152</v>
      </c>
      <c r="D90" s="142" t="s">
        <v>126</v>
      </c>
      <c r="E90" s="143" t="s">
        <v>153</v>
      </c>
      <c r="F90" s="144" t="s">
        <v>154</v>
      </c>
      <c r="G90" s="145" t="s">
        <v>138</v>
      </c>
      <c r="H90" s="146">
        <v>1</v>
      </c>
      <c r="I90" s="147"/>
      <c r="J90" s="148">
        <f t="shared" si="0"/>
        <v>0</v>
      </c>
      <c r="K90" s="144" t="s">
        <v>118</v>
      </c>
      <c r="L90" s="149"/>
      <c r="M90" s="150" t="s">
        <v>3</v>
      </c>
      <c r="N90" s="151" t="s">
        <v>39</v>
      </c>
      <c r="O90" s="50"/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0" t="s">
        <v>119</v>
      </c>
      <c r="AT90" s="140" t="s">
        <v>126</v>
      </c>
      <c r="AU90" s="140" t="s">
        <v>76</v>
      </c>
      <c r="AY90" s="14" t="s">
        <v>112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4" t="s">
        <v>76</v>
      </c>
      <c r="BK90" s="141">
        <f t="shared" si="9"/>
        <v>0</v>
      </c>
      <c r="BL90" s="14" t="s">
        <v>119</v>
      </c>
      <c r="BM90" s="140" t="s">
        <v>155</v>
      </c>
    </row>
    <row r="91" spans="1:65" s="2" customFormat="1" ht="24">
      <c r="A91" s="29"/>
      <c r="B91" s="128"/>
      <c r="C91" s="129" t="s">
        <v>156</v>
      </c>
      <c r="D91" s="129" t="s">
        <v>114</v>
      </c>
      <c r="E91" s="130" t="s">
        <v>157</v>
      </c>
      <c r="F91" s="131" t="s">
        <v>158</v>
      </c>
      <c r="G91" s="132" t="s">
        <v>138</v>
      </c>
      <c r="H91" s="133">
        <v>8</v>
      </c>
      <c r="I91" s="134"/>
      <c r="J91" s="135">
        <f t="shared" si="0"/>
        <v>0</v>
      </c>
      <c r="K91" s="131" t="s">
        <v>118</v>
      </c>
      <c r="L91" s="30"/>
      <c r="M91" s="136" t="s">
        <v>3</v>
      </c>
      <c r="N91" s="137" t="s">
        <v>39</v>
      </c>
      <c r="O91" s="50"/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0" t="s">
        <v>119</v>
      </c>
      <c r="AT91" s="140" t="s">
        <v>114</v>
      </c>
      <c r="AU91" s="140" t="s">
        <v>76</v>
      </c>
      <c r="AY91" s="14" t="s">
        <v>112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4" t="s">
        <v>76</v>
      </c>
      <c r="BK91" s="141">
        <f t="shared" si="9"/>
        <v>0</v>
      </c>
      <c r="BL91" s="14" t="s">
        <v>119</v>
      </c>
      <c r="BM91" s="140" t="s">
        <v>159</v>
      </c>
    </row>
    <row r="92" spans="1:65" s="2" customFormat="1" ht="16.5" customHeight="1">
      <c r="A92" s="29"/>
      <c r="B92" s="128"/>
      <c r="C92" s="129" t="s">
        <v>160</v>
      </c>
      <c r="D92" s="129" t="s">
        <v>114</v>
      </c>
      <c r="E92" s="130" t="s">
        <v>161</v>
      </c>
      <c r="F92" s="131" t="s">
        <v>162</v>
      </c>
      <c r="G92" s="132" t="s">
        <v>138</v>
      </c>
      <c r="H92" s="133">
        <v>1</v>
      </c>
      <c r="I92" s="134"/>
      <c r="J92" s="135">
        <f t="shared" si="0"/>
        <v>0</v>
      </c>
      <c r="K92" s="131" t="s">
        <v>118</v>
      </c>
      <c r="L92" s="30"/>
      <c r="M92" s="136" t="s">
        <v>3</v>
      </c>
      <c r="N92" s="137" t="s">
        <v>39</v>
      </c>
      <c r="O92" s="50"/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0" t="s">
        <v>119</v>
      </c>
      <c r="AT92" s="140" t="s">
        <v>114</v>
      </c>
      <c r="AU92" s="140" t="s">
        <v>76</v>
      </c>
      <c r="AY92" s="14" t="s">
        <v>112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4" t="s">
        <v>76</v>
      </c>
      <c r="BK92" s="141">
        <f t="shared" si="9"/>
        <v>0</v>
      </c>
      <c r="BL92" s="14" t="s">
        <v>119</v>
      </c>
      <c r="BM92" s="140" t="s">
        <v>163</v>
      </c>
    </row>
    <row r="93" spans="1:65" s="2" customFormat="1" ht="16.5" customHeight="1">
      <c r="A93" s="29"/>
      <c r="B93" s="128"/>
      <c r="C93" s="129" t="s">
        <v>111</v>
      </c>
      <c r="D93" s="129" t="s">
        <v>114</v>
      </c>
      <c r="E93" s="130" t="s">
        <v>164</v>
      </c>
      <c r="F93" s="131" t="s">
        <v>165</v>
      </c>
      <c r="G93" s="132" t="s">
        <v>138</v>
      </c>
      <c r="H93" s="133">
        <v>6</v>
      </c>
      <c r="I93" s="134"/>
      <c r="J93" s="135">
        <f t="shared" si="0"/>
        <v>0</v>
      </c>
      <c r="K93" s="131" t="s">
        <v>118</v>
      </c>
      <c r="L93" s="30"/>
      <c r="M93" s="136" t="s">
        <v>3</v>
      </c>
      <c r="N93" s="137" t="s">
        <v>39</v>
      </c>
      <c r="O93" s="50"/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40" t="s">
        <v>119</v>
      </c>
      <c r="AT93" s="140" t="s">
        <v>114</v>
      </c>
      <c r="AU93" s="140" t="s">
        <v>76</v>
      </c>
      <c r="AY93" s="14" t="s">
        <v>112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4" t="s">
        <v>76</v>
      </c>
      <c r="BK93" s="141">
        <f t="shared" si="9"/>
        <v>0</v>
      </c>
      <c r="BL93" s="14" t="s">
        <v>119</v>
      </c>
      <c r="BM93" s="140" t="s">
        <v>166</v>
      </c>
    </row>
    <row r="94" spans="1:65" s="2" customFormat="1" ht="16.5" customHeight="1">
      <c r="A94" s="29"/>
      <c r="B94" s="128"/>
      <c r="C94" s="142" t="s">
        <v>167</v>
      </c>
      <c r="D94" s="142" t="s">
        <v>126</v>
      </c>
      <c r="E94" s="143" t="s">
        <v>168</v>
      </c>
      <c r="F94" s="144" t="s">
        <v>169</v>
      </c>
      <c r="G94" s="145" t="s">
        <v>138</v>
      </c>
      <c r="H94" s="146">
        <v>6</v>
      </c>
      <c r="I94" s="147"/>
      <c r="J94" s="148">
        <f t="shared" si="0"/>
        <v>0</v>
      </c>
      <c r="K94" s="144" t="s">
        <v>118</v>
      </c>
      <c r="L94" s="149"/>
      <c r="M94" s="150" t="s">
        <v>3</v>
      </c>
      <c r="N94" s="151" t="s">
        <v>39</v>
      </c>
      <c r="O94" s="50"/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0" t="s">
        <v>133</v>
      </c>
      <c r="AT94" s="140" t="s">
        <v>126</v>
      </c>
      <c r="AU94" s="140" t="s">
        <v>76</v>
      </c>
      <c r="AY94" s="14" t="s">
        <v>112</v>
      </c>
      <c r="BE94" s="141">
        <f t="shared" si="4"/>
        <v>0</v>
      </c>
      <c r="BF94" s="141">
        <f t="shared" si="5"/>
        <v>0</v>
      </c>
      <c r="BG94" s="141">
        <f t="shared" si="6"/>
        <v>0</v>
      </c>
      <c r="BH94" s="141">
        <f t="shared" si="7"/>
        <v>0</v>
      </c>
      <c r="BI94" s="141">
        <f t="shared" si="8"/>
        <v>0</v>
      </c>
      <c r="BJ94" s="14" t="s">
        <v>76</v>
      </c>
      <c r="BK94" s="141">
        <f t="shared" si="9"/>
        <v>0</v>
      </c>
      <c r="BL94" s="14" t="s">
        <v>133</v>
      </c>
      <c r="BM94" s="140" t="s">
        <v>170</v>
      </c>
    </row>
    <row r="95" spans="1:65" s="2" customFormat="1" ht="16.5" customHeight="1">
      <c r="A95" s="29"/>
      <c r="B95" s="128"/>
      <c r="C95" s="142" t="s">
        <v>171</v>
      </c>
      <c r="D95" s="142" t="s">
        <v>126</v>
      </c>
      <c r="E95" s="143" t="s">
        <v>172</v>
      </c>
      <c r="F95" s="144" t="s">
        <v>173</v>
      </c>
      <c r="G95" s="145" t="s">
        <v>138</v>
      </c>
      <c r="H95" s="146">
        <v>10</v>
      </c>
      <c r="I95" s="147"/>
      <c r="J95" s="148">
        <f t="shared" si="0"/>
        <v>0</v>
      </c>
      <c r="K95" s="144" t="s">
        <v>118</v>
      </c>
      <c r="L95" s="149"/>
      <c r="M95" s="150" t="s">
        <v>3</v>
      </c>
      <c r="N95" s="151" t="s">
        <v>39</v>
      </c>
      <c r="O95" s="50"/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0" t="s">
        <v>119</v>
      </c>
      <c r="AT95" s="140" t="s">
        <v>126</v>
      </c>
      <c r="AU95" s="140" t="s">
        <v>76</v>
      </c>
      <c r="AY95" s="14" t="s">
        <v>112</v>
      </c>
      <c r="BE95" s="141">
        <f t="shared" si="4"/>
        <v>0</v>
      </c>
      <c r="BF95" s="141">
        <f t="shared" si="5"/>
        <v>0</v>
      </c>
      <c r="BG95" s="141">
        <f t="shared" si="6"/>
        <v>0</v>
      </c>
      <c r="BH95" s="141">
        <f t="shared" si="7"/>
        <v>0</v>
      </c>
      <c r="BI95" s="141">
        <f t="shared" si="8"/>
        <v>0</v>
      </c>
      <c r="BJ95" s="14" t="s">
        <v>76</v>
      </c>
      <c r="BK95" s="141">
        <f t="shared" si="9"/>
        <v>0</v>
      </c>
      <c r="BL95" s="14" t="s">
        <v>119</v>
      </c>
      <c r="BM95" s="140" t="s">
        <v>174</v>
      </c>
    </row>
    <row r="96" spans="1:65" s="2" customFormat="1" ht="16.5" customHeight="1">
      <c r="A96" s="29"/>
      <c r="B96" s="128"/>
      <c r="C96" s="129" t="s">
        <v>175</v>
      </c>
      <c r="D96" s="129" t="s">
        <v>114</v>
      </c>
      <c r="E96" s="130" t="s">
        <v>176</v>
      </c>
      <c r="F96" s="131" t="s">
        <v>177</v>
      </c>
      <c r="G96" s="132" t="s">
        <v>138</v>
      </c>
      <c r="H96" s="133">
        <v>4</v>
      </c>
      <c r="I96" s="134"/>
      <c r="J96" s="135">
        <f t="shared" si="0"/>
        <v>0</v>
      </c>
      <c r="K96" s="131" t="s">
        <v>118</v>
      </c>
      <c r="L96" s="30"/>
      <c r="M96" s="136" t="s">
        <v>3</v>
      </c>
      <c r="N96" s="137" t="s">
        <v>39</v>
      </c>
      <c r="O96" s="50"/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0" t="s">
        <v>119</v>
      </c>
      <c r="AT96" s="140" t="s">
        <v>114</v>
      </c>
      <c r="AU96" s="140" t="s">
        <v>76</v>
      </c>
      <c r="AY96" s="14" t="s">
        <v>112</v>
      </c>
      <c r="BE96" s="141">
        <f t="shared" si="4"/>
        <v>0</v>
      </c>
      <c r="BF96" s="141">
        <f t="shared" si="5"/>
        <v>0</v>
      </c>
      <c r="BG96" s="141">
        <f t="shared" si="6"/>
        <v>0</v>
      </c>
      <c r="BH96" s="141">
        <f t="shared" si="7"/>
        <v>0</v>
      </c>
      <c r="BI96" s="141">
        <f t="shared" si="8"/>
        <v>0</v>
      </c>
      <c r="BJ96" s="14" t="s">
        <v>76</v>
      </c>
      <c r="BK96" s="141">
        <f t="shared" si="9"/>
        <v>0</v>
      </c>
      <c r="BL96" s="14" t="s">
        <v>119</v>
      </c>
      <c r="BM96" s="140" t="s">
        <v>178</v>
      </c>
    </row>
    <row r="97" spans="1:65" s="2" customFormat="1" ht="16.5" customHeight="1">
      <c r="A97" s="29"/>
      <c r="B97" s="128"/>
      <c r="C97" s="142" t="s">
        <v>179</v>
      </c>
      <c r="D97" s="142" t="s">
        <v>126</v>
      </c>
      <c r="E97" s="143" t="s">
        <v>180</v>
      </c>
      <c r="F97" s="144" t="s">
        <v>181</v>
      </c>
      <c r="G97" s="145" t="s">
        <v>138</v>
      </c>
      <c r="H97" s="146">
        <v>4</v>
      </c>
      <c r="I97" s="147"/>
      <c r="J97" s="148">
        <f t="shared" si="0"/>
        <v>0</v>
      </c>
      <c r="K97" s="144" t="s">
        <v>118</v>
      </c>
      <c r="L97" s="149"/>
      <c r="M97" s="150" t="s">
        <v>3</v>
      </c>
      <c r="N97" s="151" t="s">
        <v>39</v>
      </c>
      <c r="O97" s="50"/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0" t="s">
        <v>133</v>
      </c>
      <c r="AT97" s="140" t="s">
        <v>126</v>
      </c>
      <c r="AU97" s="140" t="s">
        <v>76</v>
      </c>
      <c r="AY97" s="14" t="s">
        <v>112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4" t="s">
        <v>76</v>
      </c>
      <c r="BK97" s="141">
        <f t="shared" si="9"/>
        <v>0</v>
      </c>
      <c r="BL97" s="14" t="s">
        <v>133</v>
      </c>
      <c r="BM97" s="140" t="s">
        <v>182</v>
      </c>
    </row>
    <row r="98" spans="1:65" s="2" customFormat="1" ht="16.5" customHeight="1">
      <c r="A98" s="29"/>
      <c r="B98" s="128"/>
      <c r="C98" s="129" t="s">
        <v>183</v>
      </c>
      <c r="D98" s="129" t="s">
        <v>114</v>
      </c>
      <c r="E98" s="130" t="s">
        <v>184</v>
      </c>
      <c r="F98" s="131" t="s">
        <v>185</v>
      </c>
      <c r="G98" s="132" t="s">
        <v>138</v>
      </c>
      <c r="H98" s="133">
        <v>10</v>
      </c>
      <c r="I98" s="134"/>
      <c r="J98" s="135">
        <f t="shared" si="0"/>
        <v>0</v>
      </c>
      <c r="K98" s="131" t="s">
        <v>118</v>
      </c>
      <c r="L98" s="30"/>
      <c r="M98" s="136" t="s">
        <v>3</v>
      </c>
      <c r="N98" s="137" t="s">
        <v>39</v>
      </c>
      <c r="O98" s="50"/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0" t="s">
        <v>119</v>
      </c>
      <c r="AT98" s="140" t="s">
        <v>114</v>
      </c>
      <c r="AU98" s="140" t="s">
        <v>76</v>
      </c>
      <c r="AY98" s="14" t="s">
        <v>112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4" t="s">
        <v>76</v>
      </c>
      <c r="BK98" s="141">
        <f t="shared" si="9"/>
        <v>0</v>
      </c>
      <c r="BL98" s="14" t="s">
        <v>119</v>
      </c>
      <c r="BM98" s="140" t="s">
        <v>186</v>
      </c>
    </row>
    <row r="99" spans="1:65" s="2" customFormat="1" ht="16.5" customHeight="1">
      <c r="A99" s="29"/>
      <c r="B99" s="128"/>
      <c r="C99" s="142" t="s">
        <v>187</v>
      </c>
      <c r="D99" s="142" t="s">
        <v>126</v>
      </c>
      <c r="E99" s="143" t="s">
        <v>188</v>
      </c>
      <c r="F99" s="144" t="s">
        <v>189</v>
      </c>
      <c r="G99" s="145" t="s">
        <v>138</v>
      </c>
      <c r="H99" s="146">
        <v>9</v>
      </c>
      <c r="I99" s="147"/>
      <c r="J99" s="148">
        <f t="shared" si="0"/>
        <v>0</v>
      </c>
      <c r="K99" s="144" t="s">
        <v>118</v>
      </c>
      <c r="L99" s="149"/>
      <c r="M99" s="150" t="s">
        <v>3</v>
      </c>
      <c r="N99" s="151" t="s">
        <v>39</v>
      </c>
      <c r="O99" s="50"/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0" t="s">
        <v>119</v>
      </c>
      <c r="AT99" s="140" t="s">
        <v>126</v>
      </c>
      <c r="AU99" s="140" t="s">
        <v>76</v>
      </c>
      <c r="AY99" s="14" t="s">
        <v>112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4" t="s">
        <v>76</v>
      </c>
      <c r="BK99" s="141">
        <f t="shared" si="9"/>
        <v>0</v>
      </c>
      <c r="BL99" s="14" t="s">
        <v>119</v>
      </c>
      <c r="BM99" s="140" t="s">
        <v>190</v>
      </c>
    </row>
    <row r="100" spans="1:65" s="2" customFormat="1" ht="16.5" customHeight="1">
      <c r="A100" s="29"/>
      <c r="B100" s="128"/>
      <c r="C100" s="142" t="s">
        <v>191</v>
      </c>
      <c r="D100" s="142" t="s">
        <v>126</v>
      </c>
      <c r="E100" s="143" t="s">
        <v>192</v>
      </c>
      <c r="F100" s="144" t="s">
        <v>193</v>
      </c>
      <c r="G100" s="145" t="s">
        <v>138</v>
      </c>
      <c r="H100" s="146">
        <v>1</v>
      </c>
      <c r="I100" s="147"/>
      <c r="J100" s="148">
        <f t="shared" si="0"/>
        <v>0</v>
      </c>
      <c r="K100" s="144" t="s">
        <v>118</v>
      </c>
      <c r="L100" s="149"/>
      <c r="M100" s="150" t="s">
        <v>3</v>
      </c>
      <c r="N100" s="151" t="s">
        <v>39</v>
      </c>
      <c r="O100" s="50"/>
      <c r="P100" s="138">
        <f t="shared" si="1"/>
        <v>0</v>
      </c>
      <c r="Q100" s="138">
        <v>0</v>
      </c>
      <c r="R100" s="138">
        <f t="shared" si="2"/>
        <v>0</v>
      </c>
      <c r="S100" s="138">
        <v>0</v>
      </c>
      <c r="T100" s="139">
        <f t="shared" si="3"/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0" t="s">
        <v>119</v>
      </c>
      <c r="AT100" s="140" t="s">
        <v>126</v>
      </c>
      <c r="AU100" s="140" t="s">
        <v>76</v>
      </c>
      <c r="AY100" s="14" t="s">
        <v>112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4" t="s">
        <v>76</v>
      </c>
      <c r="BK100" s="141">
        <f t="shared" si="9"/>
        <v>0</v>
      </c>
      <c r="BL100" s="14" t="s">
        <v>119</v>
      </c>
      <c r="BM100" s="140" t="s">
        <v>194</v>
      </c>
    </row>
    <row r="101" spans="1:65" s="2" customFormat="1" ht="16.5" customHeight="1">
      <c r="A101" s="29"/>
      <c r="B101" s="128"/>
      <c r="C101" s="129" t="s">
        <v>195</v>
      </c>
      <c r="D101" s="129" t="s">
        <v>114</v>
      </c>
      <c r="E101" s="130" t="s">
        <v>196</v>
      </c>
      <c r="F101" s="131" t="s">
        <v>197</v>
      </c>
      <c r="G101" s="132" t="s">
        <v>138</v>
      </c>
      <c r="H101" s="133">
        <v>10</v>
      </c>
      <c r="I101" s="134"/>
      <c r="J101" s="135">
        <f t="shared" si="0"/>
        <v>0</v>
      </c>
      <c r="K101" s="131" t="s">
        <v>118</v>
      </c>
      <c r="L101" s="30"/>
      <c r="M101" s="136" t="s">
        <v>3</v>
      </c>
      <c r="N101" s="137" t="s">
        <v>39</v>
      </c>
      <c r="O101" s="50"/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0" t="s">
        <v>119</v>
      </c>
      <c r="AT101" s="140" t="s">
        <v>114</v>
      </c>
      <c r="AU101" s="140" t="s">
        <v>76</v>
      </c>
      <c r="AY101" s="14" t="s">
        <v>112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4" t="s">
        <v>76</v>
      </c>
      <c r="BK101" s="141">
        <f t="shared" si="9"/>
        <v>0</v>
      </c>
      <c r="BL101" s="14" t="s">
        <v>119</v>
      </c>
      <c r="BM101" s="140" t="s">
        <v>198</v>
      </c>
    </row>
    <row r="102" spans="1:65" s="2" customFormat="1" ht="16.5" customHeight="1">
      <c r="A102" s="29"/>
      <c r="B102" s="128"/>
      <c r="C102" s="142" t="s">
        <v>199</v>
      </c>
      <c r="D102" s="142" t="s">
        <v>126</v>
      </c>
      <c r="E102" s="143" t="s">
        <v>200</v>
      </c>
      <c r="F102" s="144" t="s">
        <v>201</v>
      </c>
      <c r="G102" s="145" t="s">
        <v>138</v>
      </c>
      <c r="H102" s="146">
        <v>10</v>
      </c>
      <c r="I102" s="147"/>
      <c r="J102" s="148">
        <f t="shared" si="0"/>
        <v>0</v>
      </c>
      <c r="K102" s="144" t="s">
        <v>118</v>
      </c>
      <c r="L102" s="149"/>
      <c r="M102" s="150" t="s">
        <v>3</v>
      </c>
      <c r="N102" s="151" t="s">
        <v>39</v>
      </c>
      <c r="O102" s="50"/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0" t="s">
        <v>133</v>
      </c>
      <c r="AT102" s="140" t="s">
        <v>126</v>
      </c>
      <c r="AU102" s="140" t="s">
        <v>76</v>
      </c>
      <c r="AY102" s="14" t="s">
        <v>112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4" t="s">
        <v>76</v>
      </c>
      <c r="BK102" s="141">
        <f t="shared" si="9"/>
        <v>0</v>
      </c>
      <c r="BL102" s="14" t="s">
        <v>133</v>
      </c>
      <c r="BM102" s="140" t="s">
        <v>202</v>
      </c>
    </row>
    <row r="103" spans="1:65" s="2" customFormat="1" ht="21.75" customHeight="1">
      <c r="A103" s="29"/>
      <c r="B103" s="128"/>
      <c r="C103" s="142" t="s">
        <v>203</v>
      </c>
      <c r="D103" s="142" t="s">
        <v>126</v>
      </c>
      <c r="E103" s="143" t="s">
        <v>204</v>
      </c>
      <c r="F103" s="144" t="s">
        <v>205</v>
      </c>
      <c r="G103" s="145" t="s">
        <v>138</v>
      </c>
      <c r="H103" s="146">
        <v>10</v>
      </c>
      <c r="I103" s="147"/>
      <c r="J103" s="148">
        <f t="shared" si="0"/>
        <v>0</v>
      </c>
      <c r="K103" s="144" t="s">
        <v>118</v>
      </c>
      <c r="L103" s="149"/>
      <c r="M103" s="150" t="s">
        <v>3</v>
      </c>
      <c r="N103" s="151" t="s">
        <v>39</v>
      </c>
      <c r="O103" s="50"/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0" t="s">
        <v>119</v>
      </c>
      <c r="AT103" s="140" t="s">
        <v>126</v>
      </c>
      <c r="AU103" s="140" t="s">
        <v>76</v>
      </c>
      <c r="AY103" s="14" t="s">
        <v>112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4" t="s">
        <v>76</v>
      </c>
      <c r="BK103" s="141">
        <f t="shared" si="9"/>
        <v>0</v>
      </c>
      <c r="BL103" s="14" t="s">
        <v>119</v>
      </c>
      <c r="BM103" s="140" t="s">
        <v>206</v>
      </c>
    </row>
    <row r="104" spans="1:65" s="2" customFormat="1" ht="16.5" customHeight="1">
      <c r="A104" s="29"/>
      <c r="B104" s="128"/>
      <c r="C104" s="129" t="s">
        <v>207</v>
      </c>
      <c r="D104" s="129" t="s">
        <v>114</v>
      </c>
      <c r="E104" s="130" t="s">
        <v>208</v>
      </c>
      <c r="F104" s="131" t="s">
        <v>209</v>
      </c>
      <c r="G104" s="132" t="s">
        <v>138</v>
      </c>
      <c r="H104" s="133">
        <v>10</v>
      </c>
      <c r="I104" s="134"/>
      <c r="J104" s="135">
        <f t="shared" si="0"/>
        <v>0</v>
      </c>
      <c r="K104" s="131" t="s">
        <v>118</v>
      </c>
      <c r="L104" s="30"/>
      <c r="M104" s="136" t="s">
        <v>3</v>
      </c>
      <c r="N104" s="137" t="s">
        <v>39</v>
      </c>
      <c r="O104" s="50"/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0" t="s">
        <v>119</v>
      </c>
      <c r="AT104" s="140" t="s">
        <v>114</v>
      </c>
      <c r="AU104" s="140" t="s">
        <v>76</v>
      </c>
      <c r="AY104" s="14" t="s">
        <v>112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4" t="s">
        <v>76</v>
      </c>
      <c r="BK104" s="141">
        <f t="shared" si="9"/>
        <v>0</v>
      </c>
      <c r="BL104" s="14" t="s">
        <v>119</v>
      </c>
      <c r="BM104" s="140" t="s">
        <v>210</v>
      </c>
    </row>
    <row r="105" spans="1:65" s="2" customFormat="1" ht="16.5" customHeight="1">
      <c r="A105" s="29"/>
      <c r="B105" s="128"/>
      <c r="C105" s="142" t="s">
        <v>211</v>
      </c>
      <c r="D105" s="142" t="s">
        <v>126</v>
      </c>
      <c r="E105" s="143" t="s">
        <v>212</v>
      </c>
      <c r="F105" s="144" t="s">
        <v>213</v>
      </c>
      <c r="G105" s="145" t="s">
        <v>138</v>
      </c>
      <c r="H105" s="146">
        <v>10</v>
      </c>
      <c r="I105" s="147"/>
      <c r="J105" s="148">
        <f t="shared" si="0"/>
        <v>0</v>
      </c>
      <c r="K105" s="144" t="s">
        <v>118</v>
      </c>
      <c r="L105" s="149"/>
      <c r="M105" s="150" t="s">
        <v>3</v>
      </c>
      <c r="N105" s="151" t="s">
        <v>39</v>
      </c>
      <c r="O105" s="50"/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0" t="s">
        <v>119</v>
      </c>
      <c r="AT105" s="140" t="s">
        <v>126</v>
      </c>
      <c r="AU105" s="140" t="s">
        <v>76</v>
      </c>
      <c r="AY105" s="14" t="s">
        <v>112</v>
      </c>
      <c r="BE105" s="141">
        <f t="shared" si="4"/>
        <v>0</v>
      </c>
      <c r="BF105" s="141">
        <f t="shared" si="5"/>
        <v>0</v>
      </c>
      <c r="BG105" s="141">
        <f t="shared" si="6"/>
        <v>0</v>
      </c>
      <c r="BH105" s="141">
        <f t="shared" si="7"/>
        <v>0</v>
      </c>
      <c r="BI105" s="141">
        <f t="shared" si="8"/>
        <v>0</v>
      </c>
      <c r="BJ105" s="14" t="s">
        <v>76</v>
      </c>
      <c r="BK105" s="141">
        <f t="shared" si="9"/>
        <v>0</v>
      </c>
      <c r="BL105" s="14" t="s">
        <v>119</v>
      </c>
      <c r="BM105" s="140" t="s">
        <v>214</v>
      </c>
    </row>
    <row r="106" spans="1:65" s="2" customFormat="1" ht="16.5" customHeight="1">
      <c r="A106" s="29"/>
      <c r="B106" s="128"/>
      <c r="C106" s="142" t="s">
        <v>9</v>
      </c>
      <c r="D106" s="142" t="s">
        <v>126</v>
      </c>
      <c r="E106" s="143" t="s">
        <v>215</v>
      </c>
      <c r="F106" s="144" t="s">
        <v>216</v>
      </c>
      <c r="G106" s="145" t="s">
        <v>138</v>
      </c>
      <c r="H106" s="146">
        <v>10</v>
      </c>
      <c r="I106" s="147"/>
      <c r="J106" s="148">
        <f t="shared" si="0"/>
        <v>0</v>
      </c>
      <c r="K106" s="144" t="s">
        <v>118</v>
      </c>
      <c r="L106" s="149"/>
      <c r="M106" s="150" t="s">
        <v>3</v>
      </c>
      <c r="N106" s="151" t="s">
        <v>39</v>
      </c>
      <c r="O106" s="50"/>
      <c r="P106" s="138">
        <f t="shared" si="1"/>
        <v>0</v>
      </c>
      <c r="Q106" s="138">
        <v>0</v>
      </c>
      <c r="R106" s="138">
        <f t="shared" si="2"/>
        <v>0</v>
      </c>
      <c r="S106" s="138">
        <v>0</v>
      </c>
      <c r="T106" s="139">
        <f t="shared" si="3"/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0" t="s">
        <v>119</v>
      </c>
      <c r="AT106" s="140" t="s">
        <v>126</v>
      </c>
      <c r="AU106" s="140" t="s">
        <v>76</v>
      </c>
      <c r="AY106" s="14" t="s">
        <v>112</v>
      </c>
      <c r="BE106" s="141">
        <f t="shared" si="4"/>
        <v>0</v>
      </c>
      <c r="BF106" s="141">
        <f t="shared" si="5"/>
        <v>0</v>
      </c>
      <c r="BG106" s="141">
        <f t="shared" si="6"/>
        <v>0</v>
      </c>
      <c r="BH106" s="141">
        <f t="shared" si="7"/>
        <v>0</v>
      </c>
      <c r="BI106" s="141">
        <f t="shared" si="8"/>
        <v>0</v>
      </c>
      <c r="BJ106" s="14" t="s">
        <v>76</v>
      </c>
      <c r="BK106" s="141">
        <f t="shared" si="9"/>
        <v>0</v>
      </c>
      <c r="BL106" s="14" t="s">
        <v>119</v>
      </c>
      <c r="BM106" s="140" t="s">
        <v>217</v>
      </c>
    </row>
    <row r="107" spans="1:65" s="2" customFormat="1" ht="16.5" customHeight="1">
      <c r="A107" s="29"/>
      <c r="B107" s="128"/>
      <c r="C107" s="142" t="s">
        <v>218</v>
      </c>
      <c r="D107" s="142" t="s">
        <v>126</v>
      </c>
      <c r="E107" s="143" t="s">
        <v>219</v>
      </c>
      <c r="F107" s="144" t="s">
        <v>220</v>
      </c>
      <c r="G107" s="145" t="s">
        <v>138</v>
      </c>
      <c r="H107" s="146">
        <v>10</v>
      </c>
      <c r="I107" s="147"/>
      <c r="J107" s="148">
        <f t="shared" si="0"/>
        <v>0</v>
      </c>
      <c r="K107" s="144" t="s">
        <v>118</v>
      </c>
      <c r="L107" s="149"/>
      <c r="M107" s="150" t="s">
        <v>3</v>
      </c>
      <c r="N107" s="151" t="s">
        <v>39</v>
      </c>
      <c r="O107" s="50"/>
      <c r="P107" s="138">
        <f t="shared" si="1"/>
        <v>0</v>
      </c>
      <c r="Q107" s="138">
        <v>0</v>
      </c>
      <c r="R107" s="138">
        <f t="shared" si="2"/>
        <v>0</v>
      </c>
      <c r="S107" s="138">
        <v>0</v>
      </c>
      <c r="T107" s="139">
        <f t="shared" si="3"/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0" t="s">
        <v>119</v>
      </c>
      <c r="AT107" s="140" t="s">
        <v>126</v>
      </c>
      <c r="AU107" s="140" t="s">
        <v>76</v>
      </c>
      <c r="AY107" s="14" t="s">
        <v>112</v>
      </c>
      <c r="BE107" s="141">
        <f t="shared" si="4"/>
        <v>0</v>
      </c>
      <c r="BF107" s="141">
        <f t="shared" si="5"/>
        <v>0</v>
      </c>
      <c r="BG107" s="141">
        <f t="shared" si="6"/>
        <v>0</v>
      </c>
      <c r="BH107" s="141">
        <f t="shared" si="7"/>
        <v>0</v>
      </c>
      <c r="BI107" s="141">
        <f t="shared" si="8"/>
        <v>0</v>
      </c>
      <c r="BJ107" s="14" t="s">
        <v>76</v>
      </c>
      <c r="BK107" s="141">
        <f t="shared" si="9"/>
        <v>0</v>
      </c>
      <c r="BL107" s="14" t="s">
        <v>119</v>
      </c>
      <c r="BM107" s="140" t="s">
        <v>221</v>
      </c>
    </row>
    <row r="108" spans="1:65" s="2" customFormat="1" ht="16.5" customHeight="1">
      <c r="A108" s="29"/>
      <c r="B108" s="128"/>
      <c r="C108" s="142" t="s">
        <v>222</v>
      </c>
      <c r="D108" s="142" t="s">
        <v>126</v>
      </c>
      <c r="E108" s="143" t="s">
        <v>223</v>
      </c>
      <c r="F108" s="144" t="s">
        <v>224</v>
      </c>
      <c r="G108" s="145" t="s">
        <v>138</v>
      </c>
      <c r="H108" s="146">
        <v>10</v>
      </c>
      <c r="I108" s="147"/>
      <c r="J108" s="148">
        <f t="shared" si="0"/>
        <v>0</v>
      </c>
      <c r="K108" s="144" t="s">
        <v>118</v>
      </c>
      <c r="L108" s="149"/>
      <c r="M108" s="150" t="s">
        <v>3</v>
      </c>
      <c r="N108" s="151" t="s">
        <v>39</v>
      </c>
      <c r="O108" s="50"/>
      <c r="P108" s="138">
        <f t="shared" si="1"/>
        <v>0</v>
      </c>
      <c r="Q108" s="138">
        <v>0</v>
      </c>
      <c r="R108" s="138">
        <f t="shared" si="2"/>
        <v>0</v>
      </c>
      <c r="S108" s="138">
        <v>0</v>
      </c>
      <c r="T108" s="139">
        <f t="shared" si="3"/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0" t="s">
        <v>119</v>
      </c>
      <c r="AT108" s="140" t="s">
        <v>126</v>
      </c>
      <c r="AU108" s="140" t="s">
        <v>76</v>
      </c>
      <c r="AY108" s="14" t="s">
        <v>112</v>
      </c>
      <c r="BE108" s="141">
        <f t="shared" si="4"/>
        <v>0</v>
      </c>
      <c r="BF108" s="141">
        <f t="shared" si="5"/>
        <v>0</v>
      </c>
      <c r="BG108" s="141">
        <f t="shared" si="6"/>
        <v>0</v>
      </c>
      <c r="BH108" s="141">
        <f t="shared" si="7"/>
        <v>0</v>
      </c>
      <c r="BI108" s="141">
        <f t="shared" si="8"/>
        <v>0</v>
      </c>
      <c r="BJ108" s="14" t="s">
        <v>76</v>
      </c>
      <c r="BK108" s="141">
        <f t="shared" si="9"/>
        <v>0</v>
      </c>
      <c r="BL108" s="14" t="s">
        <v>119</v>
      </c>
      <c r="BM108" s="140" t="s">
        <v>225</v>
      </c>
    </row>
    <row r="109" spans="1:65" s="2" customFormat="1" ht="16.5" customHeight="1">
      <c r="A109" s="29"/>
      <c r="B109" s="128"/>
      <c r="C109" s="142" t="s">
        <v>226</v>
      </c>
      <c r="D109" s="142" t="s">
        <v>126</v>
      </c>
      <c r="E109" s="143" t="s">
        <v>227</v>
      </c>
      <c r="F109" s="144" t="s">
        <v>228</v>
      </c>
      <c r="G109" s="145" t="s">
        <v>138</v>
      </c>
      <c r="H109" s="146">
        <v>10</v>
      </c>
      <c r="I109" s="147"/>
      <c r="J109" s="148">
        <f t="shared" si="0"/>
        <v>0</v>
      </c>
      <c r="K109" s="144" t="s">
        <v>118</v>
      </c>
      <c r="L109" s="149"/>
      <c r="M109" s="150" t="s">
        <v>3</v>
      </c>
      <c r="N109" s="151" t="s">
        <v>39</v>
      </c>
      <c r="O109" s="50"/>
      <c r="P109" s="138">
        <f t="shared" si="1"/>
        <v>0</v>
      </c>
      <c r="Q109" s="138">
        <v>0</v>
      </c>
      <c r="R109" s="138">
        <f t="shared" si="2"/>
        <v>0</v>
      </c>
      <c r="S109" s="138">
        <v>0</v>
      </c>
      <c r="T109" s="139">
        <f t="shared" si="3"/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0" t="s">
        <v>119</v>
      </c>
      <c r="AT109" s="140" t="s">
        <v>126</v>
      </c>
      <c r="AU109" s="140" t="s">
        <v>76</v>
      </c>
      <c r="AY109" s="14" t="s">
        <v>112</v>
      </c>
      <c r="BE109" s="141">
        <f t="shared" si="4"/>
        <v>0</v>
      </c>
      <c r="BF109" s="141">
        <f t="shared" si="5"/>
        <v>0</v>
      </c>
      <c r="BG109" s="141">
        <f t="shared" si="6"/>
        <v>0</v>
      </c>
      <c r="BH109" s="141">
        <f t="shared" si="7"/>
        <v>0</v>
      </c>
      <c r="BI109" s="141">
        <f t="shared" si="8"/>
        <v>0</v>
      </c>
      <c r="BJ109" s="14" t="s">
        <v>76</v>
      </c>
      <c r="BK109" s="141">
        <f t="shared" si="9"/>
        <v>0</v>
      </c>
      <c r="BL109" s="14" t="s">
        <v>119</v>
      </c>
      <c r="BM109" s="140" t="s">
        <v>229</v>
      </c>
    </row>
    <row r="110" spans="1:65" s="2" customFormat="1" ht="16.5" customHeight="1">
      <c r="A110" s="29"/>
      <c r="B110" s="128"/>
      <c r="C110" s="142" t="s">
        <v>230</v>
      </c>
      <c r="D110" s="142" t="s">
        <v>126</v>
      </c>
      <c r="E110" s="143" t="s">
        <v>231</v>
      </c>
      <c r="F110" s="144" t="s">
        <v>232</v>
      </c>
      <c r="G110" s="145" t="s">
        <v>138</v>
      </c>
      <c r="H110" s="146">
        <v>10</v>
      </c>
      <c r="I110" s="147"/>
      <c r="J110" s="148">
        <f t="shared" si="0"/>
        <v>0</v>
      </c>
      <c r="K110" s="144" t="s">
        <v>118</v>
      </c>
      <c r="L110" s="149"/>
      <c r="M110" s="150" t="s">
        <v>3</v>
      </c>
      <c r="N110" s="151" t="s">
        <v>39</v>
      </c>
      <c r="O110" s="50"/>
      <c r="P110" s="138">
        <f t="shared" si="1"/>
        <v>0</v>
      </c>
      <c r="Q110" s="138">
        <v>0</v>
      </c>
      <c r="R110" s="138">
        <f t="shared" si="2"/>
        <v>0</v>
      </c>
      <c r="S110" s="138">
        <v>0</v>
      </c>
      <c r="T110" s="139">
        <f t="shared" si="3"/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0" t="s">
        <v>119</v>
      </c>
      <c r="AT110" s="140" t="s">
        <v>126</v>
      </c>
      <c r="AU110" s="140" t="s">
        <v>76</v>
      </c>
      <c r="AY110" s="14" t="s">
        <v>112</v>
      </c>
      <c r="BE110" s="141">
        <f t="shared" si="4"/>
        <v>0</v>
      </c>
      <c r="BF110" s="141">
        <f t="shared" si="5"/>
        <v>0</v>
      </c>
      <c r="BG110" s="141">
        <f t="shared" si="6"/>
        <v>0</v>
      </c>
      <c r="BH110" s="141">
        <f t="shared" si="7"/>
        <v>0</v>
      </c>
      <c r="BI110" s="141">
        <f t="shared" si="8"/>
        <v>0</v>
      </c>
      <c r="BJ110" s="14" t="s">
        <v>76</v>
      </c>
      <c r="BK110" s="141">
        <f t="shared" si="9"/>
        <v>0</v>
      </c>
      <c r="BL110" s="14" t="s">
        <v>119</v>
      </c>
      <c r="BM110" s="140" t="s">
        <v>233</v>
      </c>
    </row>
    <row r="111" spans="1:65" s="2" customFormat="1" ht="16.5" customHeight="1">
      <c r="A111" s="29"/>
      <c r="B111" s="128"/>
      <c r="C111" s="129" t="s">
        <v>234</v>
      </c>
      <c r="D111" s="129" t="s">
        <v>114</v>
      </c>
      <c r="E111" s="130" t="s">
        <v>235</v>
      </c>
      <c r="F111" s="131" t="s">
        <v>236</v>
      </c>
      <c r="G111" s="132" t="s">
        <v>138</v>
      </c>
      <c r="H111" s="133">
        <v>10</v>
      </c>
      <c r="I111" s="134"/>
      <c r="J111" s="135">
        <f t="shared" si="0"/>
        <v>0</v>
      </c>
      <c r="K111" s="131" t="s">
        <v>118</v>
      </c>
      <c r="L111" s="30"/>
      <c r="M111" s="136" t="s">
        <v>3</v>
      </c>
      <c r="N111" s="137" t="s">
        <v>39</v>
      </c>
      <c r="O111" s="50"/>
      <c r="P111" s="138">
        <f t="shared" si="1"/>
        <v>0</v>
      </c>
      <c r="Q111" s="138">
        <v>0</v>
      </c>
      <c r="R111" s="138">
        <f t="shared" si="2"/>
        <v>0</v>
      </c>
      <c r="S111" s="138">
        <v>0</v>
      </c>
      <c r="T111" s="139">
        <f t="shared" si="3"/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0" t="s">
        <v>119</v>
      </c>
      <c r="AT111" s="140" t="s">
        <v>114</v>
      </c>
      <c r="AU111" s="140" t="s">
        <v>76</v>
      </c>
      <c r="AY111" s="14" t="s">
        <v>112</v>
      </c>
      <c r="BE111" s="141">
        <f t="shared" si="4"/>
        <v>0</v>
      </c>
      <c r="BF111" s="141">
        <f t="shared" si="5"/>
        <v>0</v>
      </c>
      <c r="BG111" s="141">
        <f t="shared" si="6"/>
        <v>0</v>
      </c>
      <c r="BH111" s="141">
        <f t="shared" si="7"/>
        <v>0</v>
      </c>
      <c r="BI111" s="141">
        <f t="shared" si="8"/>
        <v>0</v>
      </c>
      <c r="BJ111" s="14" t="s">
        <v>76</v>
      </c>
      <c r="BK111" s="141">
        <f t="shared" si="9"/>
        <v>0</v>
      </c>
      <c r="BL111" s="14" t="s">
        <v>119</v>
      </c>
      <c r="BM111" s="140" t="s">
        <v>237</v>
      </c>
    </row>
    <row r="112" spans="1:65" s="2" customFormat="1" ht="16.5" customHeight="1">
      <c r="A112" s="29"/>
      <c r="B112" s="128"/>
      <c r="C112" s="142" t="s">
        <v>238</v>
      </c>
      <c r="D112" s="142" t="s">
        <v>126</v>
      </c>
      <c r="E112" s="143" t="s">
        <v>239</v>
      </c>
      <c r="F112" s="144" t="s">
        <v>240</v>
      </c>
      <c r="G112" s="145" t="s">
        <v>138</v>
      </c>
      <c r="H112" s="146">
        <v>10</v>
      </c>
      <c r="I112" s="147"/>
      <c r="J112" s="148">
        <f t="shared" si="0"/>
        <v>0</v>
      </c>
      <c r="K112" s="144" t="s">
        <v>118</v>
      </c>
      <c r="L112" s="149"/>
      <c r="M112" s="150" t="s">
        <v>3</v>
      </c>
      <c r="N112" s="151" t="s">
        <v>39</v>
      </c>
      <c r="O112" s="50"/>
      <c r="P112" s="138">
        <f t="shared" si="1"/>
        <v>0</v>
      </c>
      <c r="Q112" s="138">
        <v>0</v>
      </c>
      <c r="R112" s="138">
        <f t="shared" si="2"/>
        <v>0</v>
      </c>
      <c r="S112" s="138">
        <v>0</v>
      </c>
      <c r="T112" s="139">
        <f t="shared" si="3"/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0" t="s">
        <v>133</v>
      </c>
      <c r="AT112" s="140" t="s">
        <v>126</v>
      </c>
      <c r="AU112" s="140" t="s">
        <v>76</v>
      </c>
      <c r="AY112" s="14" t="s">
        <v>112</v>
      </c>
      <c r="BE112" s="141">
        <f t="shared" si="4"/>
        <v>0</v>
      </c>
      <c r="BF112" s="141">
        <f t="shared" si="5"/>
        <v>0</v>
      </c>
      <c r="BG112" s="141">
        <f t="shared" si="6"/>
        <v>0</v>
      </c>
      <c r="BH112" s="141">
        <f t="shared" si="7"/>
        <v>0</v>
      </c>
      <c r="BI112" s="141">
        <f t="shared" si="8"/>
        <v>0</v>
      </c>
      <c r="BJ112" s="14" t="s">
        <v>76</v>
      </c>
      <c r="BK112" s="141">
        <f t="shared" si="9"/>
        <v>0</v>
      </c>
      <c r="BL112" s="14" t="s">
        <v>133</v>
      </c>
      <c r="BM112" s="140" t="s">
        <v>241</v>
      </c>
    </row>
    <row r="113" spans="1:65" s="2" customFormat="1" ht="16.5" customHeight="1">
      <c r="A113" s="29"/>
      <c r="B113" s="128"/>
      <c r="C113" s="142" t="s">
        <v>242</v>
      </c>
      <c r="D113" s="142" t="s">
        <v>126</v>
      </c>
      <c r="E113" s="143" t="s">
        <v>243</v>
      </c>
      <c r="F113" s="144" t="s">
        <v>244</v>
      </c>
      <c r="G113" s="145" t="s">
        <v>138</v>
      </c>
      <c r="H113" s="146">
        <v>10</v>
      </c>
      <c r="I113" s="147"/>
      <c r="J113" s="148">
        <f t="shared" si="0"/>
        <v>0</v>
      </c>
      <c r="K113" s="144" t="s">
        <v>118</v>
      </c>
      <c r="L113" s="149"/>
      <c r="M113" s="150" t="s">
        <v>3</v>
      </c>
      <c r="N113" s="151" t="s">
        <v>39</v>
      </c>
      <c r="O113" s="50"/>
      <c r="P113" s="138">
        <f t="shared" si="1"/>
        <v>0</v>
      </c>
      <c r="Q113" s="138">
        <v>0</v>
      </c>
      <c r="R113" s="138">
        <f t="shared" si="2"/>
        <v>0</v>
      </c>
      <c r="S113" s="138">
        <v>0</v>
      </c>
      <c r="T113" s="139">
        <f t="shared" si="3"/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0" t="s">
        <v>133</v>
      </c>
      <c r="AT113" s="140" t="s">
        <v>126</v>
      </c>
      <c r="AU113" s="140" t="s">
        <v>76</v>
      </c>
      <c r="AY113" s="14" t="s">
        <v>112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4" t="s">
        <v>76</v>
      </c>
      <c r="BK113" s="141">
        <f t="shared" si="9"/>
        <v>0</v>
      </c>
      <c r="BL113" s="14" t="s">
        <v>133</v>
      </c>
      <c r="BM113" s="140" t="s">
        <v>245</v>
      </c>
    </row>
    <row r="114" spans="1:65" s="2" customFormat="1" ht="16.5" customHeight="1">
      <c r="A114" s="29"/>
      <c r="B114" s="128"/>
      <c r="C114" s="129" t="s">
        <v>246</v>
      </c>
      <c r="D114" s="129" t="s">
        <v>114</v>
      </c>
      <c r="E114" s="130" t="s">
        <v>247</v>
      </c>
      <c r="F114" s="131" t="s">
        <v>248</v>
      </c>
      <c r="G114" s="132" t="s">
        <v>138</v>
      </c>
      <c r="H114" s="133">
        <v>10</v>
      </c>
      <c r="I114" s="134"/>
      <c r="J114" s="135">
        <f t="shared" si="0"/>
        <v>0</v>
      </c>
      <c r="K114" s="131" t="s">
        <v>118</v>
      </c>
      <c r="L114" s="30"/>
      <c r="M114" s="136" t="s">
        <v>3</v>
      </c>
      <c r="N114" s="137" t="s">
        <v>39</v>
      </c>
      <c r="O114" s="50"/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0" t="s">
        <v>119</v>
      </c>
      <c r="AT114" s="140" t="s">
        <v>114</v>
      </c>
      <c r="AU114" s="140" t="s">
        <v>76</v>
      </c>
      <c r="AY114" s="14" t="s">
        <v>112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4" t="s">
        <v>76</v>
      </c>
      <c r="BK114" s="141">
        <f t="shared" si="9"/>
        <v>0</v>
      </c>
      <c r="BL114" s="14" t="s">
        <v>119</v>
      </c>
      <c r="BM114" s="140" t="s">
        <v>249</v>
      </c>
    </row>
    <row r="115" spans="1:65" s="2" customFormat="1" ht="16.5" customHeight="1">
      <c r="A115" s="29"/>
      <c r="B115" s="128"/>
      <c r="C115" s="142" t="s">
        <v>250</v>
      </c>
      <c r="D115" s="142" t="s">
        <v>126</v>
      </c>
      <c r="E115" s="143" t="s">
        <v>251</v>
      </c>
      <c r="F115" s="144" t="s">
        <v>252</v>
      </c>
      <c r="G115" s="145" t="s">
        <v>138</v>
      </c>
      <c r="H115" s="146">
        <v>10</v>
      </c>
      <c r="I115" s="147"/>
      <c r="J115" s="148">
        <f t="shared" si="0"/>
        <v>0</v>
      </c>
      <c r="K115" s="144" t="s">
        <v>118</v>
      </c>
      <c r="L115" s="149"/>
      <c r="M115" s="150" t="s">
        <v>3</v>
      </c>
      <c r="N115" s="151" t="s">
        <v>39</v>
      </c>
      <c r="O115" s="50"/>
      <c r="P115" s="138">
        <f t="shared" si="1"/>
        <v>0</v>
      </c>
      <c r="Q115" s="138">
        <v>0</v>
      </c>
      <c r="R115" s="138">
        <f t="shared" si="2"/>
        <v>0</v>
      </c>
      <c r="S115" s="138">
        <v>0</v>
      </c>
      <c r="T115" s="139">
        <f t="shared" si="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0" t="s">
        <v>133</v>
      </c>
      <c r="AT115" s="140" t="s">
        <v>126</v>
      </c>
      <c r="AU115" s="140" t="s">
        <v>76</v>
      </c>
      <c r="AY115" s="14" t="s">
        <v>112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4" t="s">
        <v>76</v>
      </c>
      <c r="BK115" s="141">
        <f t="shared" si="9"/>
        <v>0</v>
      </c>
      <c r="BL115" s="14" t="s">
        <v>133</v>
      </c>
      <c r="BM115" s="140" t="s">
        <v>253</v>
      </c>
    </row>
    <row r="116" spans="1:65" s="2" customFormat="1" ht="24">
      <c r="A116" s="29"/>
      <c r="B116" s="128"/>
      <c r="C116" s="129" t="s">
        <v>254</v>
      </c>
      <c r="D116" s="129" t="s">
        <v>114</v>
      </c>
      <c r="E116" s="130" t="s">
        <v>255</v>
      </c>
      <c r="F116" s="131" t="s">
        <v>256</v>
      </c>
      <c r="G116" s="132" t="s">
        <v>138</v>
      </c>
      <c r="H116" s="133">
        <v>10</v>
      </c>
      <c r="I116" s="134"/>
      <c r="J116" s="135">
        <f t="shared" si="0"/>
        <v>0</v>
      </c>
      <c r="K116" s="131" t="s">
        <v>118</v>
      </c>
      <c r="L116" s="30"/>
      <c r="M116" s="136" t="s">
        <v>3</v>
      </c>
      <c r="N116" s="137" t="s">
        <v>39</v>
      </c>
      <c r="O116" s="50"/>
      <c r="P116" s="138">
        <f t="shared" si="1"/>
        <v>0</v>
      </c>
      <c r="Q116" s="138">
        <v>0</v>
      </c>
      <c r="R116" s="138">
        <f t="shared" si="2"/>
        <v>0</v>
      </c>
      <c r="S116" s="138">
        <v>0</v>
      </c>
      <c r="T116" s="139">
        <f t="shared" si="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0" t="s">
        <v>119</v>
      </c>
      <c r="AT116" s="140" t="s">
        <v>114</v>
      </c>
      <c r="AU116" s="140" t="s">
        <v>76</v>
      </c>
      <c r="AY116" s="14" t="s">
        <v>112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4" t="s">
        <v>76</v>
      </c>
      <c r="BK116" s="141">
        <f t="shared" si="9"/>
        <v>0</v>
      </c>
      <c r="BL116" s="14" t="s">
        <v>119</v>
      </c>
      <c r="BM116" s="140" t="s">
        <v>257</v>
      </c>
    </row>
    <row r="117" spans="1:65" s="2" customFormat="1" ht="24">
      <c r="A117" s="29"/>
      <c r="B117" s="128"/>
      <c r="C117" s="129" t="s">
        <v>258</v>
      </c>
      <c r="D117" s="129" t="s">
        <v>114</v>
      </c>
      <c r="E117" s="130" t="s">
        <v>259</v>
      </c>
      <c r="F117" s="131" t="s">
        <v>260</v>
      </c>
      <c r="G117" s="132" t="s">
        <v>138</v>
      </c>
      <c r="H117" s="133">
        <v>10</v>
      </c>
      <c r="I117" s="134"/>
      <c r="J117" s="135">
        <f t="shared" si="0"/>
        <v>0</v>
      </c>
      <c r="K117" s="131" t="s">
        <v>118</v>
      </c>
      <c r="L117" s="30"/>
      <c r="M117" s="136" t="s">
        <v>3</v>
      </c>
      <c r="N117" s="137" t="s">
        <v>39</v>
      </c>
      <c r="O117" s="50"/>
      <c r="P117" s="138">
        <f t="shared" si="1"/>
        <v>0</v>
      </c>
      <c r="Q117" s="138">
        <v>0</v>
      </c>
      <c r="R117" s="138">
        <f t="shared" si="2"/>
        <v>0</v>
      </c>
      <c r="S117" s="138">
        <v>0</v>
      </c>
      <c r="T117" s="139">
        <f t="shared" si="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0" t="s">
        <v>119</v>
      </c>
      <c r="AT117" s="140" t="s">
        <v>114</v>
      </c>
      <c r="AU117" s="140" t="s">
        <v>76</v>
      </c>
      <c r="AY117" s="14" t="s">
        <v>112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4" t="s">
        <v>76</v>
      </c>
      <c r="BK117" s="141">
        <f t="shared" si="9"/>
        <v>0</v>
      </c>
      <c r="BL117" s="14" t="s">
        <v>119</v>
      </c>
      <c r="BM117" s="140" t="s">
        <v>261</v>
      </c>
    </row>
    <row r="118" spans="1:65" s="2" customFormat="1" ht="24">
      <c r="A118" s="29"/>
      <c r="B118" s="128"/>
      <c r="C118" s="129" t="s">
        <v>8</v>
      </c>
      <c r="D118" s="129" t="s">
        <v>114</v>
      </c>
      <c r="E118" s="130" t="s">
        <v>262</v>
      </c>
      <c r="F118" s="131" t="s">
        <v>263</v>
      </c>
      <c r="G118" s="132" t="s">
        <v>138</v>
      </c>
      <c r="H118" s="133">
        <v>10</v>
      </c>
      <c r="I118" s="134"/>
      <c r="J118" s="135">
        <f t="shared" si="0"/>
        <v>0</v>
      </c>
      <c r="K118" s="131" t="s">
        <v>118</v>
      </c>
      <c r="L118" s="30"/>
      <c r="M118" s="136" t="s">
        <v>3</v>
      </c>
      <c r="N118" s="137" t="s">
        <v>39</v>
      </c>
      <c r="O118" s="50"/>
      <c r="P118" s="138">
        <f t="shared" si="1"/>
        <v>0</v>
      </c>
      <c r="Q118" s="138">
        <v>0</v>
      </c>
      <c r="R118" s="138">
        <f t="shared" si="2"/>
        <v>0</v>
      </c>
      <c r="S118" s="138">
        <v>0</v>
      </c>
      <c r="T118" s="139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0" t="s">
        <v>119</v>
      </c>
      <c r="AT118" s="140" t="s">
        <v>114</v>
      </c>
      <c r="AU118" s="140" t="s">
        <v>76</v>
      </c>
      <c r="AY118" s="14" t="s">
        <v>112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4" t="s">
        <v>76</v>
      </c>
      <c r="BK118" s="141">
        <f t="shared" si="9"/>
        <v>0</v>
      </c>
      <c r="BL118" s="14" t="s">
        <v>119</v>
      </c>
      <c r="BM118" s="140" t="s">
        <v>264</v>
      </c>
    </row>
    <row r="119" spans="1:65" s="2" customFormat="1" ht="21.75" customHeight="1">
      <c r="A119" s="29"/>
      <c r="B119" s="128"/>
      <c r="C119" s="129" t="s">
        <v>265</v>
      </c>
      <c r="D119" s="129" t="s">
        <v>114</v>
      </c>
      <c r="E119" s="130" t="s">
        <v>266</v>
      </c>
      <c r="F119" s="131" t="s">
        <v>267</v>
      </c>
      <c r="G119" s="132" t="s">
        <v>138</v>
      </c>
      <c r="H119" s="133">
        <v>10</v>
      </c>
      <c r="I119" s="134"/>
      <c r="J119" s="135">
        <f t="shared" si="0"/>
        <v>0</v>
      </c>
      <c r="K119" s="131" t="s">
        <v>118</v>
      </c>
      <c r="L119" s="30"/>
      <c r="M119" s="136" t="s">
        <v>3</v>
      </c>
      <c r="N119" s="137" t="s">
        <v>39</v>
      </c>
      <c r="O119" s="50"/>
      <c r="P119" s="138">
        <f t="shared" si="1"/>
        <v>0</v>
      </c>
      <c r="Q119" s="138">
        <v>0</v>
      </c>
      <c r="R119" s="138">
        <f t="shared" si="2"/>
        <v>0</v>
      </c>
      <c r="S119" s="138">
        <v>0</v>
      </c>
      <c r="T119" s="139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0" t="s">
        <v>119</v>
      </c>
      <c r="AT119" s="140" t="s">
        <v>114</v>
      </c>
      <c r="AU119" s="140" t="s">
        <v>76</v>
      </c>
      <c r="AY119" s="14" t="s">
        <v>112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4" t="s">
        <v>76</v>
      </c>
      <c r="BK119" s="141">
        <f t="shared" si="9"/>
        <v>0</v>
      </c>
      <c r="BL119" s="14" t="s">
        <v>119</v>
      </c>
      <c r="BM119" s="140" t="s">
        <v>268</v>
      </c>
    </row>
    <row r="120" spans="1:65" s="2" customFormat="1" ht="16.5" customHeight="1">
      <c r="A120" s="29"/>
      <c r="B120" s="128"/>
      <c r="C120" s="129" t="s">
        <v>269</v>
      </c>
      <c r="D120" s="129" t="s">
        <v>114</v>
      </c>
      <c r="E120" s="130" t="s">
        <v>270</v>
      </c>
      <c r="F120" s="131" t="s">
        <v>271</v>
      </c>
      <c r="G120" s="132" t="s">
        <v>138</v>
      </c>
      <c r="H120" s="133">
        <v>6</v>
      </c>
      <c r="I120" s="134"/>
      <c r="J120" s="135">
        <f t="shared" si="0"/>
        <v>0</v>
      </c>
      <c r="K120" s="131" t="s">
        <v>118</v>
      </c>
      <c r="L120" s="30"/>
      <c r="M120" s="136" t="s">
        <v>3</v>
      </c>
      <c r="N120" s="137" t="s">
        <v>39</v>
      </c>
      <c r="O120" s="50"/>
      <c r="P120" s="138">
        <f t="shared" si="1"/>
        <v>0</v>
      </c>
      <c r="Q120" s="138">
        <v>0</v>
      </c>
      <c r="R120" s="138">
        <f t="shared" si="2"/>
        <v>0</v>
      </c>
      <c r="S120" s="138">
        <v>0</v>
      </c>
      <c r="T120" s="139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0" t="s">
        <v>119</v>
      </c>
      <c r="AT120" s="140" t="s">
        <v>114</v>
      </c>
      <c r="AU120" s="140" t="s">
        <v>76</v>
      </c>
      <c r="AY120" s="14" t="s">
        <v>112</v>
      </c>
      <c r="BE120" s="141">
        <f t="shared" si="4"/>
        <v>0</v>
      </c>
      <c r="BF120" s="141">
        <f t="shared" si="5"/>
        <v>0</v>
      </c>
      <c r="BG120" s="141">
        <f t="shared" si="6"/>
        <v>0</v>
      </c>
      <c r="BH120" s="141">
        <f t="shared" si="7"/>
        <v>0</v>
      </c>
      <c r="BI120" s="141">
        <f t="shared" si="8"/>
        <v>0</v>
      </c>
      <c r="BJ120" s="14" t="s">
        <v>76</v>
      </c>
      <c r="BK120" s="141">
        <f t="shared" si="9"/>
        <v>0</v>
      </c>
      <c r="BL120" s="14" t="s">
        <v>119</v>
      </c>
      <c r="BM120" s="140" t="s">
        <v>272</v>
      </c>
    </row>
    <row r="121" spans="1:65" s="2" customFormat="1" ht="16.5" customHeight="1">
      <c r="A121" s="29"/>
      <c r="B121" s="128"/>
      <c r="C121" s="129" t="s">
        <v>273</v>
      </c>
      <c r="D121" s="129" t="s">
        <v>114</v>
      </c>
      <c r="E121" s="130" t="s">
        <v>274</v>
      </c>
      <c r="F121" s="131" t="s">
        <v>275</v>
      </c>
      <c r="G121" s="132" t="s">
        <v>138</v>
      </c>
      <c r="H121" s="133">
        <v>4</v>
      </c>
      <c r="I121" s="134"/>
      <c r="J121" s="135">
        <f t="shared" si="0"/>
        <v>0</v>
      </c>
      <c r="K121" s="131" t="s">
        <v>118</v>
      </c>
      <c r="L121" s="30"/>
      <c r="M121" s="136" t="s">
        <v>3</v>
      </c>
      <c r="N121" s="137" t="s">
        <v>39</v>
      </c>
      <c r="O121" s="50"/>
      <c r="P121" s="138">
        <f t="shared" si="1"/>
        <v>0</v>
      </c>
      <c r="Q121" s="138">
        <v>0</v>
      </c>
      <c r="R121" s="138">
        <f t="shared" si="2"/>
        <v>0</v>
      </c>
      <c r="S121" s="138">
        <v>0</v>
      </c>
      <c r="T121" s="139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0" t="s">
        <v>119</v>
      </c>
      <c r="AT121" s="140" t="s">
        <v>114</v>
      </c>
      <c r="AU121" s="140" t="s">
        <v>76</v>
      </c>
      <c r="AY121" s="14" t="s">
        <v>112</v>
      </c>
      <c r="BE121" s="141">
        <f t="shared" si="4"/>
        <v>0</v>
      </c>
      <c r="BF121" s="141">
        <f t="shared" si="5"/>
        <v>0</v>
      </c>
      <c r="BG121" s="141">
        <f t="shared" si="6"/>
        <v>0</v>
      </c>
      <c r="BH121" s="141">
        <f t="shared" si="7"/>
        <v>0</v>
      </c>
      <c r="BI121" s="141">
        <f t="shared" si="8"/>
        <v>0</v>
      </c>
      <c r="BJ121" s="14" t="s">
        <v>76</v>
      </c>
      <c r="BK121" s="141">
        <f t="shared" si="9"/>
        <v>0</v>
      </c>
      <c r="BL121" s="14" t="s">
        <v>119</v>
      </c>
      <c r="BM121" s="140" t="s">
        <v>276</v>
      </c>
    </row>
    <row r="122" spans="1:65" s="2" customFormat="1" ht="24">
      <c r="A122" s="29"/>
      <c r="B122" s="128"/>
      <c r="C122" s="129" t="s">
        <v>277</v>
      </c>
      <c r="D122" s="129" t="s">
        <v>114</v>
      </c>
      <c r="E122" s="130" t="s">
        <v>278</v>
      </c>
      <c r="F122" s="131" t="s">
        <v>279</v>
      </c>
      <c r="G122" s="132" t="s">
        <v>280</v>
      </c>
      <c r="H122" s="133">
        <v>20</v>
      </c>
      <c r="I122" s="134"/>
      <c r="J122" s="135">
        <f t="shared" si="0"/>
        <v>0</v>
      </c>
      <c r="K122" s="131" t="s">
        <v>118</v>
      </c>
      <c r="L122" s="30"/>
      <c r="M122" s="136" t="s">
        <v>3</v>
      </c>
      <c r="N122" s="137" t="s">
        <v>39</v>
      </c>
      <c r="O122" s="50"/>
      <c r="P122" s="138">
        <f t="shared" si="1"/>
        <v>0</v>
      </c>
      <c r="Q122" s="138">
        <v>0</v>
      </c>
      <c r="R122" s="138">
        <f t="shared" si="2"/>
        <v>0</v>
      </c>
      <c r="S122" s="138">
        <v>0</v>
      </c>
      <c r="T122" s="139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0" t="s">
        <v>119</v>
      </c>
      <c r="AT122" s="140" t="s">
        <v>114</v>
      </c>
      <c r="AU122" s="140" t="s">
        <v>76</v>
      </c>
      <c r="AY122" s="14" t="s">
        <v>112</v>
      </c>
      <c r="BE122" s="141">
        <f t="shared" si="4"/>
        <v>0</v>
      </c>
      <c r="BF122" s="141">
        <f t="shared" si="5"/>
        <v>0</v>
      </c>
      <c r="BG122" s="141">
        <f t="shared" si="6"/>
        <v>0</v>
      </c>
      <c r="BH122" s="141">
        <f t="shared" si="7"/>
        <v>0</v>
      </c>
      <c r="BI122" s="141">
        <f t="shared" si="8"/>
        <v>0</v>
      </c>
      <c r="BJ122" s="14" t="s">
        <v>76</v>
      </c>
      <c r="BK122" s="141">
        <f t="shared" si="9"/>
        <v>0</v>
      </c>
      <c r="BL122" s="14" t="s">
        <v>119</v>
      </c>
      <c r="BM122" s="140" t="s">
        <v>281</v>
      </c>
    </row>
    <row r="123" spans="1:65" s="2" customFormat="1" ht="16.5" customHeight="1">
      <c r="A123" s="29"/>
      <c r="B123" s="128"/>
      <c r="C123" s="129" t="s">
        <v>282</v>
      </c>
      <c r="D123" s="129" t="s">
        <v>114</v>
      </c>
      <c r="E123" s="130" t="s">
        <v>283</v>
      </c>
      <c r="F123" s="131" t="s">
        <v>284</v>
      </c>
      <c r="G123" s="132" t="s">
        <v>138</v>
      </c>
      <c r="H123" s="133">
        <v>1</v>
      </c>
      <c r="I123" s="134"/>
      <c r="J123" s="135">
        <f t="shared" si="0"/>
        <v>0</v>
      </c>
      <c r="K123" s="131" t="s">
        <v>118</v>
      </c>
      <c r="L123" s="30"/>
      <c r="M123" s="152" t="s">
        <v>3</v>
      </c>
      <c r="N123" s="153" t="s">
        <v>39</v>
      </c>
      <c r="O123" s="154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0" t="s">
        <v>119</v>
      </c>
      <c r="AT123" s="140" t="s">
        <v>114</v>
      </c>
      <c r="AU123" s="140" t="s">
        <v>76</v>
      </c>
      <c r="AY123" s="14" t="s">
        <v>112</v>
      </c>
      <c r="BE123" s="141">
        <f t="shared" si="4"/>
        <v>0</v>
      </c>
      <c r="BF123" s="141">
        <f t="shared" si="5"/>
        <v>0</v>
      </c>
      <c r="BG123" s="141">
        <f t="shared" si="6"/>
        <v>0</v>
      </c>
      <c r="BH123" s="141">
        <f t="shared" si="7"/>
        <v>0</v>
      </c>
      <c r="BI123" s="141">
        <f t="shared" si="8"/>
        <v>0</v>
      </c>
      <c r="BJ123" s="14" t="s">
        <v>76</v>
      </c>
      <c r="BK123" s="141">
        <f t="shared" si="9"/>
        <v>0</v>
      </c>
      <c r="BL123" s="14" t="s">
        <v>119</v>
      </c>
      <c r="BM123" s="140" t="s">
        <v>285</v>
      </c>
    </row>
    <row r="124" spans="1:65" s="2" customFormat="1" ht="6.95" customHeight="1">
      <c r="A124" s="29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79:K12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88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0" t="str">
        <f>'Rekapitulace stavby'!K6</f>
        <v>Oprava TV v žst Holkov a TT Velešín</v>
      </c>
      <c r="F7" s="281"/>
      <c r="G7" s="281"/>
      <c r="H7" s="281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2" t="s">
        <v>286</v>
      </c>
      <c r="F9" s="282"/>
      <c r="G9" s="282"/>
      <c r="H9" s="282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3</v>
      </c>
      <c r="G11" s="29"/>
      <c r="H11" s="29"/>
      <c r="I11" s="24" t="s">
        <v>19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47" t="str">
        <f>'Rekapitulace stavby'!AN8</f>
        <v>22. 9. 2020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3" t="str">
        <f>'Rekapitulace stavby'!E14</f>
        <v>Vyplň údaj</v>
      </c>
      <c r="F18" s="263"/>
      <c r="G18" s="263"/>
      <c r="H18" s="263"/>
      <c r="I18" s="24" t="s">
        <v>26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68" t="s">
        <v>3</v>
      </c>
      <c r="F27" s="268"/>
      <c r="G27" s="268"/>
      <c r="H27" s="268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34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38</v>
      </c>
      <c r="E33" s="24" t="s">
        <v>39</v>
      </c>
      <c r="F33" s="92">
        <f>ROUND((SUM(BE80:BE118)),  2)</f>
        <v>0</v>
      </c>
      <c r="G33" s="29"/>
      <c r="H33" s="29"/>
      <c r="I33" s="93">
        <v>0.21</v>
      </c>
      <c r="J33" s="92">
        <f>ROUND(((SUM(BE80:BE118))*I33),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2">
        <f>ROUND((SUM(BF80:BF118)),  2)</f>
        <v>0</v>
      </c>
      <c r="G34" s="29"/>
      <c r="H34" s="29"/>
      <c r="I34" s="93">
        <v>0.15</v>
      </c>
      <c r="J34" s="92">
        <f>ROUND(((SUM(BF80:BF118))*I34),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2">
        <f>ROUND((SUM(BG80:BG118)),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2">
        <f>ROUND((SUM(BH80:BH118)),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2">
        <f>ROUND((SUM(BI80:BI118)),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44</v>
      </c>
      <c r="E39" s="52"/>
      <c r="F39" s="52"/>
      <c r="G39" s="96" t="s">
        <v>45</v>
      </c>
      <c r="H39" s="97" t="s">
        <v>46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18" t="s">
        <v>91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16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0" t="str">
        <f>E7</f>
        <v>Oprava TV v žst Holkov a TT Velešín</v>
      </c>
      <c r="F48" s="281"/>
      <c r="G48" s="281"/>
      <c r="H48" s="281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89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42" t="str">
        <f>E9</f>
        <v>2020-09-22-02 - Oprava v TT Velešín</v>
      </c>
      <c r="F50" s="282"/>
      <c r="G50" s="282"/>
      <c r="H50" s="282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20</v>
      </c>
      <c r="D52" s="29"/>
      <c r="E52" s="29"/>
      <c r="F52" s="22" t="str">
        <f>F12</f>
        <v xml:space="preserve"> </v>
      </c>
      <c r="G52" s="29"/>
      <c r="H52" s="29"/>
      <c r="I52" s="24" t="s">
        <v>22</v>
      </c>
      <c r="J52" s="47" t="str">
        <f>IF(J12="","",J12)</f>
        <v>22. 9. 2020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4" t="s">
        <v>24</v>
      </c>
      <c r="D54" s="29"/>
      <c r="E54" s="29"/>
      <c r="F54" s="22" t="str">
        <f>E15</f>
        <v xml:space="preserve"> </v>
      </c>
      <c r="G54" s="29"/>
      <c r="H54" s="29"/>
      <c r="I54" s="24" t="s">
        <v>29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4" t="s">
        <v>27</v>
      </c>
      <c r="D55" s="29"/>
      <c r="E55" s="29"/>
      <c r="F55" s="22" t="str">
        <f>IF(E18="","",E18)</f>
        <v>Vyplň údaj</v>
      </c>
      <c r="G55" s="29"/>
      <c r="H55" s="29"/>
      <c r="I55" s="24" t="s">
        <v>31</v>
      </c>
      <c r="J55" s="27" t="str">
        <f>E24</f>
        <v xml:space="preserve"> 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92</v>
      </c>
      <c r="D57" s="94"/>
      <c r="E57" s="94"/>
      <c r="F57" s="94"/>
      <c r="G57" s="94"/>
      <c r="H57" s="94"/>
      <c r="I57" s="94"/>
      <c r="J57" s="101" t="s">
        <v>93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2" t="s">
        <v>66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94</v>
      </c>
    </row>
    <row r="60" spans="1:47" s="9" customFormat="1" ht="24.95" customHeight="1">
      <c r="B60" s="103"/>
      <c r="D60" s="104" t="s">
        <v>95</v>
      </c>
      <c r="E60" s="105"/>
      <c r="F60" s="105"/>
      <c r="G60" s="105"/>
      <c r="H60" s="105"/>
      <c r="I60" s="105"/>
      <c r="J60" s="106">
        <f>J81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5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5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5" customHeight="1">
      <c r="A67" s="29"/>
      <c r="B67" s="30"/>
      <c r="C67" s="18" t="s">
        <v>96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16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80" t="str">
        <f>E7</f>
        <v>Oprava TV v žst Holkov a TT Velešín</v>
      </c>
      <c r="F70" s="281"/>
      <c r="G70" s="281"/>
      <c r="H70" s="281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89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42" t="str">
        <f>E9</f>
        <v>2020-09-22-02 - Oprava v TT Velešín</v>
      </c>
      <c r="F72" s="282"/>
      <c r="G72" s="282"/>
      <c r="H72" s="282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20</v>
      </c>
      <c r="D74" s="29"/>
      <c r="E74" s="29"/>
      <c r="F74" s="22" t="str">
        <f>F12</f>
        <v xml:space="preserve"> </v>
      </c>
      <c r="G74" s="29"/>
      <c r="H74" s="29"/>
      <c r="I74" s="24" t="s">
        <v>22</v>
      </c>
      <c r="J74" s="47" t="str">
        <f>IF(J12="","",J12)</f>
        <v>22. 9. 2020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2" customHeight="1">
      <c r="A76" s="29"/>
      <c r="B76" s="30"/>
      <c r="C76" s="24" t="s">
        <v>24</v>
      </c>
      <c r="D76" s="29"/>
      <c r="E76" s="29"/>
      <c r="F76" s="22" t="str">
        <f>E15</f>
        <v xml:space="preserve"> </v>
      </c>
      <c r="G76" s="29"/>
      <c r="H76" s="29"/>
      <c r="I76" s="24" t="s">
        <v>29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2" customHeight="1">
      <c r="A77" s="29"/>
      <c r="B77" s="30"/>
      <c r="C77" s="24" t="s">
        <v>27</v>
      </c>
      <c r="D77" s="29"/>
      <c r="E77" s="29"/>
      <c r="F77" s="22" t="str">
        <f>IF(E18="","",E18)</f>
        <v>Vyplň údaj</v>
      </c>
      <c r="G77" s="29"/>
      <c r="H77" s="29"/>
      <c r="I77" s="24" t="s">
        <v>31</v>
      </c>
      <c r="J77" s="27" t="str">
        <f>E24</f>
        <v xml:space="preserve"> 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97</v>
      </c>
      <c r="D79" s="110" t="s">
        <v>53</v>
      </c>
      <c r="E79" s="110" t="s">
        <v>49</v>
      </c>
      <c r="F79" s="110" t="s">
        <v>50</v>
      </c>
      <c r="G79" s="110" t="s">
        <v>98</v>
      </c>
      <c r="H79" s="110" t="s">
        <v>99</v>
      </c>
      <c r="I79" s="110" t="s">
        <v>100</v>
      </c>
      <c r="J79" s="110" t="s">
        <v>93</v>
      </c>
      <c r="K79" s="111" t="s">
        <v>101</v>
      </c>
      <c r="L79" s="112"/>
      <c r="M79" s="54" t="s">
        <v>3</v>
      </c>
      <c r="N79" s="55" t="s">
        <v>38</v>
      </c>
      <c r="O79" s="55" t="s">
        <v>102</v>
      </c>
      <c r="P79" s="55" t="s">
        <v>103</v>
      </c>
      <c r="Q79" s="55" t="s">
        <v>104</v>
      </c>
      <c r="R79" s="55" t="s">
        <v>105</v>
      </c>
      <c r="S79" s="55" t="s">
        <v>106</v>
      </c>
      <c r="T79" s="56" t="s">
        <v>107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9" customHeight="1">
      <c r="A80" s="29"/>
      <c r="B80" s="30"/>
      <c r="C80" s="61" t="s">
        <v>108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P81</f>
        <v>0</v>
      </c>
      <c r="Q80" s="58"/>
      <c r="R80" s="114">
        <f>R81</f>
        <v>0</v>
      </c>
      <c r="S80" s="58"/>
      <c r="T80" s="115">
        <f>T81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67</v>
      </c>
      <c r="AU80" s="14" t="s">
        <v>94</v>
      </c>
      <c r="BK80" s="116">
        <f>BK81</f>
        <v>0</v>
      </c>
    </row>
    <row r="81" spans="1:65" s="11" customFormat="1" ht="25.9" customHeight="1">
      <c r="B81" s="117"/>
      <c r="D81" s="118" t="s">
        <v>67</v>
      </c>
      <c r="E81" s="119" t="s">
        <v>109</v>
      </c>
      <c r="F81" s="119" t="s">
        <v>110</v>
      </c>
      <c r="I81" s="120"/>
      <c r="J81" s="121">
        <f>BK81</f>
        <v>0</v>
      </c>
      <c r="L81" s="117"/>
      <c r="M81" s="122"/>
      <c r="N81" s="123"/>
      <c r="O81" s="123"/>
      <c r="P81" s="124">
        <f>SUM(P82:P118)</f>
        <v>0</v>
      </c>
      <c r="Q81" s="123"/>
      <c r="R81" s="124">
        <f>SUM(R82:R118)</f>
        <v>0</v>
      </c>
      <c r="S81" s="123"/>
      <c r="T81" s="125">
        <f>SUM(T82:T118)</f>
        <v>0</v>
      </c>
      <c r="AR81" s="118" t="s">
        <v>111</v>
      </c>
      <c r="AT81" s="126" t="s">
        <v>67</v>
      </c>
      <c r="AU81" s="126" t="s">
        <v>68</v>
      </c>
      <c r="AY81" s="118" t="s">
        <v>112</v>
      </c>
      <c r="BK81" s="127">
        <f>SUM(BK82:BK118)</f>
        <v>0</v>
      </c>
    </row>
    <row r="82" spans="1:65" s="2" customFormat="1" ht="21.75" customHeight="1">
      <c r="A82" s="29"/>
      <c r="B82" s="128"/>
      <c r="C82" s="129" t="s">
        <v>148</v>
      </c>
      <c r="D82" s="129" t="s">
        <v>114</v>
      </c>
      <c r="E82" s="130" t="s">
        <v>115</v>
      </c>
      <c r="F82" s="131" t="s">
        <v>116</v>
      </c>
      <c r="G82" s="132" t="s">
        <v>117</v>
      </c>
      <c r="H82" s="133">
        <v>40</v>
      </c>
      <c r="I82" s="134"/>
      <c r="J82" s="135">
        <f t="shared" ref="J82:J118" si="0">ROUND(I82*H82,2)</f>
        <v>0</v>
      </c>
      <c r="K82" s="131" t="s">
        <v>118</v>
      </c>
      <c r="L82" s="30"/>
      <c r="M82" s="136" t="s">
        <v>3</v>
      </c>
      <c r="N82" s="137" t="s">
        <v>39</v>
      </c>
      <c r="O82" s="50"/>
      <c r="P82" s="138">
        <f t="shared" ref="P82:P118" si="1">O82*H82</f>
        <v>0</v>
      </c>
      <c r="Q82" s="138">
        <v>0</v>
      </c>
      <c r="R82" s="138">
        <f t="shared" ref="R82:R118" si="2">Q82*H82</f>
        <v>0</v>
      </c>
      <c r="S82" s="138">
        <v>0</v>
      </c>
      <c r="T82" s="139">
        <f t="shared" ref="T82:T118" si="3"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119</v>
      </c>
      <c r="AT82" s="140" t="s">
        <v>114</v>
      </c>
      <c r="AU82" s="140" t="s">
        <v>76</v>
      </c>
      <c r="AY82" s="14" t="s">
        <v>112</v>
      </c>
      <c r="BE82" s="141">
        <f t="shared" ref="BE82:BE118" si="4">IF(N82="základní",J82,0)</f>
        <v>0</v>
      </c>
      <c r="BF82" s="141">
        <f t="shared" ref="BF82:BF118" si="5">IF(N82="snížená",J82,0)</f>
        <v>0</v>
      </c>
      <c r="BG82" s="141">
        <f t="shared" ref="BG82:BG118" si="6">IF(N82="zákl. přenesená",J82,0)</f>
        <v>0</v>
      </c>
      <c r="BH82" s="141">
        <f t="shared" ref="BH82:BH118" si="7">IF(N82="sníž. přenesená",J82,0)</f>
        <v>0</v>
      </c>
      <c r="BI82" s="141">
        <f t="shared" ref="BI82:BI118" si="8">IF(N82="nulová",J82,0)</f>
        <v>0</v>
      </c>
      <c r="BJ82" s="14" t="s">
        <v>76</v>
      </c>
      <c r="BK82" s="141">
        <f t="shared" ref="BK82:BK118" si="9">ROUND(I82*H82,2)</f>
        <v>0</v>
      </c>
      <c r="BL82" s="14" t="s">
        <v>119</v>
      </c>
      <c r="BM82" s="140" t="s">
        <v>287</v>
      </c>
    </row>
    <row r="83" spans="1:65" s="2" customFormat="1" ht="21.75" customHeight="1">
      <c r="A83" s="29"/>
      <c r="B83" s="128"/>
      <c r="C83" s="129" t="s">
        <v>230</v>
      </c>
      <c r="D83" s="129" t="s">
        <v>114</v>
      </c>
      <c r="E83" s="130" t="s">
        <v>122</v>
      </c>
      <c r="F83" s="131" t="s">
        <v>123</v>
      </c>
      <c r="G83" s="132" t="s">
        <v>117</v>
      </c>
      <c r="H83" s="133">
        <v>40</v>
      </c>
      <c r="I83" s="134"/>
      <c r="J83" s="135">
        <f t="shared" si="0"/>
        <v>0</v>
      </c>
      <c r="K83" s="131" t="s">
        <v>118</v>
      </c>
      <c r="L83" s="30"/>
      <c r="M83" s="136" t="s">
        <v>3</v>
      </c>
      <c r="N83" s="137" t="s">
        <v>39</v>
      </c>
      <c r="O83" s="50"/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40" t="s">
        <v>119</v>
      </c>
      <c r="AT83" s="140" t="s">
        <v>114</v>
      </c>
      <c r="AU83" s="140" t="s">
        <v>76</v>
      </c>
      <c r="AY83" s="14" t="s">
        <v>112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4" t="s">
        <v>76</v>
      </c>
      <c r="BK83" s="141">
        <f t="shared" si="9"/>
        <v>0</v>
      </c>
      <c r="BL83" s="14" t="s">
        <v>119</v>
      </c>
      <c r="BM83" s="140" t="s">
        <v>288</v>
      </c>
    </row>
    <row r="84" spans="1:65" s="2" customFormat="1" ht="21.75" customHeight="1">
      <c r="A84" s="29"/>
      <c r="B84" s="128"/>
      <c r="C84" s="142" t="s">
        <v>289</v>
      </c>
      <c r="D84" s="142" t="s">
        <v>126</v>
      </c>
      <c r="E84" s="143" t="s">
        <v>127</v>
      </c>
      <c r="F84" s="144" t="s">
        <v>128</v>
      </c>
      <c r="G84" s="145" t="s">
        <v>117</v>
      </c>
      <c r="H84" s="146">
        <v>40</v>
      </c>
      <c r="I84" s="147"/>
      <c r="J84" s="148">
        <f t="shared" si="0"/>
        <v>0</v>
      </c>
      <c r="K84" s="144" t="s">
        <v>118</v>
      </c>
      <c r="L84" s="149"/>
      <c r="M84" s="150" t="s">
        <v>3</v>
      </c>
      <c r="N84" s="151" t="s">
        <v>39</v>
      </c>
      <c r="O84" s="50"/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0" t="s">
        <v>119</v>
      </c>
      <c r="AT84" s="140" t="s">
        <v>126</v>
      </c>
      <c r="AU84" s="140" t="s">
        <v>76</v>
      </c>
      <c r="AY84" s="14" t="s">
        <v>112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4" t="s">
        <v>76</v>
      </c>
      <c r="BK84" s="141">
        <f t="shared" si="9"/>
        <v>0</v>
      </c>
      <c r="BL84" s="14" t="s">
        <v>119</v>
      </c>
      <c r="BM84" s="140" t="s">
        <v>290</v>
      </c>
    </row>
    <row r="85" spans="1:65" s="2" customFormat="1" ht="24">
      <c r="A85" s="29"/>
      <c r="B85" s="128"/>
      <c r="C85" s="142" t="s">
        <v>140</v>
      </c>
      <c r="D85" s="142" t="s">
        <v>126</v>
      </c>
      <c r="E85" s="143" t="s">
        <v>131</v>
      </c>
      <c r="F85" s="144" t="s">
        <v>132</v>
      </c>
      <c r="G85" s="145" t="s">
        <v>117</v>
      </c>
      <c r="H85" s="146">
        <v>90</v>
      </c>
      <c r="I85" s="147"/>
      <c r="J85" s="148">
        <f t="shared" si="0"/>
        <v>0</v>
      </c>
      <c r="K85" s="144" t="s">
        <v>118</v>
      </c>
      <c r="L85" s="149"/>
      <c r="M85" s="150" t="s">
        <v>3</v>
      </c>
      <c r="N85" s="151" t="s">
        <v>39</v>
      </c>
      <c r="O85" s="50"/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0" t="s">
        <v>133</v>
      </c>
      <c r="AT85" s="140" t="s">
        <v>126</v>
      </c>
      <c r="AU85" s="140" t="s">
        <v>76</v>
      </c>
      <c r="AY85" s="14" t="s">
        <v>112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4" t="s">
        <v>76</v>
      </c>
      <c r="BK85" s="141">
        <f t="shared" si="9"/>
        <v>0</v>
      </c>
      <c r="BL85" s="14" t="s">
        <v>133</v>
      </c>
      <c r="BM85" s="140" t="s">
        <v>291</v>
      </c>
    </row>
    <row r="86" spans="1:65" s="2" customFormat="1" ht="24">
      <c r="A86" s="29"/>
      <c r="B86" s="128"/>
      <c r="C86" s="129" t="s">
        <v>121</v>
      </c>
      <c r="D86" s="129" t="s">
        <v>114</v>
      </c>
      <c r="E86" s="130" t="s">
        <v>149</v>
      </c>
      <c r="F86" s="131" t="s">
        <v>150</v>
      </c>
      <c r="G86" s="132" t="s">
        <v>138</v>
      </c>
      <c r="H86" s="133">
        <v>1</v>
      </c>
      <c r="I86" s="134"/>
      <c r="J86" s="135">
        <f t="shared" si="0"/>
        <v>0</v>
      </c>
      <c r="K86" s="131" t="s">
        <v>118</v>
      </c>
      <c r="L86" s="30"/>
      <c r="M86" s="136" t="s">
        <v>3</v>
      </c>
      <c r="N86" s="137" t="s">
        <v>39</v>
      </c>
      <c r="O86" s="50"/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0" t="s">
        <v>119</v>
      </c>
      <c r="AT86" s="140" t="s">
        <v>114</v>
      </c>
      <c r="AU86" s="140" t="s">
        <v>76</v>
      </c>
      <c r="AY86" s="14" t="s">
        <v>112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4" t="s">
        <v>76</v>
      </c>
      <c r="BK86" s="141">
        <f t="shared" si="9"/>
        <v>0</v>
      </c>
      <c r="BL86" s="14" t="s">
        <v>119</v>
      </c>
      <c r="BM86" s="140" t="s">
        <v>292</v>
      </c>
    </row>
    <row r="87" spans="1:65" s="2" customFormat="1" ht="24">
      <c r="A87" s="29"/>
      <c r="B87" s="128"/>
      <c r="C87" s="142" t="s">
        <v>125</v>
      </c>
      <c r="D87" s="142" t="s">
        <v>126</v>
      </c>
      <c r="E87" s="143" t="s">
        <v>293</v>
      </c>
      <c r="F87" s="144" t="s">
        <v>294</v>
      </c>
      <c r="G87" s="145" t="s">
        <v>138</v>
      </c>
      <c r="H87" s="146">
        <v>1</v>
      </c>
      <c r="I87" s="147"/>
      <c r="J87" s="148">
        <f t="shared" si="0"/>
        <v>0</v>
      </c>
      <c r="K87" s="144" t="s">
        <v>118</v>
      </c>
      <c r="L87" s="149"/>
      <c r="M87" s="150" t="s">
        <v>3</v>
      </c>
      <c r="N87" s="151" t="s">
        <v>39</v>
      </c>
      <c r="O87" s="50"/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0" t="s">
        <v>133</v>
      </c>
      <c r="AT87" s="140" t="s">
        <v>126</v>
      </c>
      <c r="AU87" s="140" t="s">
        <v>76</v>
      </c>
      <c r="AY87" s="14" t="s">
        <v>112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4" t="s">
        <v>76</v>
      </c>
      <c r="BK87" s="141">
        <f t="shared" si="9"/>
        <v>0</v>
      </c>
      <c r="BL87" s="14" t="s">
        <v>133</v>
      </c>
      <c r="BM87" s="140" t="s">
        <v>295</v>
      </c>
    </row>
    <row r="88" spans="1:65" s="2" customFormat="1" ht="24">
      <c r="A88" s="29"/>
      <c r="B88" s="128"/>
      <c r="C88" s="129" t="s">
        <v>144</v>
      </c>
      <c r="D88" s="129" t="s">
        <v>114</v>
      </c>
      <c r="E88" s="130" t="s">
        <v>136</v>
      </c>
      <c r="F88" s="131" t="s">
        <v>137</v>
      </c>
      <c r="G88" s="132" t="s">
        <v>138</v>
      </c>
      <c r="H88" s="133">
        <v>12</v>
      </c>
      <c r="I88" s="134"/>
      <c r="J88" s="135">
        <f t="shared" si="0"/>
        <v>0</v>
      </c>
      <c r="K88" s="131" t="s">
        <v>118</v>
      </c>
      <c r="L88" s="30"/>
      <c r="M88" s="136" t="s">
        <v>3</v>
      </c>
      <c r="N88" s="137" t="s">
        <v>39</v>
      </c>
      <c r="O88" s="50"/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0" t="s">
        <v>119</v>
      </c>
      <c r="AT88" s="140" t="s">
        <v>114</v>
      </c>
      <c r="AU88" s="140" t="s">
        <v>76</v>
      </c>
      <c r="AY88" s="14" t="s">
        <v>112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4" t="s">
        <v>76</v>
      </c>
      <c r="BK88" s="141">
        <f t="shared" si="9"/>
        <v>0</v>
      </c>
      <c r="BL88" s="14" t="s">
        <v>119</v>
      </c>
      <c r="BM88" s="140" t="s">
        <v>296</v>
      </c>
    </row>
    <row r="89" spans="1:65" s="2" customFormat="1" ht="36">
      <c r="A89" s="29"/>
      <c r="B89" s="128"/>
      <c r="C89" s="129" t="s">
        <v>152</v>
      </c>
      <c r="D89" s="129" t="s">
        <v>114</v>
      </c>
      <c r="E89" s="130" t="s">
        <v>141</v>
      </c>
      <c r="F89" s="131" t="s">
        <v>142</v>
      </c>
      <c r="G89" s="132" t="s">
        <v>138</v>
      </c>
      <c r="H89" s="133">
        <v>1</v>
      </c>
      <c r="I89" s="134"/>
      <c r="J89" s="135">
        <f t="shared" si="0"/>
        <v>0</v>
      </c>
      <c r="K89" s="131" t="s">
        <v>118</v>
      </c>
      <c r="L89" s="30"/>
      <c r="M89" s="136" t="s">
        <v>3</v>
      </c>
      <c r="N89" s="137" t="s">
        <v>39</v>
      </c>
      <c r="O89" s="50"/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0" t="s">
        <v>119</v>
      </c>
      <c r="AT89" s="140" t="s">
        <v>114</v>
      </c>
      <c r="AU89" s="140" t="s">
        <v>76</v>
      </c>
      <c r="AY89" s="14" t="s">
        <v>112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4" t="s">
        <v>76</v>
      </c>
      <c r="BK89" s="141">
        <f t="shared" si="9"/>
        <v>0</v>
      </c>
      <c r="BL89" s="14" t="s">
        <v>119</v>
      </c>
      <c r="BM89" s="140" t="s">
        <v>297</v>
      </c>
    </row>
    <row r="90" spans="1:65" s="2" customFormat="1" ht="24">
      <c r="A90" s="29"/>
      <c r="B90" s="128"/>
      <c r="C90" s="142" t="s">
        <v>160</v>
      </c>
      <c r="D90" s="142" t="s">
        <v>126</v>
      </c>
      <c r="E90" s="143" t="s">
        <v>145</v>
      </c>
      <c r="F90" s="144" t="s">
        <v>146</v>
      </c>
      <c r="G90" s="145" t="s">
        <v>138</v>
      </c>
      <c r="H90" s="146">
        <v>1</v>
      </c>
      <c r="I90" s="147"/>
      <c r="J90" s="148">
        <f t="shared" si="0"/>
        <v>0</v>
      </c>
      <c r="K90" s="144" t="s">
        <v>118</v>
      </c>
      <c r="L90" s="149"/>
      <c r="M90" s="150" t="s">
        <v>3</v>
      </c>
      <c r="N90" s="151" t="s">
        <v>39</v>
      </c>
      <c r="O90" s="50"/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0" t="s">
        <v>119</v>
      </c>
      <c r="AT90" s="140" t="s">
        <v>126</v>
      </c>
      <c r="AU90" s="140" t="s">
        <v>76</v>
      </c>
      <c r="AY90" s="14" t="s">
        <v>112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4" t="s">
        <v>76</v>
      </c>
      <c r="BK90" s="141">
        <f t="shared" si="9"/>
        <v>0</v>
      </c>
      <c r="BL90" s="14" t="s">
        <v>119</v>
      </c>
      <c r="BM90" s="140" t="s">
        <v>298</v>
      </c>
    </row>
    <row r="91" spans="1:65" s="2" customFormat="1" ht="16.5" customHeight="1">
      <c r="A91" s="29"/>
      <c r="B91" s="128"/>
      <c r="C91" s="129" t="s">
        <v>269</v>
      </c>
      <c r="D91" s="129" t="s">
        <v>114</v>
      </c>
      <c r="E91" s="130" t="s">
        <v>299</v>
      </c>
      <c r="F91" s="131" t="s">
        <v>300</v>
      </c>
      <c r="G91" s="132" t="s">
        <v>138</v>
      </c>
      <c r="H91" s="133">
        <v>1</v>
      </c>
      <c r="I91" s="134"/>
      <c r="J91" s="135">
        <f t="shared" si="0"/>
        <v>0</v>
      </c>
      <c r="K91" s="131" t="s">
        <v>118</v>
      </c>
      <c r="L91" s="30"/>
      <c r="M91" s="136" t="s">
        <v>3</v>
      </c>
      <c r="N91" s="137" t="s">
        <v>39</v>
      </c>
      <c r="O91" s="50"/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0" t="s">
        <v>119</v>
      </c>
      <c r="AT91" s="140" t="s">
        <v>114</v>
      </c>
      <c r="AU91" s="140" t="s">
        <v>76</v>
      </c>
      <c r="AY91" s="14" t="s">
        <v>112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4" t="s">
        <v>76</v>
      </c>
      <c r="BK91" s="141">
        <f t="shared" si="9"/>
        <v>0</v>
      </c>
      <c r="BL91" s="14" t="s">
        <v>119</v>
      </c>
      <c r="BM91" s="140" t="s">
        <v>301</v>
      </c>
    </row>
    <row r="92" spans="1:65" s="2" customFormat="1" ht="16.5" customHeight="1">
      <c r="A92" s="29"/>
      <c r="B92" s="128"/>
      <c r="C92" s="129" t="s">
        <v>179</v>
      </c>
      <c r="D92" s="129" t="s">
        <v>114</v>
      </c>
      <c r="E92" s="130" t="s">
        <v>164</v>
      </c>
      <c r="F92" s="131" t="s">
        <v>165</v>
      </c>
      <c r="G92" s="132" t="s">
        <v>138</v>
      </c>
      <c r="H92" s="133">
        <v>8</v>
      </c>
      <c r="I92" s="134"/>
      <c r="J92" s="135">
        <f t="shared" si="0"/>
        <v>0</v>
      </c>
      <c r="K92" s="131" t="s">
        <v>118</v>
      </c>
      <c r="L92" s="30"/>
      <c r="M92" s="136" t="s">
        <v>3</v>
      </c>
      <c r="N92" s="137" t="s">
        <v>39</v>
      </c>
      <c r="O92" s="50"/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0" t="s">
        <v>119</v>
      </c>
      <c r="AT92" s="140" t="s">
        <v>114</v>
      </c>
      <c r="AU92" s="140" t="s">
        <v>76</v>
      </c>
      <c r="AY92" s="14" t="s">
        <v>112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4" t="s">
        <v>76</v>
      </c>
      <c r="BK92" s="141">
        <f t="shared" si="9"/>
        <v>0</v>
      </c>
      <c r="BL92" s="14" t="s">
        <v>119</v>
      </c>
      <c r="BM92" s="140" t="s">
        <v>302</v>
      </c>
    </row>
    <row r="93" spans="1:65" s="2" customFormat="1" ht="16.5" customHeight="1">
      <c r="A93" s="29"/>
      <c r="B93" s="128"/>
      <c r="C93" s="142" t="s">
        <v>183</v>
      </c>
      <c r="D93" s="142" t="s">
        <v>126</v>
      </c>
      <c r="E93" s="143" t="s">
        <v>168</v>
      </c>
      <c r="F93" s="144" t="s">
        <v>169</v>
      </c>
      <c r="G93" s="145" t="s">
        <v>138</v>
      </c>
      <c r="H93" s="146">
        <v>8</v>
      </c>
      <c r="I93" s="147"/>
      <c r="J93" s="148">
        <f t="shared" si="0"/>
        <v>0</v>
      </c>
      <c r="K93" s="144" t="s">
        <v>118</v>
      </c>
      <c r="L93" s="149"/>
      <c r="M93" s="150" t="s">
        <v>3</v>
      </c>
      <c r="N93" s="151" t="s">
        <v>39</v>
      </c>
      <c r="O93" s="50"/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40" t="s">
        <v>133</v>
      </c>
      <c r="AT93" s="140" t="s">
        <v>126</v>
      </c>
      <c r="AU93" s="140" t="s">
        <v>76</v>
      </c>
      <c r="AY93" s="14" t="s">
        <v>112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4" t="s">
        <v>76</v>
      </c>
      <c r="BK93" s="141">
        <f t="shared" si="9"/>
        <v>0</v>
      </c>
      <c r="BL93" s="14" t="s">
        <v>133</v>
      </c>
      <c r="BM93" s="140" t="s">
        <v>303</v>
      </c>
    </row>
    <row r="94" spans="1:65" s="2" customFormat="1" ht="16.5" customHeight="1">
      <c r="A94" s="29"/>
      <c r="B94" s="128"/>
      <c r="C94" s="142" t="s">
        <v>187</v>
      </c>
      <c r="D94" s="142" t="s">
        <v>126</v>
      </c>
      <c r="E94" s="143" t="s">
        <v>172</v>
      </c>
      <c r="F94" s="144" t="s">
        <v>173</v>
      </c>
      <c r="G94" s="145" t="s">
        <v>138</v>
      </c>
      <c r="H94" s="146">
        <v>8</v>
      </c>
      <c r="I94" s="147"/>
      <c r="J94" s="148">
        <f t="shared" si="0"/>
        <v>0</v>
      </c>
      <c r="K94" s="144" t="s">
        <v>118</v>
      </c>
      <c r="L94" s="149"/>
      <c r="M94" s="150" t="s">
        <v>3</v>
      </c>
      <c r="N94" s="151" t="s">
        <v>39</v>
      </c>
      <c r="O94" s="50"/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0" t="s">
        <v>119</v>
      </c>
      <c r="AT94" s="140" t="s">
        <v>126</v>
      </c>
      <c r="AU94" s="140" t="s">
        <v>76</v>
      </c>
      <c r="AY94" s="14" t="s">
        <v>112</v>
      </c>
      <c r="BE94" s="141">
        <f t="shared" si="4"/>
        <v>0</v>
      </c>
      <c r="BF94" s="141">
        <f t="shared" si="5"/>
        <v>0</v>
      </c>
      <c r="BG94" s="141">
        <f t="shared" si="6"/>
        <v>0</v>
      </c>
      <c r="BH94" s="141">
        <f t="shared" si="7"/>
        <v>0</v>
      </c>
      <c r="BI94" s="141">
        <f t="shared" si="8"/>
        <v>0</v>
      </c>
      <c r="BJ94" s="14" t="s">
        <v>76</v>
      </c>
      <c r="BK94" s="141">
        <f t="shared" si="9"/>
        <v>0</v>
      </c>
      <c r="BL94" s="14" t="s">
        <v>119</v>
      </c>
      <c r="BM94" s="140" t="s">
        <v>304</v>
      </c>
    </row>
    <row r="95" spans="1:65" s="2" customFormat="1" ht="16.5" customHeight="1">
      <c r="A95" s="29"/>
      <c r="B95" s="128"/>
      <c r="C95" s="129" t="s">
        <v>191</v>
      </c>
      <c r="D95" s="129" t="s">
        <v>114</v>
      </c>
      <c r="E95" s="130" t="s">
        <v>184</v>
      </c>
      <c r="F95" s="131" t="s">
        <v>185</v>
      </c>
      <c r="G95" s="132" t="s">
        <v>138</v>
      </c>
      <c r="H95" s="133">
        <v>8</v>
      </c>
      <c r="I95" s="134"/>
      <c r="J95" s="135">
        <f t="shared" si="0"/>
        <v>0</v>
      </c>
      <c r="K95" s="131" t="s">
        <v>118</v>
      </c>
      <c r="L95" s="30"/>
      <c r="M95" s="136" t="s">
        <v>3</v>
      </c>
      <c r="N95" s="137" t="s">
        <v>39</v>
      </c>
      <c r="O95" s="50"/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0" t="s">
        <v>119</v>
      </c>
      <c r="AT95" s="140" t="s">
        <v>114</v>
      </c>
      <c r="AU95" s="140" t="s">
        <v>76</v>
      </c>
      <c r="AY95" s="14" t="s">
        <v>112</v>
      </c>
      <c r="BE95" s="141">
        <f t="shared" si="4"/>
        <v>0</v>
      </c>
      <c r="BF95" s="141">
        <f t="shared" si="5"/>
        <v>0</v>
      </c>
      <c r="BG95" s="141">
        <f t="shared" si="6"/>
        <v>0</v>
      </c>
      <c r="BH95" s="141">
        <f t="shared" si="7"/>
        <v>0</v>
      </c>
      <c r="BI95" s="141">
        <f t="shared" si="8"/>
        <v>0</v>
      </c>
      <c r="BJ95" s="14" t="s">
        <v>76</v>
      </c>
      <c r="BK95" s="141">
        <f t="shared" si="9"/>
        <v>0</v>
      </c>
      <c r="BL95" s="14" t="s">
        <v>119</v>
      </c>
      <c r="BM95" s="140" t="s">
        <v>305</v>
      </c>
    </row>
    <row r="96" spans="1:65" s="2" customFormat="1" ht="16.5" customHeight="1">
      <c r="A96" s="29"/>
      <c r="B96" s="128"/>
      <c r="C96" s="142" t="s">
        <v>195</v>
      </c>
      <c r="D96" s="142" t="s">
        <v>126</v>
      </c>
      <c r="E96" s="143" t="s">
        <v>188</v>
      </c>
      <c r="F96" s="144" t="s">
        <v>189</v>
      </c>
      <c r="G96" s="145" t="s">
        <v>138</v>
      </c>
      <c r="H96" s="146">
        <v>8</v>
      </c>
      <c r="I96" s="147"/>
      <c r="J96" s="148">
        <f t="shared" si="0"/>
        <v>0</v>
      </c>
      <c r="K96" s="144" t="s">
        <v>118</v>
      </c>
      <c r="L96" s="149"/>
      <c r="M96" s="150" t="s">
        <v>3</v>
      </c>
      <c r="N96" s="151" t="s">
        <v>39</v>
      </c>
      <c r="O96" s="50"/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0" t="s">
        <v>119</v>
      </c>
      <c r="AT96" s="140" t="s">
        <v>126</v>
      </c>
      <c r="AU96" s="140" t="s">
        <v>76</v>
      </c>
      <c r="AY96" s="14" t="s">
        <v>112</v>
      </c>
      <c r="BE96" s="141">
        <f t="shared" si="4"/>
        <v>0</v>
      </c>
      <c r="BF96" s="141">
        <f t="shared" si="5"/>
        <v>0</v>
      </c>
      <c r="BG96" s="141">
        <f t="shared" si="6"/>
        <v>0</v>
      </c>
      <c r="BH96" s="141">
        <f t="shared" si="7"/>
        <v>0</v>
      </c>
      <c r="BI96" s="141">
        <f t="shared" si="8"/>
        <v>0</v>
      </c>
      <c r="BJ96" s="14" t="s">
        <v>76</v>
      </c>
      <c r="BK96" s="141">
        <f t="shared" si="9"/>
        <v>0</v>
      </c>
      <c r="BL96" s="14" t="s">
        <v>119</v>
      </c>
      <c r="BM96" s="140" t="s">
        <v>306</v>
      </c>
    </row>
    <row r="97" spans="1:65" s="2" customFormat="1" ht="16.5" customHeight="1">
      <c r="A97" s="29"/>
      <c r="B97" s="128"/>
      <c r="C97" s="129" t="s">
        <v>207</v>
      </c>
      <c r="D97" s="129" t="s">
        <v>114</v>
      </c>
      <c r="E97" s="130" t="s">
        <v>196</v>
      </c>
      <c r="F97" s="131" t="s">
        <v>197</v>
      </c>
      <c r="G97" s="132" t="s">
        <v>138</v>
      </c>
      <c r="H97" s="133">
        <v>8</v>
      </c>
      <c r="I97" s="134"/>
      <c r="J97" s="135">
        <f t="shared" si="0"/>
        <v>0</v>
      </c>
      <c r="K97" s="131" t="s">
        <v>118</v>
      </c>
      <c r="L97" s="30"/>
      <c r="M97" s="136" t="s">
        <v>3</v>
      </c>
      <c r="N97" s="137" t="s">
        <v>39</v>
      </c>
      <c r="O97" s="50"/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0" t="s">
        <v>119</v>
      </c>
      <c r="AT97" s="140" t="s">
        <v>114</v>
      </c>
      <c r="AU97" s="140" t="s">
        <v>76</v>
      </c>
      <c r="AY97" s="14" t="s">
        <v>112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4" t="s">
        <v>76</v>
      </c>
      <c r="BK97" s="141">
        <f t="shared" si="9"/>
        <v>0</v>
      </c>
      <c r="BL97" s="14" t="s">
        <v>119</v>
      </c>
      <c r="BM97" s="140" t="s">
        <v>307</v>
      </c>
    </row>
    <row r="98" spans="1:65" s="2" customFormat="1" ht="21.75" customHeight="1">
      <c r="A98" s="29"/>
      <c r="B98" s="128"/>
      <c r="C98" s="142" t="s">
        <v>265</v>
      </c>
      <c r="D98" s="142" t="s">
        <v>126</v>
      </c>
      <c r="E98" s="143" t="s">
        <v>204</v>
      </c>
      <c r="F98" s="144" t="s">
        <v>205</v>
      </c>
      <c r="G98" s="145" t="s">
        <v>138</v>
      </c>
      <c r="H98" s="146">
        <v>8</v>
      </c>
      <c r="I98" s="147"/>
      <c r="J98" s="148">
        <f t="shared" si="0"/>
        <v>0</v>
      </c>
      <c r="K98" s="144" t="s">
        <v>118</v>
      </c>
      <c r="L98" s="149"/>
      <c r="M98" s="150" t="s">
        <v>3</v>
      </c>
      <c r="N98" s="151" t="s">
        <v>39</v>
      </c>
      <c r="O98" s="50"/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0" t="s">
        <v>119</v>
      </c>
      <c r="AT98" s="140" t="s">
        <v>126</v>
      </c>
      <c r="AU98" s="140" t="s">
        <v>76</v>
      </c>
      <c r="AY98" s="14" t="s">
        <v>112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4" t="s">
        <v>76</v>
      </c>
      <c r="BK98" s="141">
        <f t="shared" si="9"/>
        <v>0</v>
      </c>
      <c r="BL98" s="14" t="s">
        <v>119</v>
      </c>
      <c r="BM98" s="140" t="s">
        <v>308</v>
      </c>
    </row>
    <row r="99" spans="1:65" s="2" customFormat="1" ht="16.5" customHeight="1">
      <c r="A99" s="29"/>
      <c r="B99" s="128"/>
      <c r="C99" s="142" t="s">
        <v>9</v>
      </c>
      <c r="D99" s="142" t="s">
        <v>126</v>
      </c>
      <c r="E99" s="143" t="s">
        <v>200</v>
      </c>
      <c r="F99" s="144" t="s">
        <v>201</v>
      </c>
      <c r="G99" s="145" t="s">
        <v>138</v>
      </c>
      <c r="H99" s="146">
        <v>8</v>
      </c>
      <c r="I99" s="147"/>
      <c r="J99" s="148">
        <f t="shared" si="0"/>
        <v>0</v>
      </c>
      <c r="K99" s="144" t="s">
        <v>118</v>
      </c>
      <c r="L99" s="149"/>
      <c r="M99" s="150" t="s">
        <v>3</v>
      </c>
      <c r="N99" s="151" t="s">
        <v>39</v>
      </c>
      <c r="O99" s="50"/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0" t="s">
        <v>133</v>
      </c>
      <c r="AT99" s="140" t="s">
        <v>126</v>
      </c>
      <c r="AU99" s="140" t="s">
        <v>76</v>
      </c>
      <c r="AY99" s="14" t="s">
        <v>112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4" t="s">
        <v>76</v>
      </c>
      <c r="BK99" s="141">
        <f t="shared" si="9"/>
        <v>0</v>
      </c>
      <c r="BL99" s="14" t="s">
        <v>133</v>
      </c>
      <c r="BM99" s="140" t="s">
        <v>309</v>
      </c>
    </row>
    <row r="100" spans="1:65" s="2" customFormat="1" ht="16.5" customHeight="1">
      <c r="A100" s="29"/>
      <c r="B100" s="128"/>
      <c r="C100" s="129" t="s">
        <v>111</v>
      </c>
      <c r="D100" s="129" t="s">
        <v>114</v>
      </c>
      <c r="E100" s="130" t="s">
        <v>208</v>
      </c>
      <c r="F100" s="131" t="s">
        <v>209</v>
      </c>
      <c r="G100" s="132" t="s">
        <v>138</v>
      </c>
      <c r="H100" s="133">
        <v>8</v>
      </c>
      <c r="I100" s="134"/>
      <c r="J100" s="135">
        <f t="shared" si="0"/>
        <v>0</v>
      </c>
      <c r="K100" s="131" t="s">
        <v>118</v>
      </c>
      <c r="L100" s="30"/>
      <c r="M100" s="136" t="s">
        <v>3</v>
      </c>
      <c r="N100" s="137" t="s">
        <v>39</v>
      </c>
      <c r="O100" s="50"/>
      <c r="P100" s="138">
        <f t="shared" si="1"/>
        <v>0</v>
      </c>
      <c r="Q100" s="138">
        <v>0</v>
      </c>
      <c r="R100" s="138">
        <f t="shared" si="2"/>
        <v>0</v>
      </c>
      <c r="S100" s="138">
        <v>0</v>
      </c>
      <c r="T100" s="139">
        <f t="shared" si="3"/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0" t="s">
        <v>119</v>
      </c>
      <c r="AT100" s="140" t="s">
        <v>114</v>
      </c>
      <c r="AU100" s="140" t="s">
        <v>76</v>
      </c>
      <c r="AY100" s="14" t="s">
        <v>112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4" t="s">
        <v>76</v>
      </c>
      <c r="BK100" s="141">
        <f t="shared" si="9"/>
        <v>0</v>
      </c>
      <c r="BL100" s="14" t="s">
        <v>119</v>
      </c>
      <c r="BM100" s="140" t="s">
        <v>310</v>
      </c>
    </row>
    <row r="101" spans="1:65" s="2" customFormat="1" ht="16.5" customHeight="1">
      <c r="A101" s="29"/>
      <c r="B101" s="128"/>
      <c r="C101" s="142" t="s">
        <v>311</v>
      </c>
      <c r="D101" s="142" t="s">
        <v>126</v>
      </c>
      <c r="E101" s="143" t="s">
        <v>212</v>
      </c>
      <c r="F101" s="144" t="s">
        <v>213</v>
      </c>
      <c r="G101" s="145" t="s">
        <v>138</v>
      </c>
      <c r="H101" s="146">
        <v>8</v>
      </c>
      <c r="I101" s="147"/>
      <c r="J101" s="148">
        <f t="shared" si="0"/>
        <v>0</v>
      </c>
      <c r="K101" s="144" t="s">
        <v>118</v>
      </c>
      <c r="L101" s="149"/>
      <c r="M101" s="150" t="s">
        <v>3</v>
      </c>
      <c r="N101" s="151" t="s">
        <v>39</v>
      </c>
      <c r="O101" s="50"/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0" t="s">
        <v>119</v>
      </c>
      <c r="AT101" s="140" t="s">
        <v>126</v>
      </c>
      <c r="AU101" s="140" t="s">
        <v>76</v>
      </c>
      <c r="AY101" s="14" t="s">
        <v>112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4" t="s">
        <v>76</v>
      </c>
      <c r="BK101" s="141">
        <f t="shared" si="9"/>
        <v>0</v>
      </c>
      <c r="BL101" s="14" t="s">
        <v>119</v>
      </c>
      <c r="BM101" s="140" t="s">
        <v>312</v>
      </c>
    </row>
    <row r="102" spans="1:65" s="2" customFormat="1" ht="16.5" customHeight="1">
      <c r="A102" s="29"/>
      <c r="B102" s="128"/>
      <c r="C102" s="142" t="s">
        <v>211</v>
      </c>
      <c r="D102" s="142" t="s">
        <v>126</v>
      </c>
      <c r="E102" s="143" t="s">
        <v>227</v>
      </c>
      <c r="F102" s="144" t="s">
        <v>228</v>
      </c>
      <c r="G102" s="145" t="s">
        <v>138</v>
      </c>
      <c r="H102" s="146">
        <v>8</v>
      </c>
      <c r="I102" s="147"/>
      <c r="J102" s="148">
        <f t="shared" si="0"/>
        <v>0</v>
      </c>
      <c r="K102" s="144" t="s">
        <v>118</v>
      </c>
      <c r="L102" s="149"/>
      <c r="M102" s="150" t="s">
        <v>3</v>
      </c>
      <c r="N102" s="151" t="s">
        <v>39</v>
      </c>
      <c r="O102" s="50"/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0" t="s">
        <v>119</v>
      </c>
      <c r="AT102" s="140" t="s">
        <v>126</v>
      </c>
      <c r="AU102" s="140" t="s">
        <v>76</v>
      </c>
      <c r="AY102" s="14" t="s">
        <v>112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4" t="s">
        <v>76</v>
      </c>
      <c r="BK102" s="141">
        <f t="shared" si="9"/>
        <v>0</v>
      </c>
      <c r="BL102" s="14" t="s">
        <v>119</v>
      </c>
      <c r="BM102" s="140" t="s">
        <v>313</v>
      </c>
    </row>
    <row r="103" spans="1:65" s="2" customFormat="1" ht="16.5" customHeight="1">
      <c r="A103" s="29"/>
      <c r="B103" s="128"/>
      <c r="C103" s="142" t="s">
        <v>218</v>
      </c>
      <c r="D103" s="142" t="s">
        <v>126</v>
      </c>
      <c r="E103" s="143" t="s">
        <v>231</v>
      </c>
      <c r="F103" s="144" t="s">
        <v>232</v>
      </c>
      <c r="G103" s="145" t="s">
        <v>138</v>
      </c>
      <c r="H103" s="146">
        <v>8</v>
      </c>
      <c r="I103" s="147"/>
      <c r="J103" s="148">
        <f t="shared" si="0"/>
        <v>0</v>
      </c>
      <c r="K103" s="144" t="s">
        <v>118</v>
      </c>
      <c r="L103" s="149"/>
      <c r="M103" s="150" t="s">
        <v>3</v>
      </c>
      <c r="N103" s="151" t="s">
        <v>39</v>
      </c>
      <c r="O103" s="50"/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0" t="s">
        <v>119</v>
      </c>
      <c r="AT103" s="140" t="s">
        <v>126</v>
      </c>
      <c r="AU103" s="140" t="s">
        <v>76</v>
      </c>
      <c r="AY103" s="14" t="s">
        <v>112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4" t="s">
        <v>76</v>
      </c>
      <c r="BK103" s="141">
        <f t="shared" si="9"/>
        <v>0</v>
      </c>
      <c r="BL103" s="14" t="s">
        <v>119</v>
      </c>
      <c r="BM103" s="140" t="s">
        <v>314</v>
      </c>
    </row>
    <row r="104" spans="1:65" s="2" customFormat="1" ht="16.5" customHeight="1">
      <c r="A104" s="29"/>
      <c r="B104" s="128"/>
      <c r="C104" s="142" t="s">
        <v>238</v>
      </c>
      <c r="D104" s="142" t="s">
        <v>126</v>
      </c>
      <c r="E104" s="143" t="s">
        <v>219</v>
      </c>
      <c r="F104" s="144" t="s">
        <v>220</v>
      </c>
      <c r="G104" s="145" t="s">
        <v>138</v>
      </c>
      <c r="H104" s="146">
        <v>8</v>
      </c>
      <c r="I104" s="147"/>
      <c r="J104" s="148">
        <f t="shared" si="0"/>
        <v>0</v>
      </c>
      <c r="K104" s="144" t="s">
        <v>118</v>
      </c>
      <c r="L104" s="149"/>
      <c r="M104" s="150" t="s">
        <v>3</v>
      </c>
      <c r="N104" s="151" t="s">
        <v>39</v>
      </c>
      <c r="O104" s="50"/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0" t="s">
        <v>119</v>
      </c>
      <c r="AT104" s="140" t="s">
        <v>126</v>
      </c>
      <c r="AU104" s="140" t="s">
        <v>76</v>
      </c>
      <c r="AY104" s="14" t="s">
        <v>112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4" t="s">
        <v>76</v>
      </c>
      <c r="BK104" s="141">
        <f t="shared" si="9"/>
        <v>0</v>
      </c>
      <c r="BL104" s="14" t="s">
        <v>119</v>
      </c>
      <c r="BM104" s="140" t="s">
        <v>315</v>
      </c>
    </row>
    <row r="105" spans="1:65" s="2" customFormat="1" ht="16.5" customHeight="1">
      <c r="A105" s="29"/>
      <c r="B105" s="128"/>
      <c r="C105" s="142" t="s">
        <v>242</v>
      </c>
      <c r="D105" s="142" t="s">
        <v>126</v>
      </c>
      <c r="E105" s="143" t="s">
        <v>223</v>
      </c>
      <c r="F105" s="144" t="s">
        <v>224</v>
      </c>
      <c r="G105" s="145" t="s">
        <v>138</v>
      </c>
      <c r="H105" s="146">
        <v>8</v>
      </c>
      <c r="I105" s="147"/>
      <c r="J105" s="148">
        <f t="shared" si="0"/>
        <v>0</v>
      </c>
      <c r="K105" s="144" t="s">
        <v>118</v>
      </c>
      <c r="L105" s="149"/>
      <c r="M105" s="150" t="s">
        <v>3</v>
      </c>
      <c r="N105" s="151" t="s">
        <v>39</v>
      </c>
      <c r="O105" s="50"/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0" t="s">
        <v>119</v>
      </c>
      <c r="AT105" s="140" t="s">
        <v>126</v>
      </c>
      <c r="AU105" s="140" t="s">
        <v>76</v>
      </c>
      <c r="AY105" s="14" t="s">
        <v>112</v>
      </c>
      <c r="BE105" s="141">
        <f t="shared" si="4"/>
        <v>0</v>
      </c>
      <c r="BF105" s="141">
        <f t="shared" si="5"/>
        <v>0</v>
      </c>
      <c r="BG105" s="141">
        <f t="shared" si="6"/>
        <v>0</v>
      </c>
      <c r="BH105" s="141">
        <f t="shared" si="7"/>
        <v>0</v>
      </c>
      <c r="BI105" s="141">
        <f t="shared" si="8"/>
        <v>0</v>
      </c>
      <c r="BJ105" s="14" t="s">
        <v>76</v>
      </c>
      <c r="BK105" s="141">
        <f t="shared" si="9"/>
        <v>0</v>
      </c>
      <c r="BL105" s="14" t="s">
        <v>119</v>
      </c>
      <c r="BM105" s="140" t="s">
        <v>316</v>
      </c>
    </row>
    <row r="106" spans="1:65" s="2" customFormat="1" ht="16.5" customHeight="1">
      <c r="A106" s="29"/>
      <c r="B106" s="128"/>
      <c r="C106" s="142" t="s">
        <v>167</v>
      </c>
      <c r="D106" s="142" t="s">
        <v>126</v>
      </c>
      <c r="E106" s="143" t="s">
        <v>215</v>
      </c>
      <c r="F106" s="144" t="s">
        <v>216</v>
      </c>
      <c r="G106" s="145" t="s">
        <v>138</v>
      </c>
      <c r="H106" s="146">
        <v>8</v>
      </c>
      <c r="I106" s="147"/>
      <c r="J106" s="148">
        <f t="shared" si="0"/>
        <v>0</v>
      </c>
      <c r="K106" s="144" t="s">
        <v>118</v>
      </c>
      <c r="L106" s="149"/>
      <c r="M106" s="150" t="s">
        <v>3</v>
      </c>
      <c r="N106" s="151" t="s">
        <v>39</v>
      </c>
      <c r="O106" s="50"/>
      <c r="P106" s="138">
        <f t="shared" si="1"/>
        <v>0</v>
      </c>
      <c r="Q106" s="138">
        <v>0</v>
      </c>
      <c r="R106" s="138">
        <f t="shared" si="2"/>
        <v>0</v>
      </c>
      <c r="S106" s="138">
        <v>0</v>
      </c>
      <c r="T106" s="139">
        <f t="shared" si="3"/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0" t="s">
        <v>119</v>
      </c>
      <c r="AT106" s="140" t="s">
        <v>126</v>
      </c>
      <c r="AU106" s="140" t="s">
        <v>76</v>
      </c>
      <c r="AY106" s="14" t="s">
        <v>112</v>
      </c>
      <c r="BE106" s="141">
        <f t="shared" si="4"/>
        <v>0</v>
      </c>
      <c r="BF106" s="141">
        <f t="shared" si="5"/>
        <v>0</v>
      </c>
      <c r="BG106" s="141">
        <f t="shared" si="6"/>
        <v>0</v>
      </c>
      <c r="BH106" s="141">
        <f t="shared" si="7"/>
        <v>0</v>
      </c>
      <c r="BI106" s="141">
        <f t="shared" si="8"/>
        <v>0</v>
      </c>
      <c r="BJ106" s="14" t="s">
        <v>76</v>
      </c>
      <c r="BK106" s="141">
        <f t="shared" si="9"/>
        <v>0</v>
      </c>
      <c r="BL106" s="14" t="s">
        <v>119</v>
      </c>
      <c r="BM106" s="140" t="s">
        <v>317</v>
      </c>
    </row>
    <row r="107" spans="1:65" s="2" customFormat="1" ht="16.5" customHeight="1">
      <c r="A107" s="29"/>
      <c r="B107" s="128"/>
      <c r="C107" s="129" t="s">
        <v>318</v>
      </c>
      <c r="D107" s="129" t="s">
        <v>114</v>
      </c>
      <c r="E107" s="130" t="s">
        <v>235</v>
      </c>
      <c r="F107" s="131" t="s">
        <v>236</v>
      </c>
      <c r="G107" s="132" t="s">
        <v>138</v>
      </c>
      <c r="H107" s="133">
        <v>8</v>
      </c>
      <c r="I107" s="134"/>
      <c r="J107" s="135">
        <f t="shared" si="0"/>
        <v>0</v>
      </c>
      <c r="K107" s="131" t="s">
        <v>118</v>
      </c>
      <c r="L107" s="30"/>
      <c r="M107" s="136" t="s">
        <v>3</v>
      </c>
      <c r="N107" s="137" t="s">
        <v>39</v>
      </c>
      <c r="O107" s="50"/>
      <c r="P107" s="138">
        <f t="shared" si="1"/>
        <v>0</v>
      </c>
      <c r="Q107" s="138">
        <v>0</v>
      </c>
      <c r="R107" s="138">
        <f t="shared" si="2"/>
        <v>0</v>
      </c>
      <c r="S107" s="138">
        <v>0</v>
      </c>
      <c r="T107" s="139">
        <f t="shared" si="3"/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0" t="s">
        <v>119</v>
      </c>
      <c r="AT107" s="140" t="s">
        <v>114</v>
      </c>
      <c r="AU107" s="140" t="s">
        <v>76</v>
      </c>
      <c r="AY107" s="14" t="s">
        <v>112</v>
      </c>
      <c r="BE107" s="141">
        <f t="shared" si="4"/>
        <v>0</v>
      </c>
      <c r="BF107" s="141">
        <f t="shared" si="5"/>
        <v>0</v>
      </c>
      <c r="BG107" s="141">
        <f t="shared" si="6"/>
        <v>0</v>
      </c>
      <c r="BH107" s="141">
        <f t="shared" si="7"/>
        <v>0</v>
      </c>
      <c r="BI107" s="141">
        <f t="shared" si="8"/>
        <v>0</v>
      </c>
      <c r="BJ107" s="14" t="s">
        <v>76</v>
      </c>
      <c r="BK107" s="141">
        <f t="shared" si="9"/>
        <v>0</v>
      </c>
      <c r="BL107" s="14" t="s">
        <v>119</v>
      </c>
      <c r="BM107" s="140" t="s">
        <v>319</v>
      </c>
    </row>
    <row r="108" spans="1:65" s="2" customFormat="1" ht="16.5" customHeight="1">
      <c r="A108" s="29"/>
      <c r="B108" s="128"/>
      <c r="C108" s="142" t="s">
        <v>222</v>
      </c>
      <c r="D108" s="142" t="s">
        <v>126</v>
      </c>
      <c r="E108" s="143" t="s">
        <v>239</v>
      </c>
      <c r="F108" s="144" t="s">
        <v>240</v>
      </c>
      <c r="G108" s="145" t="s">
        <v>138</v>
      </c>
      <c r="H108" s="146">
        <v>8</v>
      </c>
      <c r="I108" s="147"/>
      <c r="J108" s="148">
        <f t="shared" si="0"/>
        <v>0</v>
      </c>
      <c r="K108" s="144" t="s">
        <v>118</v>
      </c>
      <c r="L108" s="149"/>
      <c r="M108" s="150" t="s">
        <v>3</v>
      </c>
      <c r="N108" s="151" t="s">
        <v>39</v>
      </c>
      <c r="O108" s="50"/>
      <c r="P108" s="138">
        <f t="shared" si="1"/>
        <v>0</v>
      </c>
      <c r="Q108" s="138">
        <v>0</v>
      </c>
      <c r="R108" s="138">
        <f t="shared" si="2"/>
        <v>0</v>
      </c>
      <c r="S108" s="138">
        <v>0</v>
      </c>
      <c r="T108" s="139">
        <f t="shared" si="3"/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0" t="s">
        <v>133</v>
      </c>
      <c r="AT108" s="140" t="s">
        <v>126</v>
      </c>
      <c r="AU108" s="140" t="s">
        <v>76</v>
      </c>
      <c r="AY108" s="14" t="s">
        <v>112</v>
      </c>
      <c r="BE108" s="141">
        <f t="shared" si="4"/>
        <v>0</v>
      </c>
      <c r="BF108" s="141">
        <f t="shared" si="5"/>
        <v>0</v>
      </c>
      <c r="BG108" s="141">
        <f t="shared" si="6"/>
        <v>0</v>
      </c>
      <c r="BH108" s="141">
        <f t="shared" si="7"/>
        <v>0</v>
      </c>
      <c r="BI108" s="141">
        <f t="shared" si="8"/>
        <v>0</v>
      </c>
      <c r="BJ108" s="14" t="s">
        <v>76</v>
      </c>
      <c r="BK108" s="141">
        <f t="shared" si="9"/>
        <v>0</v>
      </c>
      <c r="BL108" s="14" t="s">
        <v>133</v>
      </c>
      <c r="BM108" s="140" t="s">
        <v>320</v>
      </c>
    </row>
    <row r="109" spans="1:65" s="2" customFormat="1" ht="16.5" customHeight="1">
      <c r="A109" s="29"/>
      <c r="B109" s="128"/>
      <c r="C109" s="142" t="s">
        <v>226</v>
      </c>
      <c r="D109" s="142" t="s">
        <v>126</v>
      </c>
      <c r="E109" s="143" t="s">
        <v>243</v>
      </c>
      <c r="F109" s="144" t="s">
        <v>244</v>
      </c>
      <c r="G109" s="145" t="s">
        <v>138</v>
      </c>
      <c r="H109" s="146">
        <v>8</v>
      </c>
      <c r="I109" s="147"/>
      <c r="J109" s="148">
        <f t="shared" si="0"/>
        <v>0</v>
      </c>
      <c r="K109" s="144" t="s">
        <v>118</v>
      </c>
      <c r="L109" s="149"/>
      <c r="M109" s="150" t="s">
        <v>3</v>
      </c>
      <c r="N109" s="151" t="s">
        <v>39</v>
      </c>
      <c r="O109" s="50"/>
      <c r="P109" s="138">
        <f t="shared" si="1"/>
        <v>0</v>
      </c>
      <c r="Q109" s="138">
        <v>0</v>
      </c>
      <c r="R109" s="138">
        <f t="shared" si="2"/>
        <v>0</v>
      </c>
      <c r="S109" s="138">
        <v>0</v>
      </c>
      <c r="T109" s="139">
        <f t="shared" si="3"/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0" t="s">
        <v>133</v>
      </c>
      <c r="AT109" s="140" t="s">
        <v>126</v>
      </c>
      <c r="AU109" s="140" t="s">
        <v>76</v>
      </c>
      <c r="AY109" s="14" t="s">
        <v>112</v>
      </c>
      <c r="BE109" s="141">
        <f t="shared" si="4"/>
        <v>0</v>
      </c>
      <c r="BF109" s="141">
        <f t="shared" si="5"/>
        <v>0</v>
      </c>
      <c r="BG109" s="141">
        <f t="shared" si="6"/>
        <v>0</v>
      </c>
      <c r="BH109" s="141">
        <f t="shared" si="7"/>
        <v>0</v>
      </c>
      <c r="BI109" s="141">
        <f t="shared" si="8"/>
        <v>0</v>
      </c>
      <c r="BJ109" s="14" t="s">
        <v>76</v>
      </c>
      <c r="BK109" s="141">
        <f t="shared" si="9"/>
        <v>0</v>
      </c>
      <c r="BL109" s="14" t="s">
        <v>133</v>
      </c>
      <c r="BM109" s="140" t="s">
        <v>321</v>
      </c>
    </row>
    <row r="110" spans="1:65" s="2" customFormat="1" ht="16.5" customHeight="1">
      <c r="A110" s="29"/>
      <c r="B110" s="128"/>
      <c r="C110" s="129" t="s">
        <v>234</v>
      </c>
      <c r="D110" s="129" t="s">
        <v>114</v>
      </c>
      <c r="E110" s="130" t="s">
        <v>247</v>
      </c>
      <c r="F110" s="131" t="s">
        <v>248</v>
      </c>
      <c r="G110" s="132" t="s">
        <v>138</v>
      </c>
      <c r="H110" s="133">
        <v>8</v>
      </c>
      <c r="I110" s="134"/>
      <c r="J110" s="135">
        <f t="shared" si="0"/>
        <v>0</v>
      </c>
      <c r="K110" s="131" t="s">
        <v>118</v>
      </c>
      <c r="L110" s="30"/>
      <c r="M110" s="136" t="s">
        <v>3</v>
      </c>
      <c r="N110" s="137" t="s">
        <v>39</v>
      </c>
      <c r="O110" s="50"/>
      <c r="P110" s="138">
        <f t="shared" si="1"/>
        <v>0</v>
      </c>
      <c r="Q110" s="138">
        <v>0</v>
      </c>
      <c r="R110" s="138">
        <f t="shared" si="2"/>
        <v>0</v>
      </c>
      <c r="S110" s="138">
        <v>0</v>
      </c>
      <c r="T110" s="139">
        <f t="shared" si="3"/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0" t="s">
        <v>119</v>
      </c>
      <c r="AT110" s="140" t="s">
        <v>114</v>
      </c>
      <c r="AU110" s="140" t="s">
        <v>76</v>
      </c>
      <c r="AY110" s="14" t="s">
        <v>112</v>
      </c>
      <c r="BE110" s="141">
        <f t="shared" si="4"/>
        <v>0</v>
      </c>
      <c r="BF110" s="141">
        <f t="shared" si="5"/>
        <v>0</v>
      </c>
      <c r="BG110" s="141">
        <f t="shared" si="6"/>
        <v>0</v>
      </c>
      <c r="BH110" s="141">
        <f t="shared" si="7"/>
        <v>0</v>
      </c>
      <c r="BI110" s="141">
        <f t="shared" si="8"/>
        <v>0</v>
      </c>
      <c r="BJ110" s="14" t="s">
        <v>76</v>
      </c>
      <c r="BK110" s="141">
        <f t="shared" si="9"/>
        <v>0</v>
      </c>
      <c r="BL110" s="14" t="s">
        <v>119</v>
      </c>
      <c r="BM110" s="140" t="s">
        <v>322</v>
      </c>
    </row>
    <row r="111" spans="1:65" s="2" customFormat="1" ht="16.5" customHeight="1">
      <c r="A111" s="29"/>
      <c r="B111" s="128"/>
      <c r="C111" s="142" t="s">
        <v>246</v>
      </c>
      <c r="D111" s="142" t="s">
        <v>126</v>
      </c>
      <c r="E111" s="143" t="s">
        <v>251</v>
      </c>
      <c r="F111" s="144" t="s">
        <v>252</v>
      </c>
      <c r="G111" s="145" t="s">
        <v>138</v>
      </c>
      <c r="H111" s="146">
        <v>8</v>
      </c>
      <c r="I111" s="147"/>
      <c r="J111" s="148">
        <f t="shared" si="0"/>
        <v>0</v>
      </c>
      <c r="K111" s="144" t="s">
        <v>118</v>
      </c>
      <c r="L111" s="149"/>
      <c r="M111" s="150" t="s">
        <v>3</v>
      </c>
      <c r="N111" s="151" t="s">
        <v>39</v>
      </c>
      <c r="O111" s="50"/>
      <c r="P111" s="138">
        <f t="shared" si="1"/>
        <v>0</v>
      </c>
      <c r="Q111" s="138">
        <v>0</v>
      </c>
      <c r="R111" s="138">
        <f t="shared" si="2"/>
        <v>0</v>
      </c>
      <c r="S111" s="138">
        <v>0</v>
      </c>
      <c r="T111" s="139">
        <f t="shared" si="3"/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0" t="s">
        <v>133</v>
      </c>
      <c r="AT111" s="140" t="s">
        <v>126</v>
      </c>
      <c r="AU111" s="140" t="s">
        <v>76</v>
      </c>
      <c r="AY111" s="14" t="s">
        <v>112</v>
      </c>
      <c r="BE111" s="141">
        <f t="shared" si="4"/>
        <v>0</v>
      </c>
      <c r="BF111" s="141">
        <f t="shared" si="5"/>
        <v>0</v>
      </c>
      <c r="BG111" s="141">
        <f t="shared" si="6"/>
        <v>0</v>
      </c>
      <c r="BH111" s="141">
        <f t="shared" si="7"/>
        <v>0</v>
      </c>
      <c r="BI111" s="141">
        <f t="shared" si="8"/>
        <v>0</v>
      </c>
      <c r="BJ111" s="14" t="s">
        <v>76</v>
      </c>
      <c r="BK111" s="141">
        <f t="shared" si="9"/>
        <v>0</v>
      </c>
      <c r="BL111" s="14" t="s">
        <v>133</v>
      </c>
      <c r="BM111" s="140" t="s">
        <v>323</v>
      </c>
    </row>
    <row r="112" spans="1:65" s="2" customFormat="1" ht="24">
      <c r="A112" s="29"/>
      <c r="B112" s="128"/>
      <c r="C112" s="129" t="s">
        <v>250</v>
      </c>
      <c r="D112" s="129" t="s">
        <v>114</v>
      </c>
      <c r="E112" s="130" t="s">
        <v>255</v>
      </c>
      <c r="F112" s="131" t="s">
        <v>256</v>
      </c>
      <c r="G112" s="132" t="s">
        <v>138</v>
      </c>
      <c r="H112" s="133">
        <v>8</v>
      </c>
      <c r="I112" s="134"/>
      <c r="J112" s="135">
        <f t="shared" si="0"/>
        <v>0</v>
      </c>
      <c r="K112" s="131" t="s">
        <v>118</v>
      </c>
      <c r="L112" s="30"/>
      <c r="M112" s="136" t="s">
        <v>3</v>
      </c>
      <c r="N112" s="137" t="s">
        <v>39</v>
      </c>
      <c r="O112" s="50"/>
      <c r="P112" s="138">
        <f t="shared" si="1"/>
        <v>0</v>
      </c>
      <c r="Q112" s="138">
        <v>0</v>
      </c>
      <c r="R112" s="138">
        <f t="shared" si="2"/>
        <v>0</v>
      </c>
      <c r="S112" s="138">
        <v>0</v>
      </c>
      <c r="T112" s="139">
        <f t="shared" si="3"/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0" t="s">
        <v>119</v>
      </c>
      <c r="AT112" s="140" t="s">
        <v>114</v>
      </c>
      <c r="AU112" s="140" t="s">
        <v>76</v>
      </c>
      <c r="AY112" s="14" t="s">
        <v>112</v>
      </c>
      <c r="BE112" s="141">
        <f t="shared" si="4"/>
        <v>0</v>
      </c>
      <c r="BF112" s="141">
        <f t="shared" si="5"/>
        <v>0</v>
      </c>
      <c r="BG112" s="141">
        <f t="shared" si="6"/>
        <v>0</v>
      </c>
      <c r="BH112" s="141">
        <f t="shared" si="7"/>
        <v>0</v>
      </c>
      <c r="BI112" s="141">
        <f t="shared" si="8"/>
        <v>0</v>
      </c>
      <c r="BJ112" s="14" t="s">
        <v>76</v>
      </c>
      <c r="BK112" s="141">
        <f t="shared" si="9"/>
        <v>0</v>
      </c>
      <c r="BL112" s="14" t="s">
        <v>119</v>
      </c>
      <c r="BM112" s="140" t="s">
        <v>324</v>
      </c>
    </row>
    <row r="113" spans="1:65" s="2" customFormat="1" ht="24">
      <c r="A113" s="29"/>
      <c r="B113" s="128"/>
      <c r="C113" s="129" t="s">
        <v>254</v>
      </c>
      <c r="D113" s="129" t="s">
        <v>114</v>
      </c>
      <c r="E113" s="130" t="s">
        <v>259</v>
      </c>
      <c r="F113" s="131" t="s">
        <v>260</v>
      </c>
      <c r="G113" s="132" t="s">
        <v>138</v>
      </c>
      <c r="H113" s="133">
        <v>8</v>
      </c>
      <c r="I113" s="134"/>
      <c r="J113" s="135">
        <f t="shared" si="0"/>
        <v>0</v>
      </c>
      <c r="K113" s="131" t="s">
        <v>118</v>
      </c>
      <c r="L113" s="30"/>
      <c r="M113" s="136" t="s">
        <v>3</v>
      </c>
      <c r="N113" s="137" t="s">
        <v>39</v>
      </c>
      <c r="O113" s="50"/>
      <c r="P113" s="138">
        <f t="shared" si="1"/>
        <v>0</v>
      </c>
      <c r="Q113" s="138">
        <v>0</v>
      </c>
      <c r="R113" s="138">
        <f t="shared" si="2"/>
        <v>0</v>
      </c>
      <c r="S113" s="138">
        <v>0</v>
      </c>
      <c r="T113" s="139">
        <f t="shared" si="3"/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0" t="s">
        <v>119</v>
      </c>
      <c r="AT113" s="140" t="s">
        <v>114</v>
      </c>
      <c r="AU113" s="140" t="s">
        <v>76</v>
      </c>
      <c r="AY113" s="14" t="s">
        <v>112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4" t="s">
        <v>76</v>
      </c>
      <c r="BK113" s="141">
        <f t="shared" si="9"/>
        <v>0</v>
      </c>
      <c r="BL113" s="14" t="s">
        <v>119</v>
      </c>
      <c r="BM113" s="140" t="s">
        <v>325</v>
      </c>
    </row>
    <row r="114" spans="1:65" s="2" customFormat="1" ht="24">
      <c r="A114" s="29"/>
      <c r="B114" s="128"/>
      <c r="C114" s="129" t="s">
        <v>258</v>
      </c>
      <c r="D114" s="129" t="s">
        <v>114</v>
      </c>
      <c r="E114" s="130" t="s">
        <v>262</v>
      </c>
      <c r="F114" s="131" t="s">
        <v>263</v>
      </c>
      <c r="G114" s="132" t="s">
        <v>138</v>
      </c>
      <c r="H114" s="133">
        <v>8</v>
      </c>
      <c r="I114" s="134"/>
      <c r="J114" s="135">
        <f t="shared" si="0"/>
        <v>0</v>
      </c>
      <c r="K114" s="131" t="s">
        <v>118</v>
      </c>
      <c r="L114" s="30"/>
      <c r="M114" s="136" t="s">
        <v>3</v>
      </c>
      <c r="N114" s="137" t="s">
        <v>39</v>
      </c>
      <c r="O114" s="50"/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0" t="s">
        <v>119</v>
      </c>
      <c r="AT114" s="140" t="s">
        <v>114</v>
      </c>
      <c r="AU114" s="140" t="s">
        <v>76</v>
      </c>
      <c r="AY114" s="14" t="s">
        <v>112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4" t="s">
        <v>76</v>
      </c>
      <c r="BK114" s="141">
        <f t="shared" si="9"/>
        <v>0</v>
      </c>
      <c r="BL114" s="14" t="s">
        <v>119</v>
      </c>
      <c r="BM114" s="140" t="s">
        <v>326</v>
      </c>
    </row>
    <row r="115" spans="1:65" s="2" customFormat="1" ht="21.75" customHeight="1">
      <c r="A115" s="29"/>
      <c r="B115" s="128"/>
      <c r="C115" s="129" t="s">
        <v>135</v>
      </c>
      <c r="D115" s="129" t="s">
        <v>114</v>
      </c>
      <c r="E115" s="130" t="s">
        <v>266</v>
      </c>
      <c r="F115" s="131" t="s">
        <v>267</v>
      </c>
      <c r="G115" s="132" t="s">
        <v>138</v>
      </c>
      <c r="H115" s="133">
        <v>8</v>
      </c>
      <c r="I115" s="134"/>
      <c r="J115" s="135">
        <f t="shared" si="0"/>
        <v>0</v>
      </c>
      <c r="K115" s="131" t="s">
        <v>118</v>
      </c>
      <c r="L115" s="30"/>
      <c r="M115" s="136" t="s">
        <v>3</v>
      </c>
      <c r="N115" s="137" t="s">
        <v>39</v>
      </c>
      <c r="O115" s="50"/>
      <c r="P115" s="138">
        <f t="shared" si="1"/>
        <v>0</v>
      </c>
      <c r="Q115" s="138">
        <v>0</v>
      </c>
      <c r="R115" s="138">
        <f t="shared" si="2"/>
        <v>0</v>
      </c>
      <c r="S115" s="138">
        <v>0</v>
      </c>
      <c r="T115" s="139">
        <f t="shared" si="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0" t="s">
        <v>119</v>
      </c>
      <c r="AT115" s="140" t="s">
        <v>114</v>
      </c>
      <c r="AU115" s="140" t="s">
        <v>76</v>
      </c>
      <c r="AY115" s="14" t="s">
        <v>112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4" t="s">
        <v>76</v>
      </c>
      <c r="BK115" s="141">
        <f t="shared" si="9"/>
        <v>0</v>
      </c>
      <c r="BL115" s="14" t="s">
        <v>119</v>
      </c>
      <c r="BM115" s="140" t="s">
        <v>327</v>
      </c>
    </row>
    <row r="116" spans="1:65" s="2" customFormat="1" ht="16.5" customHeight="1">
      <c r="A116" s="29"/>
      <c r="B116" s="128"/>
      <c r="C116" s="129" t="s">
        <v>156</v>
      </c>
      <c r="D116" s="129" t="s">
        <v>114</v>
      </c>
      <c r="E116" s="130" t="s">
        <v>270</v>
      </c>
      <c r="F116" s="131" t="s">
        <v>271</v>
      </c>
      <c r="G116" s="132" t="s">
        <v>138</v>
      </c>
      <c r="H116" s="133">
        <v>8</v>
      </c>
      <c r="I116" s="134"/>
      <c r="J116" s="135">
        <f t="shared" si="0"/>
        <v>0</v>
      </c>
      <c r="K116" s="131" t="s">
        <v>118</v>
      </c>
      <c r="L116" s="30"/>
      <c r="M116" s="136" t="s">
        <v>3</v>
      </c>
      <c r="N116" s="137" t="s">
        <v>39</v>
      </c>
      <c r="O116" s="50"/>
      <c r="P116" s="138">
        <f t="shared" si="1"/>
        <v>0</v>
      </c>
      <c r="Q116" s="138">
        <v>0</v>
      </c>
      <c r="R116" s="138">
        <f t="shared" si="2"/>
        <v>0</v>
      </c>
      <c r="S116" s="138">
        <v>0</v>
      </c>
      <c r="T116" s="139">
        <f t="shared" si="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0" t="s">
        <v>119</v>
      </c>
      <c r="AT116" s="140" t="s">
        <v>114</v>
      </c>
      <c r="AU116" s="140" t="s">
        <v>76</v>
      </c>
      <c r="AY116" s="14" t="s">
        <v>112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4" t="s">
        <v>76</v>
      </c>
      <c r="BK116" s="141">
        <f t="shared" si="9"/>
        <v>0</v>
      </c>
      <c r="BL116" s="14" t="s">
        <v>119</v>
      </c>
      <c r="BM116" s="140" t="s">
        <v>328</v>
      </c>
    </row>
    <row r="117" spans="1:65" s="2" customFormat="1" ht="16.5" customHeight="1">
      <c r="A117" s="29"/>
      <c r="B117" s="128"/>
      <c r="C117" s="129" t="s">
        <v>273</v>
      </c>
      <c r="D117" s="129" t="s">
        <v>114</v>
      </c>
      <c r="E117" s="130" t="s">
        <v>283</v>
      </c>
      <c r="F117" s="131" t="s">
        <v>284</v>
      </c>
      <c r="G117" s="132" t="s">
        <v>138</v>
      </c>
      <c r="H117" s="133">
        <v>1</v>
      </c>
      <c r="I117" s="134"/>
      <c r="J117" s="135">
        <f t="shared" si="0"/>
        <v>0</v>
      </c>
      <c r="K117" s="131" t="s">
        <v>118</v>
      </c>
      <c r="L117" s="30"/>
      <c r="M117" s="136" t="s">
        <v>3</v>
      </c>
      <c r="N117" s="137" t="s">
        <v>39</v>
      </c>
      <c r="O117" s="50"/>
      <c r="P117" s="138">
        <f t="shared" si="1"/>
        <v>0</v>
      </c>
      <c r="Q117" s="138">
        <v>0</v>
      </c>
      <c r="R117" s="138">
        <f t="shared" si="2"/>
        <v>0</v>
      </c>
      <c r="S117" s="138">
        <v>0</v>
      </c>
      <c r="T117" s="139">
        <f t="shared" si="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0" t="s">
        <v>119</v>
      </c>
      <c r="AT117" s="140" t="s">
        <v>114</v>
      </c>
      <c r="AU117" s="140" t="s">
        <v>76</v>
      </c>
      <c r="AY117" s="14" t="s">
        <v>112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4" t="s">
        <v>76</v>
      </c>
      <c r="BK117" s="141">
        <f t="shared" si="9"/>
        <v>0</v>
      </c>
      <c r="BL117" s="14" t="s">
        <v>119</v>
      </c>
      <c r="BM117" s="140" t="s">
        <v>329</v>
      </c>
    </row>
    <row r="118" spans="1:65" s="2" customFormat="1" ht="24">
      <c r="A118" s="29"/>
      <c r="B118" s="128"/>
      <c r="C118" s="129" t="s">
        <v>8</v>
      </c>
      <c r="D118" s="129" t="s">
        <v>114</v>
      </c>
      <c r="E118" s="130" t="s">
        <v>278</v>
      </c>
      <c r="F118" s="131" t="s">
        <v>279</v>
      </c>
      <c r="G118" s="132" t="s">
        <v>280</v>
      </c>
      <c r="H118" s="133">
        <v>20</v>
      </c>
      <c r="I118" s="134"/>
      <c r="J118" s="135">
        <f t="shared" si="0"/>
        <v>0</v>
      </c>
      <c r="K118" s="131" t="s">
        <v>118</v>
      </c>
      <c r="L118" s="30"/>
      <c r="M118" s="152" t="s">
        <v>3</v>
      </c>
      <c r="N118" s="153" t="s">
        <v>39</v>
      </c>
      <c r="O118" s="154"/>
      <c r="P118" s="155">
        <f t="shared" si="1"/>
        <v>0</v>
      </c>
      <c r="Q118" s="155">
        <v>0</v>
      </c>
      <c r="R118" s="155">
        <f t="shared" si="2"/>
        <v>0</v>
      </c>
      <c r="S118" s="155">
        <v>0</v>
      </c>
      <c r="T118" s="156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0" t="s">
        <v>119</v>
      </c>
      <c r="AT118" s="140" t="s">
        <v>114</v>
      </c>
      <c r="AU118" s="140" t="s">
        <v>76</v>
      </c>
      <c r="AY118" s="14" t="s">
        <v>112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4" t="s">
        <v>76</v>
      </c>
      <c r="BK118" s="141">
        <f t="shared" si="9"/>
        <v>0</v>
      </c>
      <c r="BL118" s="14" t="s">
        <v>119</v>
      </c>
      <c r="BM118" s="140" t="s">
        <v>330</v>
      </c>
    </row>
    <row r="119" spans="1:65" s="2" customFormat="1" ht="6.95" customHeight="1">
      <c r="A119" s="29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30"/>
      <c r="M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</sheetData>
  <autoFilter ref="C79:K11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88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0" t="str">
        <f>'Rekapitulace stavby'!K6</f>
        <v>Oprava TV v žst Holkov a TT Velešín</v>
      </c>
      <c r="F7" s="281"/>
      <c r="G7" s="281"/>
      <c r="H7" s="281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2" t="s">
        <v>331</v>
      </c>
      <c r="F9" s="282"/>
      <c r="G9" s="282"/>
      <c r="H9" s="282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3</v>
      </c>
      <c r="G11" s="29"/>
      <c r="H11" s="29"/>
      <c r="I11" s="24" t="s">
        <v>19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47" t="str">
        <f>'Rekapitulace stavby'!AN8</f>
        <v>22. 9. 2020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3" t="str">
        <f>'Rekapitulace stavby'!E14</f>
        <v>Vyplň údaj</v>
      </c>
      <c r="F18" s="263"/>
      <c r="G18" s="263"/>
      <c r="H18" s="263"/>
      <c r="I18" s="24" t="s">
        <v>26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68" t="s">
        <v>3</v>
      </c>
      <c r="F27" s="268"/>
      <c r="G27" s="268"/>
      <c r="H27" s="268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34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38</v>
      </c>
      <c r="E33" s="24" t="s">
        <v>39</v>
      </c>
      <c r="F33" s="92">
        <f>ROUND((SUM(BE80:BE83)),  2)</f>
        <v>0</v>
      </c>
      <c r="G33" s="29"/>
      <c r="H33" s="29"/>
      <c r="I33" s="93">
        <v>0.21</v>
      </c>
      <c r="J33" s="92">
        <f>ROUND(((SUM(BE80:BE83))*I33),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2">
        <f>ROUND((SUM(BF80:BF83)),  2)</f>
        <v>0</v>
      </c>
      <c r="G34" s="29"/>
      <c r="H34" s="29"/>
      <c r="I34" s="93">
        <v>0.15</v>
      </c>
      <c r="J34" s="92">
        <f>ROUND(((SUM(BF80:BF83))*I34),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2">
        <f>ROUND((SUM(BG80:BG83)),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2">
        <f>ROUND((SUM(BH80:BH83)),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2">
        <f>ROUND((SUM(BI80:BI83)),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44</v>
      </c>
      <c r="E39" s="52"/>
      <c r="F39" s="52"/>
      <c r="G39" s="96" t="s">
        <v>45</v>
      </c>
      <c r="H39" s="97" t="s">
        <v>46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18" t="s">
        <v>91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16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0" t="str">
        <f>E7</f>
        <v>Oprava TV v žst Holkov a TT Velešín</v>
      </c>
      <c r="F48" s="281"/>
      <c r="G48" s="281"/>
      <c r="H48" s="281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89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42" t="str">
        <f>E9</f>
        <v>2020-09-22-03 - VRN žst. Holkov</v>
      </c>
      <c r="F50" s="282"/>
      <c r="G50" s="282"/>
      <c r="H50" s="282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20</v>
      </c>
      <c r="D52" s="29"/>
      <c r="E52" s="29"/>
      <c r="F52" s="22" t="str">
        <f>F12</f>
        <v xml:space="preserve"> </v>
      </c>
      <c r="G52" s="29"/>
      <c r="H52" s="29"/>
      <c r="I52" s="24" t="s">
        <v>22</v>
      </c>
      <c r="J52" s="47" t="str">
        <f>IF(J12="","",J12)</f>
        <v>22. 9. 2020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4" t="s">
        <v>24</v>
      </c>
      <c r="D54" s="29"/>
      <c r="E54" s="29"/>
      <c r="F54" s="22" t="str">
        <f>E15</f>
        <v xml:space="preserve"> </v>
      </c>
      <c r="G54" s="29"/>
      <c r="H54" s="29"/>
      <c r="I54" s="24" t="s">
        <v>29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4" t="s">
        <v>27</v>
      </c>
      <c r="D55" s="29"/>
      <c r="E55" s="29"/>
      <c r="F55" s="22" t="str">
        <f>IF(E18="","",E18)</f>
        <v>Vyplň údaj</v>
      </c>
      <c r="G55" s="29"/>
      <c r="H55" s="29"/>
      <c r="I55" s="24" t="s">
        <v>31</v>
      </c>
      <c r="J55" s="27" t="str">
        <f>E24</f>
        <v xml:space="preserve"> 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92</v>
      </c>
      <c r="D57" s="94"/>
      <c r="E57" s="94"/>
      <c r="F57" s="94"/>
      <c r="G57" s="94"/>
      <c r="H57" s="94"/>
      <c r="I57" s="94"/>
      <c r="J57" s="101" t="s">
        <v>93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2" t="s">
        <v>66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94</v>
      </c>
    </row>
    <row r="60" spans="1:47" s="9" customFormat="1" ht="24.95" customHeight="1">
      <c r="B60" s="103"/>
      <c r="D60" s="104" t="s">
        <v>332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5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5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5" customHeight="1">
      <c r="A67" s="29"/>
      <c r="B67" s="30"/>
      <c r="C67" s="18" t="s">
        <v>96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16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80" t="str">
        <f>E7</f>
        <v>Oprava TV v žst Holkov a TT Velešín</v>
      </c>
      <c r="F70" s="281"/>
      <c r="G70" s="281"/>
      <c r="H70" s="281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89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42" t="str">
        <f>E9</f>
        <v>2020-09-22-03 - VRN žst. Holkov</v>
      </c>
      <c r="F72" s="282"/>
      <c r="G72" s="282"/>
      <c r="H72" s="282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20</v>
      </c>
      <c r="D74" s="29"/>
      <c r="E74" s="29"/>
      <c r="F74" s="22" t="str">
        <f>F12</f>
        <v xml:space="preserve"> </v>
      </c>
      <c r="G74" s="29"/>
      <c r="H74" s="29"/>
      <c r="I74" s="24" t="s">
        <v>22</v>
      </c>
      <c r="J74" s="47" t="str">
        <f>IF(J12="","",J12)</f>
        <v>22. 9. 2020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2" customHeight="1">
      <c r="A76" s="29"/>
      <c r="B76" s="30"/>
      <c r="C76" s="24" t="s">
        <v>24</v>
      </c>
      <c r="D76" s="29"/>
      <c r="E76" s="29"/>
      <c r="F76" s="22" t="str">
        <f>E15</f>
        <v xml:space="preserve"> </v>
      </c>
      <c r="G76" s="29"/>
      <c r="H76" s="29"/>
      <c r="I76" s="24" t="s">
        <v>29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2" customHeight="1">
      <c r="A77" s="29"/>
      <c r="B77" s="30"/>
      <c r="C77" s="24" t="s">
        <v>27</v>
      </c>
      <c r="D77" s="29"/>
      <c r="E77" s="29"/>
      <c r="F77" s="22" t="str">
        <f>IF(E18="","",E18)</f>
        <v>Vyplň údaj</v>
      </c>
      <c r="G77" s="29"/>
      <c r="H77" s="29"/>
      <c r="I77" s="24" t="s">
        <v>31</v>
      </c>
      <c r="J77" s="27" t="str">
        <f>E24</f>
        <v xml:space="preserve"> 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97</v>
      </c>
      <c r="D79" s="110" t="s">
        <v>53</v>
      </c>
      <c r="E79" s="110" t="s">
        <v>49</v>
      </c>
      <c r="F79" s="110" t="s">
        <v>50</v>
      </c>
      <c r="G79" s="110" t="s">
        <v>98</v>
      </c>
      <c r="H79" s="110" t="s">
        <v>99</v>
      </c>
      <c r="I79" s="110" t="s">
        <v>100</v>
      </c>
      <c r="J79" s="110" t="s">
        <v>93</v>
      </c>
      <c r="K79" s="111" t="s">
        <v>101</v>
      </c>
      <c r="L79" s="112"/>
      <c r="M79" s="54" t="s">
        <v>3</v>
      </c>
      <c r="N79" s="55" t="s">
        <v>38</v>
      </c>
      <c r="O79" s="55" t="s">
        <v>102</v>
      </c>
      <c r="P79" s="55" t="s">
        <v>103</v>
      </c>
      <c r="Q79" s="55" t="s">
        <v>104</v>
      </c>
      <c r="R79" s="55" t="s">
        <v>105</v>
      </c>
      <c r="S79" s="55" t="s">
        <v>106</v>
      </c>
      <c r="T79" s="56" t="s">
        <v>107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9" customHeight="1">
      <c r="A80" s="29"/>
      <c r="B80" s="30"/>
      <c r="C80" s="61" t="s">
        <v>108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SUM(P81:P83)</f>
        <v>0</v>
      </c>
      <c r="Q80" s="58"/>
      <c r="R80" s="114">
        <f>SUM(R81:R83)</f>
        <v>0</v>
      </c>
      <c r="S80" s="58"/>
      <c r="T80" s="115">
        <f>SUM(T81:T83)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67</v>
      </c>
      <c r="AU80" s="14" t="s">
        <v>94</v>
      </c>
      <c r="BK80" s="116">
        <f>SUM(BK81:BK83)</f>
        <v>0</v>
      </c>
    </row>
    <row r="81" spans="1:65" s="2" customFormat="1" ht="55.5" customHeight="1">
      <c r="A81" s="29"/>
      <c r="B81" s="128"/>
      <c r="C81" s="129" t="s">
        <v>76</v>
      </c>
      <c r="D81" s="129" t="s">
        <v>114</v>
      </c>
      <c r="E81" s="130" t="s">
        <v>333</v>
      </c>
      <c r="F81" s="131" t="s">
        <v>334</v>
      </c>
      <c r="G81" s="132" t="s">
        <v>138</v>
      </c>
      <c r="H81" s="133">
        <v>1</v>
      </c>
      <c r="I81" s="134"/>
      <c r="J81" s="135">
        <f>ROUND(I81*H81,2)</f>
        <v>0</v>
      </c>
      <c r="K81" s="131" t="s">
        <v>118</v>
      </c>
      <c r="L81" s="30"/>
      <c r="M81" s="136" t="s">
        <v>3</v>
      </c>
      <c r="N81" s="137" t="s">
        <v>39</v>
      </c>
      <c r="O81" s="50"/>
      <c r="P81" s="138">
        <f>O81*H81</f>
        <v>0</v>
      </c>
      <c r="Q81" s="138">
        <v>0</v>
      </c>
      <c r="R81" s="138">
        <f>Q81*H81</f>
        <v>0</v>
      </c>
      <c r="S81" s="138">
        <v>0</v>
      </c>
      <c r="T81" s="139">
        <f>S81*H81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R81" s="140" t="s">
        <v>111</v>
      </c>
      <c r="AT81" s="140" t="s">
        <v>114</v>
      </c>
      <c r="AU81" s="140" t="s">
        <v>68</v>
      </c>
      <c r="AY81" s="14" t="s">
        <v>112</v>
      </c>
      <c r="BE81" s="141">
        <f>IF(N81="základní",J81,0)</f>
        <v>0</v>
      </c>
      <c r="BF81" s="141">
        <f>IF(N81="snížená",J81,0)</f>
        <v>0</v>
      </c>
      <c r="BG81" s="141">
        <f>IF(N81="zákl. přenesená",J81,0)</f>
        <v>0</v>
      </c>
      <c r="BH81" s="141">
        <f>IF(N81="sníž. přenesená",J81,0)</f>
        <v>0</v>
      </c>
      <c r="BI81" s="141">
        <f>IF(N81="nulová",J81,0)</f>
        <v>0</v>
      </c>
      <c r="BJ81" s="14" t="s">
        <v>76</v>
      </c>
      <c r="BK81" s="141">
        <f>ROUND(I81*H81,2)</f>
        <v>0</v>
      </c>
      <c r="BL81" s="14" t="s">
        <v>111</v>
      </c>
      <c r="BM81" s="140" t="s">
        <v>335</v>
      </c>
    </row>
    <row r="82" spans="1:65" s="2" customFormat="1" ht="21.75" customHeight="1">
      <c r="A82" s="29"/>
      <c r="B82" s="128"/>
      <c r="C82" s="129" t="s">
        <v>78</v>
      </c>
      <c r="D82" s="129" t="s">
        <v>114</v>
      </c>
      <c r="E82" s="130" t="s">
        <v>336</v>
      </c>
      <c r="F82" s="131" t="s">
        <v>337</v>
      </c>
      <c r="G82" s="132" t="s">
        <v>138</v>
      </c>
      <c r="H82" s="133">
        <v>2</v>
      </c>
      <c r="I82" s="134"/>
      <c r="J82" s="135">
        <f>ROUND(I82*H82,2)</f>
        <v>0</v>
      </c>
      <c r="K82" s="131" t="s">
        <v>118</v>
      </c>
      <c r="L82" s="30"/>
      <c r="M82" s="136" t="s">
        <v>3</v>
      </c>
      <c r="N82" s="137" t="s">
        <v>39</v>
      </c>
      <c r="O82" s="50"/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111</v>
      </c>
      <c r="AT82" s="140" t="s">
        <v>114</v>
      </c>
      <c r="AU82" s="140" t="s">
        <v>68</v>
      </c>
      <c r="AY82" s="14" t="s">
        <v>112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4" t="s">
        <v>76</v>
      </c>
      <c r="BK82" s="141">
        <f>ROUND(I82*H82,2)</f>
        <v>0</v>
      </c>
      <c r="BL82" s="14" t="s">
        <v>111</v>
      </c>
      <c r="BM82" s="140" t="s">
        <v>338</v>
      </c>
    </row>
    <row r="83" spans="1:65" s="11" customFormat="1" ht="25.9" customHeight="1">
      <c r="B83" s="117"/>
      <c r="D83" s="118" t="s">
        <v>67</v>
      </c>
      <c r="E83" s="119" t="s">
        <v>339</v>
      </c>
      <c r="F83" s="119" t="s">
        <v>340</v>
      </c>
      <c r="I83" s="120"/>
      <c r="J83" s="121">
        <f>BK83</f>
        <v>0</v>
      </c>
      <c r="L83" s="117"/>
      <c r="M83" s="157"/>
      <c r="N83" s="158"/>
      <c r="O83" s="158"/>
      <c r="P83" s="159">
        <v>0</v>
      </c>
      <c r="Q83" s="158"/>
      <c r="R83" s="159">
        <v>0</v>
      </c>
      <c r="S83" s="158"/>
      <c r="T83" s="160">
        <v>0</v>
      </c>
      <c r="AR83" s="118" t="s">
        <v>167</v>
      </c>
      <c r="AT83" s="126" t="s">
        <v>67</v>
      </c>
      <c r="AU83" s="126" t="s">
        <v>68</v>
      </c>
      <c r="AY83" s="118" t="s">
        <v>112</v>
      </c>
      <c r="BK83" s="127">
        <v>0</v>
      </c>
    </row>
    <row r="84" spans="1:65" s="2" customFormat="1" ht="6.95" customHeight="1">
      <c r="A84" s="29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30"/>
      <c r="M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</sheetData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88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0" t="str">
        <f>'Rekapitulace stavby'!K6</f>
        <v>Oprava TV v žst Holkov a TT Velešín</v>
      </c>
      <c r="F7" s="281"/>
      <c r="G7" s="281"/>
      <c r="H7" s="281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2" t="s">
        <v>341</v>
      </c>
      <c r="F9" s="282"/>
      <c r="G9" s="282"/>
      <c r="H9" s="282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3</v>
      </c>
      <c r="G11" s="29"/>
      <c r="H11" s="29"/>
      <c r="I11" s="24" t="s">
        <v>19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47" t="str">
        <f>'Rekapitulace stavby'!AN8</f>
        <v>22. 9. 2020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3" t="str">
        <f>'Rekapitulace stavby'!E14</f>
        <v>Vyplň údaj</v>
      </c>
      <c r="F18" s="263"/>
      <c r="G18" s="263"/>
      <c r="H18" s="263"/>
      <c r="I18" s="24" t="s">
        <v>26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68" t="s">
        <v>3</v>
      </c>
      <c r="F27" s="268"/>
      <c r="G27" s="268"/>
      <c r="H27" s="268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34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38</v>
      </c>
      <c r="E33" s="24" t="s">
        <v>39</v>
      </c>
      <c r="F33" s="92">
        <f>ROUND((SUM(BE80:BE83)),  2)</f>
        <v>0</v>
      </c>
      <c r="G33" s="29"/>
      <c r="H33" s="29"/>
      <c r="I33" s="93">
        <v>0.21</v>
      </c>
      <c r="J33" s="92">
        <f>ROUND(((SUM(BE80:BE83))*I33),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92">
        <f>ROUND((SUM(BF80:BF83)),  2)</f>
        <v>0</v>
      </c>
      <c r="G34" s="29"/>
      <c r="H34" s="29"/>
      <c r="I34" s="93">
        <v>0.15</v>
      </c>
      <c r="J34" s="92">
        <f>ROUND(((SUM(BF80:BF83))*I34),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92">
        <f>ROUND((SUM(BG80:BG83)),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92">
        <f>ROUND((SUM(BH80:BH83)),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92">
        <f>ROUND((SUM(BI80:BI83)),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44</v>
      </c>
      <c r="E39" s="52"/>
      <c r="F39" s="52"/>
      <c r="G39" s="96" t="s">
        <v>45</v>
      </c>
      <c r="H39" s="97" t="s">
        <v>46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18" t="s">
        <v>91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16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0" t="str">
        <f>E7</f>
        <v>Oprava TV v žst Holkov a TT Velešín</v>
      </c>
      <c r="F48" s="281"/>
      <c r="G48" s="281"/>
      <c r="H48" s="281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89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42" t="str">
        <f>E9</f>
        <v>2020-09-22-04 - VRN TT Velešín</v>
      </c>
      <c r="F50" s="282"/>
      <c r="G50" s="282"/>
      <c r="H50" s="282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20</v>
      </c>
      <c r="D52" s="29"/>
      <c r="E52" s="29"/>
      <c r="F52" s="22" t="str">
        <f>F12</f>
        <v xml:space="preserve"> </v>
      </c>
      <c r="G52" s="29"/>
      <c r="H52" s="29"/>
      <c r="I52" s="24" t="s">
        <v>22</v>
      </c>
      <c r="J52" s="47" t="str">
        <f>IF(J12="","",J12)</f>
        <v>22. 9. 2020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4" t="s">
        <v>24</v>
      </c>
      <c r="D54" s="29"/>
      <c r="E54" s="29"/>
      <c r="F54" s="22" t="str">
        <f>E15</f>
        <v xml:space="preserve"> </v>
      </c>
      <c r="G54" s="29"/>
      <c r="H54" s="29"/>
      <c r="I54" s="24" t="s">
        <v>29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4" t="s">
        <v>27</v>
      </c>
      <c r="D55" s="29"/>
      <c r="E55" s="29"/>
      <c r="F55" s="22" t="str">
        <f>IF(E18="","",E18)</f>
        <v>Vyplň údaj</v>
      </c>
      <c r="G55" s="29"/>
      <c r="H55" s="29"/>
      <c r="I55" s="24" t="s">
        <v>31</v>
      </c>
      <c r="J55" s="27" t="str">
        <f>E24</f>
        <v xml:space="preserve"> 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92</v>
      </c>
      <c r="D57" s="94"/>
      <c r="E57" s="94"/>
      <c r="F57" s="94"/>
      <c r="G57" s="94"/>
      <c r="H57" s="94"/>
      <c r="I57" s="94"/>
      <c r="J57" s="101" t="s">
        <v>93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2" t="s">
        <v>66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94</v>
      </c>
    </row>
    <row r="60" spans="1:47" s="9" customFormat="1" ht="24.95" customHeight="1">
      <c r="B60" s="103"/>
      <c r="D60" s="104" t="s">
        <v>332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5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5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5" customHeight="1">
      <c r="A67" s="29"/>
      <c r="B67" s="30"/>
      <c r="C67" s="18" t="s">
        <v>96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16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80" t="str">
        <f>E7</f>
        <v>Oprava TV v žst Holkov a TT Velešín</v>
      </c>
      <c r="F70" s="281"/>
      <c r="G70" s="281"/>
      <c r="H70" s="281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89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42" t="str">
        <f>E9</f>
        <v>2020-09-22-04 - VRN TT Velešín</v>
      </c>
      <c r="F72" s="282"/>
      <c r="G72" s="282"/>
      <c r="H72" s="282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20</v>
      </c>
      <c r="D74" s="29"/>
      <c r="E74" s="29"/>
      <c r="F74" s="22" t="str">
        <f>F12</f>
        <v xml:space="preserve"> </v>
      </c>
      <c r="G74" s="29"/>
      <c r="H74" s="29"/>
      <c r="I74" s="24" t="s">
        <v>22</v>
      </c>
      <c r="J74" s="47" t="str">
        <f>IF(J12="","",J12)</f>
        <v>22. 9. 2020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2" customHeight="1">
      <c r="A76" s="29"/>
      <c r="B76" s="30"/>
      <c r="C76" s="24" t="s">
        <v>24</v>
      </c>
      <c r="D76" s="29"/>
      <c r="E76" s="29"/>
      <c r="F76" s="22" t="str">
        <f>E15</f>
        <v xml:space="preserve"> </v>
      </c>
      <c r="G76" s="29"/>
      <c r="H76" s="29"/>
      <c r="I76" s="24" t="s">
        <v>29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2" customHeight="1">
      <c r="A77" s="29"/>
      <c r="B77" s="30"/>
      <c r="C77" s="24" t="s">
        <v>27</v>
      </c>
      <c r="D77" s="29"/>
      <c r="E77" s="29"/>
      <c r="F77" s="22" t="str">
        <f>IF(E18="","",E18)</f>
        <v>Vyplň údaj</v>
      </c>
      <c r="G77" s="29"/>
      <c r="H77" s="29"/>
      <c r="I77" s="24" t="s">
        <v>31</v>
      </c>
      <c r="J77" s="27" t="str">
        <f>E24</f>
        <v xml:space="preserve"> 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97</v>
      </c>
      <c r="D79" s="110" t="s">
        <v>53</v>
      </c>
      <c r="E79" s="110" t="s">
        <v>49</v>
      </c>
      <c r="F79" s="110" t="s">
        <v>50</v>
      </c>
      <c r="G79" s="110" t="s">
        <v>98</v>
      </c>
      <c r="H79" s="110" t="s">
        <v>99</v>
      </c>
      <c r="I79" s="110" t="s">
        <v>100</v>
      </c>
      <c r="J79" s="110" t="s">
        <v>93</v>
      </c>
      <c r="K79" s="111" t="s">
        <v>101</v>
      </c>
      <c r="L79" s="112"/>
      <c r="M79" s="54" t="s">
        <v>3</v>
      </c>
      <c r="N79" s="55" t="s">
        <v>38</v>
      </c>
      <c r="O79" s="55" t="s">
        <v>102</v>
      </c>
      <c r="P79" s="55" t="s">
        <v>103</v>
      </c>
      <c r="Q79" s="55" t="s">
        <v>104</v>
      </c>
      <c r="R79" s="55" t="s">
        <v>105</v>
      </c>
      <c r="S79" s="55" t="s">
        <v>106</v>
      </c>
      <c r="T79" s="56" t="s">
        <v>107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9" customHeight="1">
      <c r="A80" s="29"/>
      <c r="B80" s="30"/>
      <c r="C80" s="61" t="s">
        <v>108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SUM(P81:P83)</f>
        <v>0</v>
      </c>
      <c r="Q80" s="58"/>
      <c r="R80" s="114">
        <f>SUM(R81:R83)</f>
        <v>0</v>
      </c>
      <c r="S80" s="58"/>
      <c r="T80" s="115">
        <f>SUM(T81:T83)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67</v>
      </c>
      <c r="AU80" s="14" t="s">
        <v>94</v>
      </c>
      <c r="BK80" s="116">
        <f>SUM(BK81:BK83)</f>
        <v>0</v>
      </c>
    </row>
    <row r="81" spans="1:65" s="2" customFormat="1" ht="55.5" customHeight="1">
      <c r="A81" s="29"/>
      <c r="B81" s="128"/>
      <c r="C81" s="129" t="s">
        <v>76</v>
      </c>
      <c r="D81" s="129" t="s">
        <v>114</v>
      </c>
      <c r="E81" s="130" t="s">
        <v>333</v>
      </c>
      <c r="F81" s="131" t="s">
        <v>334</v>
      </c>
      <c r="G81" s="132" t="s">
        <v>138</v>
      </c>
      <c r="H81" s="133">
        <v>1</v>
      </c>
      <c r="I81" s="134"/>
      <c r="J81" s="135">
        <f>ROUND(I81*H81,2)</f>
        <v>0</v>
      </c>
      <c r="K81" s="131" t="s">
        <v>118</v>
      </c>
      <c r="L81" s="30"/>
      <c r="M81" s="136" t="s">
        <v>3</v>
      </c>
      <c r="N81" s="137" t="s">
        <v>39</v>
      </c>
      <c r="O81" s="50"/>
      <c r="P81" s="138">
        <f>O81*H81</f>
        <v>0</v>
      </c>
      <c r="Q81" s="138">
        <v>0</v>
      </c>
      <c r="R81" s="138">
        <f>Q81*H81</f>
        <v>0</v>
      </c>
      <c r="S81" s="138">
        <v>0</v>
      </c>
      <c r="T81" s="139">
        <f>S81*H81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R81" s="140" t="s">
        <v>111</v>
      </c>
      <c r="AT81" s="140" t="s">
        <v>114</v>
      </c>
      <c r="AU81" s="140" t="s">
        <v>68</v>
      </c>
      <c r="AY81" s="14" t="s">
        <v>112</v>
      </c>
      <c r="BE81" s="141">
        <f>IF(N81="základní",J81,0)</f>
        <v>0</v>
      </c>
      <c r="BF81" s="141">
        <f>IF(N81="snížená",J81,0)</f>
        <v>0</v>
      </c>
      <c r="BG81" s="141">
        <f>IF(N81="zákl. přenesená",J81,0)</f>
        <v>0</v>
      </c>
      <c r="BH81" s="141">
        <f>IF(N81="sníž. přenesená",J81,0)</f>
        <v>0</v>
      </c>
      <c r="BI81" s="141">
        <f>IF(N81="nulová",J81,0)</f>
        <v>0</v>
      </c>
      <c r="BJ81" s="14" t="s">
        <v>76</v>
      </c>
      <c r="BK81" s="141">
        <f>ROUND(I81*H81,2)</f>
        <v>0</v>
      </c>
      <c r="BL81" s="14" t="s">
        <v>111</v>
      </c>
      <c r="BM81" s="140" t="s">
        <v>342</v>
      </c>
    </row>
    <row r="82" spans="1:65" s="2" customFormat="1" ht="21.75" customHeight="1">
      <c r="A82" s="29"/>
      <c r="B82" s="128"/>
      <c r="C82" s="129" t="s">
        <v>78</v>
      </c>
      <c r="D82" s="129" t="s">
        <v>114</v>
      </c>
      <c r="E82" s="130" t="s">
        <v>336</v>
      </c>
      <c r="F82" s="131" t="s">
        <v>337</v>
      </c>
      <c r="G82" s="132" t="s">
        <v>138</v>
      </c>
      <c r="H82" s="133">
        <v>2</v>
      </c>
      <c r="I82" s="134"/>
      <c r="J82" s="135">
        <f>ROUND(I82*H82,2)</f>
        <v>0</v>
      </c>
      <c r="K82" s="131" t="s">
        <v>118</v>
      </c>
      <c r="L82" s="30"/>
      <c r="M82" s="136" t="s">
        <v>3</v>
      </c>
      <c r="N82" s="137" t="s">
        <v>39</v>
      </c>
      <c r="O82" s="50"/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111</v>
      </c>
      <c r="AT82" s="140" t="s">
        <v>114</v>
      </c>
      <c r="AU82" s="140" t="s">
        <v>68</v>
      </c>
      <c r="AY82" s="14" t="s">
        <v>112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4" t="s">
        <v>76</v>
      </c>
      <c r="BK82" s="141">
        <f>ROUND(I82*H82,2)</f>
        <v>0</v>
      </c>
      <c r="BL82" s="14" t="s">
        <v>111</v>
      </c>
      <c r="BM82" s="140" t="s">
        <v>343</v>
      </c>
    </row>
    <row r="83" spans="1:65" s="11" customFormat="1" ht="25.9" customHeight="1">
      <c r="B83" s="117"/>
      <c r="D83" s="118" t="s">
        <v>67</v>
      </c>
      <c r="E83" s="119" t="s">
        <v>339</v>
      </c>
      <c r="F83" s="119" t="s">
        <v>340</v>
      </c>
      <c r="I83" s="120"/>
      <c r="J83" s="121">
        <f>BK83</f>
        <v>0</v>
      </c>
      <c r="L83" s="117"/>
      <c r="M83" s="157"/>
      <c r="N83" s="158"/>
      <c r="O83" s="158"/>
      <c r="P83" s="159">
        <v>0</v>
      </c>
      <c r="Q83" s="158"/>
      <c r="R83" s="159">
        <v>0</v>
      </c>
      <c r="S83" s="158"/>
      <c r="T83" s="160">
        <v>0</v>
      </c>
      <c r="AR83" s="118" t="s">
        <v>167</v>
      </c>
      <c r="AT83" s="126" t="s">
        <v>67</v>
      </c>
      <c r="AU83" s="126" t="s">
        <v>68</v>
      </c>
      <c r="AY83" s="118" t="s">
        <v>112</v>
      </c>
      <c r="BK83" s="127">
        <v>0</v>
      </c>
    </row>
    <row r="84" spans="1:65" s="2" customFormat="1" ht="6.95" customHeight="1">
      <c r="A84" s="29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30"/>
      <c r="M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</sheetData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61" customWidth="1"/>
    <col min="2" max="2" width="1.6640625" style="161" customWidth="1"/>
    <col min="3" max="4" width="5" style="161" customWidth="1"/>
    <col min="5" max="5" width="11.6640625" style="161" customWidth="1"/>
    <col min="6" max="6" width="9.1640625" style="161" customWidth="1"/>
    <col min="7" max="7" width="5" style="161" customWidth="1"/>
    <col min="8" max="8" width="77.83203125" style="161" customWidth="1"/>
    <col min="9" max="10" width="20" style="161" customWidth="1"/>
    <col min="11" max="11" width="1.6640625" style="161" customWidth="1"/>
  </cols>
  <sheetData>
    <row r="1" spans="2:11" s="1" customFormat="1" ht="37.5" customHeight="1"/>
    <row r="2" spans="2:11" s="1" customFormat="1" ht="7.5" customHeight="1">
      <c r="B2" s="162"/>
      <c r="C2" s="163"/>
      <c r="D2" s="163"/>
      <c r="E2" s="163"/>
      <c r="F2" s="163"/>
      <c r="G2" s="163"/>
      <c r="H2" s="163"/>
      <c r="I2" s="163"/>
      <c r="J2" s="163"/>
      <c r="K2" s="164"/>
    </row>
    <row r="3" spans="2:11" s="12" customFormat="1" ht="45" customHeight="1">
      <c r="B3" s="165"/>
      <c r="C3" s="285" t="s">
        <v>344</v>
      </c>
      <c r="D3" s="285"/>
      <c r="E3" s="285"/>
      <c r="F3" s="285"/>
      <c r="G3" s="285"/>
      <c r="H3" s="285"/>
      <c r="I3" s="285"/>
      <c r="J3" s="285"/>
      <c r="K3" s="166"/>
    </row>
    <row r="4" spans="2:11" s="1" customFormat="1" ht="25.5" customHeight="1">
      <c r="B4" s="167"/>
      <c r="C4" s="290" t="s">
        <v>345</v>
      </c>
      <c r="D4" s="290"/>
      <c r="E4" s="290"/>
      <c r="F4" s="290"/>
      <c r="G4" s="290"/>
      <c r="H4" s="290"/>
      <c r="I4" s="290"/>
      <c r="J4" s="290"/>
      <c r="K4" s="168"/>
    </row>
    <row r="5" spans="2:11" s="1" customFormat="1" ht="5.25" customHeight="1">
      <c r="B5" s="167"/>
      <c r="C5" s="169"/>
      <c r="D5" s="169"/>
      <c r="E5" s="169"/>
      <c r="F5" s="169"/>
      <c r="G5" s="169"/>
      <c r="H5" s="169"/>
      <c r="I5" s="169"/>
      <c r="J5" s="169"/>
      <c r="K5" s="168"/>
    </row>
    <row r="6" spans="2:11" s="1" customFormat="1" ht="15" customHeight="1">
      <c r="B6" s="167"/>
      <c r="C6" s="289" t="s">
        <v>346</v>
      </c>
      <c r="D6" s="289"/>
      <c r="E6" s="289"/>
      <c r="F6" s="289"/>
      <c r="G6" s="289"/>
      <c r="H6" s="289"/>
      <c r="I6" s="289"/>
      <c r="J6" s="289"/>
      <c r="K6" s="168"/>
    </row>
    <row r="7" spans="2:11" s="1" customFormat="1" ht="15" customHeight="1">
      <c r="B7" s="171"/>
      <c r="C7" s="289" t="s">
        <v>347</v>
      </c>
      <c r="D7" s="289"/>
      <c r="E7" s="289"/>
      <c r="F7" s="289"/>
      <c r="G7" s="289"/>
      <c r="H7" s="289"/>
      <c r="I7" s="289"/>
      <c r="J7" s="289"/>
      <c r="K7" s="168"/>
    </row>
    <row r="8" spans="2:11" s="1" customFormat="1" ht="12.75" customHeight="1">
      <c r="B8" s="171"/>
      <c r="C8" s="170"/>
      <c r="D8" s="170"/>
      <c r="E8" s="170"/>
      <c r="F8" s="170"/>
      <c r="G8" s="170"/>
      <c r="H8" s="170"/>
      <c r="I8" s="170"/>
      <c r="J8" s="170"/>
      <c r="K8" s="168"/>
    </row>
    <row r="9" spans="2:11" s="1" customFormat="1" ht="15" customHeight="1">
      <c r="B9" s="171"/>
      <c r="C9" s="289" t="s">
        <v>348</v>
      </c>
      <c r="D9" s="289"/>
      <c r="E9" s="289"/>
      <c r="F9" s="289"/>
      <c r="G9" s="289"/>
      <c r="H9" s="289"/>
      <c r="I9" s="289"/>
      <c r="J9" s="289"/>
      <c r="K9" s="168"/>
    </row>
    <row r="10" spans="2:11" s="1" customFormat="1" ht="15" customHeight="1">
      <c r="B10" s="171"/>
      <c r="C10" s="170"/>
      <c r="D10" s="289" t="s">
        <v>349</v>
      </c>
      <c r="E10" s="289"/>
      <c r="F10" s="289"/>
      <c r="G10" s="289"/>
      <c r="H10" s="289"/>
      <c r="I10" s="289"/>
      <c r="J10" s="289"/>
      <c r="K10" s="168"/>
    </row>
    <row r="11" spans="2:11" s="1" customFormat="1" ht="15" customHeight="1">
      <c r="B11" s="171"/>
      <c r="C11" s="172"/>
      <c r="D11" s="289" t="s">
        <v>350</v>
      </c>
      <c r="E11" s="289"/>
      <c r="F11" s="289"/>
      <c r="G11" s="289"/>
      <c r="H11" s="289"/>
      <c r="I11" s="289"/>
      <c r="J11" s="289"/>
      <c r="K11" s="168"/>
    </row>
    <row r="12" spans="2:11" s="1" customFormat="1" ht="15" customHeight="1">
      <c r="B12" s="171"/>
      <c r="C12" s="172"/>
      <c r="D12" s="170"/>
      <c r="E12" s="170"/>
      <c r="F12" s="170"/>
      <c r="G12" s="170"/>
      <c r="H12" s="170"/>
      <c r="I12" s="170"/>
      <c r="J12" s="170"/>
      <c r="K12" s="168"/>
    </row>
    <row r="13" spans="2:11" s="1" customFormat="1" ht="15" customHeight="1">
      <c r="B13" s="171"/>
      <c r="C13" s="172"/>
      <c r="D13" s="173" t="s">
        <v>351</v>
      </c>
      <c r="E13" s="170"/>
      <c r="F13" s="170"/>
      <c r="G13" s="170"/>
      <c r="H13" s="170"/>
      <c r="I13" s="170"/>
      <c r="J13" s="170"/>
      <c r="K13" s="168"/>
    </row>
    <row r="14" spans="2:11" s="1" customFormat="1" ht="12.75" customHeight="1">
      <c r="B14" s="171"/>
      <c r="C14" s="172"/>
      <c r="D14" s="172"/>
      <c r="E14" s="172"/>
      <c r="F14" s="172"/>
      <c r="G14" s="172"/>
      <c r="H14" s="172"/>
      <c r="I14" s="172"/>
      <c r="J14" s="172"/>
      <c r="K14" s="168"/>
    </row>
    <row r="15" spans="2:11" s="1" customFormat="1" ht="15" customHeight="1">
      <c r="B15" s="171"/>
      <c r="C15" s="172"/>
      <c r="D15" s="289" t="s">
        <v>352</v>
      </c>
      <c r="E15" s="289"/>
      <c r="F15" s="289"/>
      <c r="G15" s="289"/>
      <c r="H15" s="289"/>
      <c r="I15" s="289"/>
      <c r="J15" s="289"/>
      <c r="K15" s="168"/>
    </row>
    <row r="16" spans="2:11" s="1" customFormat="1" ht="15" customHeight="1">
      <c r="B16" s="171"/>
      <c r="C16" s="172"/>
      <c r="D16" s="289" t="s">
        <v>353</v>
      </c>
      <c r="E16" s="289"/>
      <c r="F16" s="289"/>
      <c r="G16" s="289"/>
      <c r="H16" s="289"/>
      <c r="I16" s="289"/>
      <c r="J16" s="289"/>
      <c r="K16" s="168"/>
    </row>
    <row r="17" spans="2:11" s="1" customFormat="1" ht="15" customHeight="1">
      <c r="B17" s="171"/>
      <c r="C17" s="172"/>
      <c r="D17" s="289" t="s">
        <v>354</v>
      </c>
      <c r="E17" s="289"/>
      <c r="F17" s="289"/>
      <c r="G17" s="289"/>
      <c r="H17" s="289"/>
      <c r="I17" s="289"/>
      <c r="J17" s="289"/>
      <c r="K17" s="168"/>
    </row>
    <row r="18" spans="2:11" s="1" customFormat="1" ht="15" customHeight="1">
      <c r="B18" s="171"/>
      <c r="C18" s="172"/>
      <c r="D18" s="172"/>
      <c r="E18" s="174" t="s">
        <v>75</v>
      </c>
      <c r="F18" s="289" t="s">
        <v>355</v>
      </c>
      <c r="G18" s="289"/>
      <c r="H18" s="289"/>
      <c r="I18" s="289"/>
      <c r="J18" s="289"/>
      <c r="K18" s="168"/>
    </row>
    <row r="19" spans="2:11" s="1" customFormat="1" ht="15" customHeight="1">
      <c r="B19" s="171"/>
      <c r="C19" s="172"/>
      <c r="D19" s="172"/>
      <c r="E19" s="174" t="s">
        <v>356</v>
      </c>
      <c r="F19" s="289" t="s">
        <v>357</v>
      </c>
      <c r="G19" s="289"/>
      <c r="H19" s="289"/>
      <c r="I19" s="289"/>
      <c r="J19" s="289"/>
      <c r="K19" s="168"/>
    </row>
    <row r="20" spans="2:11" s="1" customFormat="1" ht="15" customHeight="1">
      <c r="B20" s="171"/>
      <c r="C20" s="172"/>
      <c r="D20" s="172"/>
      <c r="E20" s="174" t="s">
        <v>358</v>
      </c>
      <c r="F20" s="289" t="s">
        <v>359</v>
      </c>
      <c r="G20" s="289"/>
      <c r="H20" s="289"/>
      <c r="I20" s="289"/>
      <c r="J20" s="289"/>
      <c r="K20" s="168"/>
    </row>
    <row r="21" spans="2:11" s="1" customFormat="1" ht="15" customHeight="1">
      <c r="B21" s="171"/>
      <c r="C21" s="172"/>
      <c r="D21" s="172"/>
      <c r="E21" s="174" t="s">
        <v>360</v>
      </c>
      <c r="F21" s="289" t="s">
        <v>361</v>
      </c>
      <c r="G21" s="289"/>
      <c r="H21" s="289"/>
      <c r="I21" s="289"/>
      <c r="J21" s="289"/>
      <c r="K21" s="168"/>
    </row>
    <row r="22" spans="2:11" s="1" customFormat="1" ht="15" customHeight="1">
      <c r="B22" s="171"/>
      <c r="C22" s="172"/>
      <c r="D22" s="172"/>
      <c r="E22" s="174" t="s">
        <v>109</v>
      </c>
      <c r="F22" s="289" t="s">
        <v>110</v>
      </c>
      <c r="G22" s="289"/>
      <c r="H22" s="289"/>
      <c r="I22" s="289"/>
      <c r="J22" s="289"/>
      <c r="K22" s="168"/>
    </row>
    <row r="23" spans="2:11" s="1" customFormat="1" ht="15" customHeight="1">
      <c r="B23" s="171"/>
      <c r="C23" s="172"/>
      <c r="D23" s="172"/>
      <c r="E23" s="174" t="s">
        <v>362</v>
      </c>
      <c r="F23" s="289" t="s">
        <v>363</v>
      </c>
      <c r="G23" s="289"/>
      <c r="H23" s="289"/>
      <c r="I23" s="289"/>
      <c r="J23" s="289"/>
      <c r="K23" s="168"/>
    </row>
    <row r="24" spans="2:11" s="1" customFormat="1" ht="12.75" customHeight="1">
      <c r="B24" s="171"/>
      <c r="C24" s="172"/>
      <c r="D24" s="172"/>
      <c r="E24" s="172"/>
      <c r="F24" s="172"/>
      <c r="G24" s="172"/>
      <c r="H24" s="172"/>
      <c r="I24" s="172"/>
      <c r="J24" s="172"/>
      <c r="K24" s="168"/>
    </row>
    <row r="25" spans="2:11" s="1" customFormat="1" ht="15" customHeight="1">
      <c r="B25" s="171"/>
      <c r="C25" s="289" t="s">
        <v>364</v>
      </c>
      <c r="D25" s="289"/>
      <c r="E25" s="289"/>
      <c r="F25" s="289"/>
      <c r="G25" s="289"/>
      <c r="H25" s="289"/>
      <c r="I25" s="289"/>
      <c r="J25" s="289"/>
      <c r="K25" s="168"/>
    </row>
    <row r="26" spans="2:11" s="1" customFormat="1" ht="15" customHeight="1">
      <c r="B26" s="171"/>
      <c r="C26" s="289" t="s">
        <v>365</v>
      </c>
      <c r="D26" s="289"/>
      <c r="E26" s="289"/>
      <c r="F26" s="289"/>
      <c r="G26" s="289"/>
      <c r="H26" s="289"/>
      <c r="I26" s="289"/>
      <c r="J26" s="289"/>
      <c r="K26" s="168"/>
    </row>
    <row r="27" spans="2:11" s="1" customFormat="1" ht="15" customHeight="1">
      <c r="B27" s="171"/>
      <c r="C27" s="170"/>
      <c r="D27" s="289" t="s">
        <v>366</v>
      </c>
      <c r="E27" s="289"/>
      <c r="F27" s="289"/>
      <c r="G27" s="289"/>
      <c r="H27" s="289"/>
      <c r="I27" s="289"/>
      <c r="J27" s="289"/>
      <c r="K27" s="168"/>
    </row>
    <row r="28" spans="2:11" s="1" customFormat="1" ht="15" customHeight="1">
      <c r="B28" s="171"/>
      <c r="C28" s="172"/>
      <c r="D28" s="289" t="s">
        <v>367</v>
      </c>
      <c r="E28" s="289"/>
      <c r="F28" s="289"/>
      <c r="G28" s="289"/>
      <c r="H28" s="289"/>
      <c r="I28" s="289"/>
      <c r="J28" s="289"/>
      <c r="K28" s="168"/>
    </row>
    <row r="29" spans="2:11" s="1" customFormat="1" ht="12.75" customHeight="1">
      <c r="B29" s="171"/>
      <c r="C29" s="172"/>
      <c r="D29" s="172"/>
      <c r="E29" s="172"/>
      <c r="F29" s="172"/>
      <c r="G29" s="172"/>
      <c r="H29" s="172"/>
      <c r="I29" s="172"/>
      <c r="J29" s="172"/>
      <c r="K29" s="168"/>
    </row>
    <row r="30" spans="2:11" s="1" customFormat="1" ht="15" customHeight="1">
      <c r="B30" s="171"/>
      <c r="C30" s="172"/>
      <c r="D30" s="289" t="s">
        <v>368</v>
      </c>
      <c r="E30" s="289"/>
      <c r="F30" s="289"/>
      <c r="G30" s="289"/>
      <c r="H30" s="289"/>
      <c r="I30" s="289"/>
      <c r="J30" s="289"/>
      <c r="K30" s="168"/>
    </row>
    <row r="31" spans="2:11" s="1" customFormat="1" ht="15" customHeight="1">
      <c r="B31" s="171"/>
      <c r="C31" s="172"/>
      <c r="D31" s="289" t="s">
        <v>369</v>
      </c>
      <c r="E31" s="289"/>
      <c r="F31" s="289"/>
      <c r="G31" s="289"/>
      <c r="H31" s="289"/>
      <c r="I31" s="289"/>
      <c r="J31" s="289"/>
      <c r="K31" s="168"/>
    </row>
    <row r="32" spans="2:11" s="1" customFormat="1" ht="12.75" customHeight="1">
      <c r="B32" s="171"/>
      <c r="C32" s="172"/>
      <c r="D32" s="172"/>
      <c r="E32" s="172"/>
      <c r="F32" s="172"/>
      <c r="G32" s="172"/>
      <c r="H32" s="172"/>
      <c r="I32" s="172"/>
      <c r="J32" s="172"/>
      <c r="K32" s="168"/>
    </row>
    <row r="33" spans="2:11" s="1" customFormat="1" ht="15" customHeight="1">
      <c r="B33" s="171"/>
      <c r="C33" s="172"/>
      <c r="D33" s="289" t="s">
        <v>370</v>
      </c>
      <c r="E33" s="289"/>
      <c r="F33" s="289"/>
      <c r="G33" s="289"/>
      <c r="H33" s="289"/>
      <c r="I33" s="289"/>
      <c r="J33" s="289"/>
      <c r="K33" s="168"/>
    </row>
    <row r="34" spans="2:11" s="1" customFormat="1" ht="15" customHeight="1">
      <c r="B34" s="171"/>
      <c r="C34" s="172"/>
      <c r="D34" s="289" t="s">
        <v>371</v>
      </c>
      <c r="E34" s="289"/>
      <c r="F34" s="289"/>
      <c r="G34" s="289"/>
      <c r="H34" s="289"/>
      <c r="I34" s="289"/>
      <c r="J34" s="289"/>
      <c r="K34" s="168"/>
    </row>
    <row r="35" spans="2:11" s="1" customFormat="1" ht="15" customHeight="1">
      <c r="B35" s="171"/>
      <c r="C35" s="172"/>
      <c r="D35" s="289" t="s">
        <v>372</v>
      </c>
      <c r="E35" s="289"/>
      <c r="F35" s="289"/>
      <c r="G35" s="289"/>
      <c r="H35" s="289"/>
      <c r="I35" s="289"/>
      <c r="J35" s="289"/>
      <c r="K35" s="168"/>
    </row>
    <row r="36" spans="2:11" s="1" customFormat="1" ht="15" customHeight="1">
      <c r="B36" s="171"/>
      <c r="C36" s="172"/>
      <c r="D36" s="170"/>
      <c r="E36" s="173" t="s">
        <v>97</v>
      </c>
      <c r="F36" s="170"/>
      <c r="G36" s="289" t="s">
        <v>373</v>
      </c>
      <c r="H36" s="289"/>
      <c r="I36" s="289"/>
      <c r="J36" s="289"/>
      <c r="K36" s="168"/>
    </row>
    <row r="37" spans="2:11" s="1" customFormat="1" ht="30.75" customHeight="1">
      <c r="B37" s="171"/>
      <c r="C37" s="172"/>
      <c r="D37" s="170"/>
      <c r="E37" s="173" t="s">
        <v>374</v>
      </c>
      <c r="F37" s="170"/>
      <c r="G37" s="289" t="s">
        <v>375</v>
      </c>
      <c r="H37" s="289"/>
      <c r="I37" s="289"/>
      <c r="J37" s="289"/>
      <c r="K37" s="168"/>
    </row>
    <row r="38" spans="2:11" s="1" customFormat="1" ht="15" customHeight="1">
      <c r="B38" s="171"/>
      <c r="C38" s="172"/>
      <c r="D38" s="170"/>
      <c r="E38" s="173" t="s">
        <v>49</v>
      </c>
      <c r="F38" s="170"/>
      <c r="G38" s="289" t="s">
        <v>376</v>
      </c>
      <c r="H38" s="289"/>
      <c r="I38" s="289"/>
      <c r="J38" s="289"/>
      <c r="K38" s="168"/>
    </row>
    <row r="39" spans="2:11" s="1" customFormat="1" ht="15" customHeight="1">
      <c r="B39" s="171"/>
      <c r="C39" s="172"/>
      <c r="D39" s="170"/>
      <c r="E39" s="173" t="s">
        <v>50</v>
      </c>
      <c r="F39" s="170"/>
      <c r="G39" s="289" t="s">
        <v>377</v>
      </c>
      <c r="H39" s="289"/>
      <c r="I39" s="289"/>
      <c r="J39" s="289"/>
      <c r="K39" s="168"/>
    </row>
    <row r="40" spans="2:11" s="1" customFormat="1" ht="15" customHeight="1">
      <c r="B40" s="171"/>
      <c r="C40" s="172"/>
      <c r="D40" s="170"/>
      <c r="E40" s="173" t="s">
        <v>98</v>
      </c>
      <c r="F40" s="170"/>
      <c r="G40" s="289" t="s">
        <v>378</v>
      </c>
      <c r="H40" s="289"/>
      <c r="I40" s="289"/>
      <c r="J40" s="289"/>
      <c r="K40" s="168"/>
    </row>
    <row r="41" spans="2:11" s="1" customFormat="1" ht="15" customHeight="1">
      <c r="B41" s="171"/>
      <c r="C41" s="172"/>
      <c r="D41" s="170"/>
      <c r="E41" s="173" t="s">
        <v>99</v>
      </c>
      <c r="F41" s="170"/>
      <c r="G41" s="289" t="s">
        <v>379</v>
      </c>
      <c r="H41" s="289"/>
      <c r="I41" s="289"/>
      <c r="J41" s="289"/>
      <c r="K41" s="168"/>
    </row>
    <row r="42" spans="2:11" s="1" customFormat="1" ht="15" customHeight="1">
      <c r="B42" s="171"/>
      <c r="C42" s="172"/>
      <c r="D42" s="170"/>
      <c r="E42" s="173" t="s">
        <v>380</v>
      </c>
      <c r="F42" s="170"/>
      <c r="G42" s="289" t="s">
        <v>381</v>
      </c>
      <c r="H42" s="289"/>
      <c r="I42" s="289"/>
      <c r="J42" s="289"/>
      <c r="K42" s="168"/>
    </row>
    <row r="43" spans="2:11" s="1" customFormat="1" ht="15" customHeight="1">
      <c r="B43" s="171"/>
      <c r="C43" s="172"/>
      <c r="D43" s="170"/>
      <c r="E43" s="173"/>
      <c r="F43" s="170"/>
      <c r="G43" s="289" t="s">
        <v>382</v>
      </c>
      <c r="H43" s="289"/>
      <c r="I43" s="289"/>
      <c r="J43" s="289"/>
      <c r="K43" s="168"/>
    </row>
    <row r="44" spans="2:11" s="1" customFormat="1" ht="15" customHeight="1">
      <c r="B44" s="171"/>
      <c r="C44" s="172"/>
      <c r="D44" s="170"/>
      <c r="E44" s="173" t="s">
        <v>383</v>
      </c>
      <c r="F44" s="170"/>
      <c r="G44" s="289" t="s">
        <v>384</v>
      </c>
      <c r="H44" s="289"/>
      <c r="I44" s="289"/>
      <c r="J44" s="289"/>
      <c r="K44" s="168"/>
    </row>
    <row r="45" spans="2:11" s="1" customFormat="1" ht="15" customHeight="1">
      <c r="B45" s="171"/>
      <c r="C45" s="172"/>
      <c r="D45" s="170"/>
      <c r="E45" s="173" t="s">
        <v>101</v>
      </c>
      <c r="F45" s="170"/>
      <c r="G45" s="289" t="s">
        <v>385</v>
      </c>
      <c r="H45" s="289"/>
      <c r="I45" s="289"/>
      <c r="J45" s="289"/>
      <c r="K45" s="168"/>
    </row>
    <row r="46" spans="2:11" s="1" customFormat="1" ht="12.75" customHeight="1">
      <c r="B46" s="171"/>
      <c r="C46" s="172"/>
      <c r="D46" s="170"/>
      <c r="E46" s="170"/>
      <c r="F46" s="170"/>
      <c r="G46" s="170"/>
      <c r="H46" s="170"/>
      <c r="I46" s="170"/>
      <c r="J46" s="170"/>
      <c r="K46" s="168"/>
    </row>
    <row r="47" spans="2:11" s="1" customFormat="1" ht="15" customHeight="1">
      <c r="B47" s="171"/>
      <c r="C47" s="172"/>
      <c r="D47" s="289" t="s">
        <v>386</v>
      </c>
      <c r="E47" s="289"/>
      <c r="F47" s="289"/>
      <c r="G47" s="289"/>
      <c r="H47" s="289"/>
      <c r="I47" s="289"/>
      <c r="J47" s="289"/>
      <c r="K47" s="168"/>
    </row>
    <row r="48" spans="2:11" s="1" customFormat="1" ht="15" customHeight="1">
      <c r="B48" s="171"/>
      <c r="C48" s="172"/>
      <c r="D48" s="172"/>
      <c r="E48" s="289" t="s">
        <v>387</v>
      </c>
      <c r="F48" s="289"/>
      <c r="G48" s="289"/>
      <c r="H48" s="289"/>
      <c r="I48" s="289"/>
      <c r="J48" s="289"/>
      <c r="K48" s="168"/>
    </row>
    <row r="49" spans="2:11" s="1" customFormat="1" ht="15" customHeight="1">
      <c r="B49" s="171"/>
      <c r="C49" s="172"/>
      <c r="D49" s="172"/>
      <c r="E49" s="289" t="s">
        <v>388</v>
      </c>
      <c r="F49" s="289"/>
      <c r="G49" s="289"/>
      <c r="H49" s="289"/>
      <c r="I49" s="289"/>
      <c r="J49" s="289"/>
      <c r="K49" s="168"/>
    </row>
    <row r="50" spans="2:11" s="1" customFormat="1" ht="15" customHeight="1">
      <c r="B50" s="171"/>
      <c r="C50" s="172"/>
      <c r="D50" s="172"/>
      <c r="E50" s="289" t="s">
        <v>389</v>
      </c>
      <c r="F50" s="289"/>
      <c r="G50" s="289"/>
      <c r="H50" s="289"/>
      <c r="I50" s="289"/>
      <c r="J50" s="289"/>
      <c r="K50" s="168"/>
    </row>
    <row r="51" spans="2:11" s="1" customFormat="1" ht="15" customHeight="1">
      <c r="B51" s="171"/>
      <c r="C51" s="172"/>
      <c r="D51" s="289" t="s">
        <v>390</v>
      </c>
      <c r="E51" s="289"/>
      <c r="F51" s="289"/>
      <c r="G51" s="289"/>
      <c r="H51" s="289"/>
      <c r="I51" s="289"/>
      <c r="J51" s="289"/>
      <c r="K51" s="168"/>
    </row>
    <row r="52" spans="2:11" s="1" customFormat="1" ht="25.5" customHeight="1">
      <c r="B52" s="167"/>
      <c r="C52" s="290" t="s">
        <v>391</v>
      </c>
      <c r="D52" s="290"/>
      <c r="E52" s="290"/>
      <c r="F52" s="290"/>
      <c r="G52" s="290"/>
      <c r="H52" s="290"/>
      <c r="I52" s="290"/>
      <c r="J52" s="290"/>
      <c r="K52" s="168"/>
    </row>
    <row r="53" spans="2:11" s="1" customFormat="1" ht="5.25" customHeight="1">
      <c r="B53" s="167"/>
      <c r="C53" s="169"/>
      <c r="D53" s="169"/>
      <c r="E53" s="169"/>
      <c r="F53" s="169"/>
      <c r="G53" s="169"/>
      <c r="H53" s="169"/>
      <c r="I53" s="169"/>
      <c r="J53" s="169"/>
      <c r="K53" s="168"/>
    </row>
    <row r="54" spans="2:11" s="1" customFormat="1" ht="15" customHeight="1">
      <c r="B54" s="167"/>
      <c r="C54" s="289" t="s">
        <v>392</v>
      </c>
      <c r="D54" s="289"/>
      <c r="E54" s="289"/>
      <c r="F54" s="289"/>
      <c r="G54" s="289"/>
      <c r="H54" s="289"/>
      <c r="I54" s="289"/>
      <c r="J54" s="289"/>
      <c r="K54" s="168"/>
    </row>
    <row r="55" spans="2:11" s="1" customFormat="1" ht="15" customHeight="1">
      <c r="B55" s="167"/>
      <c r="C55" s="289" t="s">
        <v>393</v>
      </c>
      <c r="D55" s="289"/>
      <c r="E55" s="289"/>
      <c r="F55" s="289"/>
      <c r="G55" s="289"/>
      <c r="H55" s="289"/>
      <c r="I55" s="289"/>
      <c r="J55" s="289"/>
      <c r="K55" s="168"/>
    </row>
    <row r="56" spans="2:11" s="1" customFormat="1" ht="12.75" customHeight="1">
      <c r="B56" s="167"/>
      <c r="C56" s="170"/>
      <c r="D56" s="170"/>
      <c r="E56" s="170"/>
      <c r="F56" s="170"/>
      <c r="G56" s="170"/>
      <c r="H56" s="170"/>
      <c r="I56" s="170"/>
      <c r="J56" s="170"/>
      <c r="K56" s="168"/>
    </row>
    <row r="57" spans="2:11" s="1" customFormat="1" ht="15" customHeight="1">
      <c r="B57" s="167"/>
      <c r="C57" s="289" t="s">
        <v>394</v>
      </c>
      <c r="D57" s="289"/>
      <c r="E57" s="289"/>
      <c r="F57" s="289"/>
      <c r="G57" s="289"/>
      <c r="H57" s="289"/>
      <c r="I57" s="289"/>
      <c r="J57" s="289"/>
      <c r="K57" s="168"/>
    </row>
    <row r="58" spans="2:11" s="1" customFormat="1" ht="15" customHeight="1">
      <c r="B58" s="167"/>
      <c r="C58" s="172"/>
      <c r="D58" s="289" t="s">
        <v>395</v>
      </c>
      <c r="E58" s="289"/>
      <c r="F58" s="289"/>
      <c r="G58" s="289"/>
      <c r="H58" s="289"/>
      <c r="I58" s="289"/>
      <c r="J58" s="289"/>
      <c r="K58" s="168"/>
    </row>
    <row r="59" spans="2:11" s="1" customFormat="1" ht="15" customHeight="1">
      <c r="B59" s="167"/>
      <c r="C59" s="172"/>
      <c r="D59" s="289" t="s">
        <v>396</v>
      </c>
      <c r="E59" s="289"/>
      <c r="F59" s="289"/>
      <c r="G59" s="289"/>
      <c r="H59" s="289"/>
      <c r="I59" s="289"/>
      <c r="J59" s="289"/>
      <c r="K59" s="168"/>
    </row>
    <row r="60" spans="2:11" s="1" customFormat="1" ht="15" customHeight="1">
      <c r="B60" s="167"/>
      <c r="C60" s="172"/>
      <c r="D60" s="289" t="s">
        <v>397</v>
      </c>
      <c r="E60" s="289"/>
      <c r="F60" s="289"/>
      <c r="G60" s="289"/>
      <c r="H60" s="289"/>
      <c r="I60" s="289"/>
      <c r="J60" s="289"/>
      <c r="K60" s="168"/>
    </row>
    <row r="61" spans="2:11" s="1" customFormat="1" ht="15" customHeight="1">
      <c r="B61" s="167"/>
      <c r="C61" s="172"/>
      <c r="D61" s="289" t="s">
        <v>398</v>
      </c>
      <c r="E61" s="289"/>
      <c r="F61" s="289"/>
      <c r="G61" s="289"/>
      <c r="H61" s="289"/>
      <c r="I61" s="289"/>
      <c r="J61" s="289"/>
      <c r="K61" s="168"/>
    </row>
    <row r="62" spans="2:11" s="1" customFormat="1" ht="15" customHeight="1">
      <c r="B62" s="167"/>
      <c r="C62" s="172"/>
      <c r="D62" s="291" t="s">
        <v>399</v>
      </c>
      <c r="E62" s="291"/>
      <c r="F62" s="291"/>
      <c r="G62" s="291"/>
      <c r="H62" s="291"/>
      <c r="I62" s="291"/>
      <c r="J62" s="291"/>
      <c r="K62" s="168"/>
    </row>
    <row r="63" spans="2:11" s="1" customFormat="1" ht="15" customHeight="1">
      <c r="B63" s="167"/>
      <c r="C63" s="172"/>
      <c r="D63" s="289" t="s">
        <v>400</v>
      </c>
      <c r="E63" s="289"/>
      <c r="F63" s="289"/>
      <c r="G63" s="289"/>
      <c r="H63" s="289"/>
      <c r="I63" s="289"/>
      <c r="J63" s="289"/>
      <c r="K63" s="168"/>
    </row>
    <row r="64" spans="2:11" s="1" customFormat="1" ht="12.75" customHeight="1">
      <c r="B64" s="167"/>
      <c r="C64" s="172"/>
      <c r="D64" s="172"/>
      <c r="E64" s="175"/>
      <c r="F64" s="172"/>
      <c r="G64" s="172"/>
      <c r="H64" s="172"/>
      <c r="I64" s="172"/>
      <c r="J64" s="172"/>
      <c r="K64" s="168"/>
    </row>
    <row r="65" spans="2:11" s="1" customFormat="1" ht="15" customHeight="1">
      <c r="B65" s="167"/>
      <c r="C65" s="172"/>
      <c r="D65" s="289" t="s">
        <v>401</v>
      </c>
      <c r="E65" s="289"/>
      <c r="F65" s="289"/>
      <c r="G65" s="289"/>
      <c r="H65" s="289"/>
      <c r="I65" s="289"/>
      <c r="J65" s="289"/>
      <c r="K65" s="168"/>
    </row>
    <row r="66" spans="2:11" s="1" customFormat="1" ht="15" customHeight="1">
      <c r="B66" s="167"/>
      <c r="C66" s="172"/>
      <c r="D66" s="291" t="s">
        <v>402</v>
      </c>
      <c r="E66" s="291"/>
      <c r="F66" s="291"/>
      <c r="G66" s="291"/>
      <c r="H66" s="291"/>
      <c r="I66" s="291"/>
      <c r="J66" s="291"/>
      <c r="K66" s="168"/>
    </row>
    <row r="67" spans="2:11" s="1" customFormat="1" ht="15" customHeight="1">
      <c r="B67" s="167"/>
      <c r="C67" s="172"/>
      <c r="D67" s="289" t="s">
        <v>403</v>
      </c>
      <c r="E67" s="289"/>
      <c r="F67" s="289"/>
      <c r="G67" s="289"/>
      <c r="H67" s="289"/>
      <c r="I67" s="289"/>
      <c r="J67" s="289"/>
      <c r="K67" s="168"/>
    </row>
    <row r="68" spans="2:11" s="1" customFormat="1" ht="15" customHeight="1">
      <c r="B68" s="167"/>
      <c r="C68" s="172"/>
      <c r="D68" s="289" t="s">
        <v>404</v>
      </c>
      <c r="E68" s="289"/>
      <c r="F68" s="289"/>
      <c r="G68" s="289"/>
      <c r="H68" s="289"/>
      <c r="I68" s="289"/>
      <c r="J68" s="289"/>
      <c r="K68" s="168"/>
    </row>
    <row r="69" spans="2:11" s="1" customFormat="1" ht="15" customHeight="1">
      <c r="B69" s="167"/>
      <c r="C69" s="172"/>
      <c r="D69" s="289" t="s">
        <v>405</v>
      </c>
      <c r="E69" s="289"/>
      <c r="F69" s="289"/>
      <c r="G69" s="289"/>
      <c r="H69" s="289"/>
      <c r="I69" s="289"/>
      <c r="J69" s="289"/>
      <c r="K69" s="168"/>
    </row>
    <row r="70" spans="2:11" s="1" customFormat="1" ht="15" customHeight="1">
      <c r="B70" s="167"/>
      <c r="C70" s="172"/>
      <c r="D70" s="289" t="s">
        <v>406</v>
      </c>
      <c r="E70" s="289"/>
      <c r="F70" s="289"/>
      <c r="G70" s="289"/>
      <c r="H70" s="289"/>
      <c r="I70" s="289"/>
      <c r="J70" s="289"/>
      <c r="K70" s="168"/>
    </row>
    <row r="71" spans="2:11" s="1" customFormat="1" ht="12.75" customHeight="1">
      <c r="B71" s="176"/>
      <c r="C71" s="177"/>
      <c r="D71" s="177"/>
      <c r="E71" s="177"/>
      <c r="F71" s="177"/>
      <c r="G71" s="177"/>
      <c r="H71" s="177"/>
      <c r="I71" s="177"/>
      <c r="J71" s="177"/>
      <c r="K71" s="178"/>
    </row>
    <row r="72" spans="2:11" s="1" customFormat="1" ht="18.75" customHeight="1">
      <c r="B72" s="179"/>
      <c r="C72" s="179"/>
      <c r="D72" s="179"/>
      <c r="E72" s="179"/>
      <c r="F72" s="179"/>
      <c r="G72" s="179"/>
      <c r="H72" s="179"/>
      <c r="I72" s="179"/>
      <c r="J72" s="179"/>
      <c r="K72" s="180"/>
    </row>
    <row r="73" spans="2:11" s="1" customFormat="1" ht="18.75" customHeight="1">
      <c r="B73" s="180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2:11" s="1" customFormat="1" ht="7.5" customHeight="1">
      <c r="B74" s="181"/>
      <c r="C74" s="182"/>
      <c r="D74" s="182"/>
      <c r="E74" s="182"/>
      <c r="F74" s="182"/>
      <c r="G74" s="182"/>
      <c r="H74" s="182"/>
      <c r="I74" s="182"/>
      <c r="J74" s="182"/>
      <c r="K74" s="183"/>
    </row>
    <row r="75" spans="2:11" s="1" customFormat="1" ht="45" customHeight="1">
      <c r="B75" s="184"/>
      <c r="C75" s="284" t="s">
        <v>407</v>
      </c>
      <c r="D75" s="284"/>
      <c r="E75" s="284"/>
      <c r="F75" s="284"/>
      <c r="G75" s="284"/>
      <c r="H75" s="284"/>
      <c r="I75" s="284"/>
      <c r="J75" s="284"/>
      <c r="K75" s="185"/>
    </row>
    <row r="76" spans="2:11" s="1" customFormat="1" ht="17.25" customHeight="1">
      <c r="B76" s="184"/>
      <c r="C76" s="186" t="s">
        <v>408</v>
      </c>
      <c r="D76" s="186"/>
      <c r="E76" s="186"/>
      <c r="F76" s="186" t="s">
        <v>409</v>
      </c>
      <c r="G76" s="187"/>
      <c r="H76" s="186" t="s">
        <v>50</v>
      </c>
      <c r="I76" s="186" t="s">
        <v>53</v>
      </c>
      <c r="J76" s="186" t="s">
        <v>410</v>
      </c>
      <c r="K76" s="185"/>
    </row>
    <row r="77" spans="2:11" s="1" customFormat="1" ht="17.25" customHeight="1">
      <c r="B77" s="184"/>
      <c r="C77" s="188" t="s">
        <v>411</v>
      </c>
      <c r="D77" s="188"/>
      <c r="E77" s="188"/>
      <c r="F77" s="189" t="s">
        <v>412</v>
      </c>
      <c r="G77" s="190"/>
      <c r="H77" s="188"/>
      <c r="I77" s="188"/>
      <c r="J77" s="188" t="s">
        <v>413</v>
      </c>
      <c r="K77" s="185"/>
    </row>
    <row r="78" spans="2:11" s="1" customFormat="1" ht="5.25" customHeight="1">
      <c r="B78" s="184"/>
      <c r="C78" s="191"/>
      <c r="D78" s="191"/>
      <c r="E78" s="191"/>
      <c r="F78" s="191"/>
      <c r="G78" s="192"/>
      <c r="H78" s="191"/>
      <c r="I78" s="191"/>
      <c r="J78" s="191"/>
      <c r="K78" s="185"/>
    </row>
    <row r="79" spans="2:11" s="1" customFormat="1" ht="15" customHeight="1">
      <c r="B79" s="184"/>
      <c r="C79" s="173" t="s">
        <v>49</v>
      </c>
      <c r="D79" s="193"/>
      <c r="E79" s="193"/>
      <c r="F79" s="194" t="s">
        <v>414</v>
      </c>
      <c r="G79" s="195"/>
      <c r="H79" s="173" t="s">
        <v>415</v>
      </c>
      <c r="I79" s="173" t="s">
        <v>416</v>
      </c>
      <c r="J79" s="173">
        <v>20</v>
      </c>
      <c r="K79" s="185"/>
    </row>
    <row r="80" spans="2:11" s="1" customFormat="1" ht="15" customHeight="1">
      <c r="B80" s="184"/>
      <c r="C80" s="173" t="s">
        <v>417</v>
      </c>
      <c r="D80" s="173"/>
      <c r="E80" s="173"/>
      <c r="F80" s="194" t="s">
        <v>414</v>
      </c>
      <c r="G80" s="195"/>
      <c r="H80" s="173" t="s">
        <v>418</v>
      </c>
      <c r="I80" s="173" t="s">
        <v>416</v>
      </c>
      <c r="J80" s="173">
        <v>120</v>
      </c>
      <c r="K80" s="185"/>
    </row>
    <row r="81" spans="2:11" s="1" customFormat="1" ht="15" customHeight="1">
      <c r="B81" s="196"/>
      <c r="C81" s="173" t="s">
        <v>419</v>
      </c>
      <c r="D81" s="173"/>
      <c r="E81" s="173"/>
      <c r="F81" s="194" t="s">
        <v>420</v>
      </c>
      <c r="G81" s="195"/>
      <c r="H81" s="173" t="s">
        <v>421</v>
      </c>
      <c r="I81" s="173" t="s">
        <v>416</v>
      </c>
      <c r="J81" s="173">
        <v>50</v>
      </c>
      <c r="K81" s="185"/>
    </row>
    <row r="82" spans="2:11" s="1" customFormat="1" ht="15" customHeight="1">
      <c r="B82" s="196"/>
      <c r="C82" s="173" t="s">
        <v>422</v>
      </c>
      <c r="D82" s="173"/>
      <c r="E82" s="173"/>
      <c r="F82" s="194" t="s">
        <v>414</v>
      </c>
      <c r="G82" s="195"/>
      <c r="H82" s="173" t="s">
        <v>423</v>
      </c>
      <c r="I82" s="173" t="s">
        <v>424</v>
      </c>
      <c r="J82" s="173"/>
      <c r="K82" s="185"/>
    </row>
    <row r="83" spans="2:11" s="1" customFormat="1" ht="15" customHeight="1">
      <c r="B83" s="196"/>
      <c r="C83" s="197" t="s">
        <v>425</v>
      </c>
      <c r="D83" s="197"/>
      <c r="E83" s="197"/>
      <c r="F83" s="198" t="s">
        <v>420</v>
      </c>
      <c r="G83" s="197"/>
      <c r="H83" s="197" t="s">
        <v>426</v>
      </c>
      <c r="I83" s="197" t="s">
        <v>416</v>
      </c>
      <c r="J83" s="197">
        <v>15</v>
      </c>
      <c r="K83" s="185"/>
    </row>
    <row r="84" spans="2:11" s="1" customFormat="1" ht="15" customHeight="1">
      <c r="B84" s="196"/>
      <c r="C84" s="197" t="s">
        <v>427</v>
      </c>
      <c r="D84" s="197"/>
      <c r="E84" s="197"/>
      <c r="F84" s="198" t="s">
        <v>420</v>
      </c>
      <c r="G84" s="197"/>
      <c r="H84" s="197" t="s">
        <v>428</v>
      </c>
      <c r="I84" s="197" t="s">
        <v>416</v>
      </c>
      <c r="J84" s="197">
        <v>15</v>
      </c>
      <c r="K84" s="185"/>
    </row>
    <row r="85" spans="2:11" s="1" customFormat="1" ht="15" customHeight="1">
      <c r="B85" s="196"/>
      <c r="C85" s="197" t="s">
        <v>429</v>
      </c>
      <c r="D85" s="197"/>
      <c r="E85" s="197"/>
      <c r="F85" s="198" t="s">
        <v>420</v>
      </c>
      <c r="G85" s="197"/>
      <c r="H85" s="197" t="s">
        <v>430</v>
      </c>
      <c r="I85" s="197" t="s">
        <v>416</v>
      </c>
      <c r="J85" s="197">
        <v>20</v>
      </c>
      <c r="K85" s="185"/>
    </row>
    <row r="86" spans="2:11" s="1" customFormat="1" ht="15" customHeight="1">
      <c r="B86" s="196"/>
      <c r="C86" s="197" t="s">
        <v>431</v>
      </c>
      <c r="D86" s="197"/>
      <c r="E86" s="197"/>
      <c r="F86" s="198" t="s">
        <v>420</v>
      </c>
      <c r="G86" s="197"/>
      <c r="H86" s="197" t="s">
        <v>432</v>
      </c>
      <c r="I86" s="197" t="s">
        <v>416</v>
      </c>
      <c r="J86" s="197">
        <v>20</v>
      </c>
      <c r="K86" s="185"/>
    </row>
    <row r="87" spans="2:11" s="1" customFormat="1" ht="15" customHeight="1">
      <c r="B87" s="196"/>
      <c r="C87" s="173" t="s">
        <v>433</v>
      </c>
      <c r="D87" s="173"/>
      <c r="E87" s="173"/>
      <c r="F87" s="194" t="s">
        <v>420</v>
      </c>
      <c r="G87" s="195"/>
      <c r="H87" s="173" t="s">
        <v>434</v>
      </c>
      <c r="I87" s="173" t="s">
        <v>416</v>
      </c>
      <c r="J87" s="173">
        <v>50</v>
      </c>
      <c r="K87" s="185"/>
    </row>
    <row r="88" spans="2:11" s="1" customFormat="1" ht="15" customHeight="1">
      <c r="B88" s="196"/>
      <c r="C88" s="173" t="s">
        <v>435</v>
      </c>
      <c r="D88" s="173"/>
      <c r="E88" s="173"/>
      <c r="F88" s="194" t="s">
        <v>420</v>
      </c>
      <c r="G88" s="195"/>
      <c r="H88" s="173" t="s">
        <v>436</v>
      </c>
      <c r="I88" s="173" t="s">
        <v>416</v>
      </c>
      <c r="J88" s="173">
        <v>20</v>
      </c>
      <c r="K88" s="185"/>
    </row>
    <row r="89" spans="2:11" s="1" customFormat="1" ht="15" customHeight="1">
      <c r="B89" s="196"/>
      <c r="C89" s="173" t="s">
        <v>437</v>
      </c>
      <c r="D89" s="173"/>
      <c r="E89" s="173"/>
      <c r="F89" s="194" t="s">
        <v>420</v>
      </c>
      <c r="G89" s="195"/>
      <c r="H89" s="173" t="s">
        <v>438</v>
      </c>
      <c r="I89" s="173" t="s">
        <v>416</v>
      </c>
      <c r="J89" s="173">
        <v>20</v>
      </c>
      <c r="K89" s="185"/>
    </row>
    <row r="90" spans="2:11" s="1" customFormat="1" ht="15" customHeight="1">
      <c r="B90" s="196"/>
      <c r="C90" s="173" t="s">
        <v>439</v>
      </c>
      <c r="D90" s="173"/>
      <c r="E90" s="173"/>
      <c r="F90" s="194" t="s">
        <v>420</v>
      </c>
      <c r="G90" s="195"/>
      <c r="H90" s="173" t="s">
        <v>440</v>
      </c>
      <c r="I90" s="173" t="s">
        <v>416</v>
      </c>
      <c r="J90" s="173">
        <v>50</v>
      </c>
      <c r="K90" s="185"/>
    </row>
    <row r="91" spans="2:11" s="1" customFormat="1" ht="15" customHeight="1">
      <c r="B91" s="196"/>
      <c r="C91" s="173" t="s">
        <v>441</v>
      </c>
      <c r="D91" s="173"/>
      <c r="E91" s="173"/>
      <c r="F91" s="194" t="s">
        <v>420</v>
      </c>
      <c r="G91" s="195"/>
      <c r="H91" s="173" t="s">
        <v>441</v>
      </c>
      <c r="I91" s="173" t="s">
        <v>416</v>
      </c>
      <c r="J91" s="173">
        <v>50</v>
      </c>
      <c r="K91" s="185"/>
    </row>
    <row r="92" spans="2:11" s="1" customFormat="1" ht="15" customHeight="1">
      <c r="B92" s="196"/>
      <c r="C92" s="173" t="s">
        <v>442</v>
      </c>
      <c r="D92" s="173"/>
      <c r="E92" s="173"/>
      <c r="F92" s="194" t="s">
        <v>420</v>
      </c>
      <c r="G92" s="195"/>
      <c r="H92" s="173" t="s">
        <v>443</v>
      </c>
      <c r="I92" s="173" t="s">
        <v>416</v>
      </c>
      <c r="J92" s="173">
        <v>255</v>
      </c>
      <c r="K92" s="185"/>
    </row>
    <row r="93" spans="2:11" s="1" customFormat="1" ht="15" customHeight="1">
      <c r="B93" s="196"/>
      <c r="C93" s="173" t="s">
        <v>444</v>
      </c>
      <c r="D93" s="173"/>
      <c r="E93" s="173"/>
      <c r="F93" s="194" t="s">
        <v>414</v>
      </c>
      <c r="G93" s="195"/>
      <c r="H93" s="173" t="s">
        <v>445</v>
      </c>
      <c r="I93" s="173" t="s">
        <v>446</v>
      </c>
      <c r="J93" s="173"/>
      <c r="K93" s="185"/>
    </row>
    <row r="94" spans="2:11" s="1" customFormat="1" ht="15" customHeight="1">
      <c r="B94" s="196"/>
      <c r="C94" s="173" t="s">
        <v>447</v>
      </c>
      <c r="D94" s="173"/>
      <c r="E94" s="173"/>
      <c r="F94" s="194" t="s">
        <v>414</v>
      </c>
      <c r="G94" s="195"/>
      <c r="H94" s="173" t="s">
        <v>448</v>
      </c>
      <c r="I94" s="173" t="s">
        <v>449</v>
      </c>
      <c r="J94" s="173"/>
      <c r="K94" s="185"/>
    </row>
    <row r="95" spans="2:11" s="1" customFormat="1" ht="15" customHeight="1">
      <c r="B95" s="196"/>
      <c r="C95" s="173" t="s">
        <v>450</v>
      </c>
      <c r="D95" s="173"/>
      <c r="E95" s="173"/>
      <c r="F95" s="194" t="s">
        <v>414</v>
      </c>
      <c r="G95" s="195"/>
      <c r="H95" s="173" t="s">
        <v>450</v>
      </c>
      <c r="I95" s="173" t="s">
        <v>449</v>
      </c>
      <c r="J95" s="173"/>
      <c r="K95" s="185"/>
    </row>
    <row r="96" spans="2:11" s="1" customFormat="1" ht="15" customHeight="1">
      <c r="B96" s="196"/>
      <c r="C96" s="173" t="s">
        <v>34</v>
      </c>
      <c r="D96" s="173"/>
      <c r="E96" s="173"/>
      <c r="F96" s="194" t="s">
        <v>414</v>
      </c>
      <c r="G96" s="195"/>
      <c r="H96" s="173" t="s">
        <v>451</v>
      </c>
      <c r="I96" s="173" t="s">
        <v>449</v>
      </c>
      <c r="J96" s="173"/>
      <c r="K96" s="185"/>
    </row>
    <row r="97" spans="2:11" s="1" customFormat="1" ht="15" customHeight="1">
      <c r="B97" s="196"/>
      <c r="C97" s="173" t="s">
        <v>44</v>
      </c>
      <c r="D97" s="173"/>
      <c r="E97" s="173"/>
      <c r="F97" s="194" t="s">
        <v>414</v>
      </c>
      <c r="G97" s="195"/>
      <c r="H97" s="173" t="s">
        <v>452</v>
      </c>
      <c r="I97" s="173" t="s">
        <v>449</v>
      </c>
      <c r="J97" s="173"/>
      <c r="K97" s="185"/>
    </row>
    <row r="98" spans="2:11" s="1" customFormat="1" ht="15" customHeight="1">
      <c r="B98" s="199"/>
      <c r="C98" s="200"/>
      <c r="D98" s="200"/>
      <c r="E98" s="200"/>
      <c r="F98" s="200"/>
      <c r="G98" s="200"/>
      <c r="H98" s="200"/>
      <c r="I98" s="200"/>
      <c r="J98" s="200"/>
      <c r="K98" s="201"/>
    </row>
    <row r="99" spans="2:11" s="1" customFormat="1" ht="18.75" customHeight="1">
      <c r="B99" s="202"/>
      <c r="C99" s="203"/>
      <c r="D99" s="203"/>
      <c r="E99" s="203"/>
      <c r="F99" s="203"/>
      <c r="G99" s="203"/>
      <c r="H99" s="203"/>
      <c r="I99" s="203"/>
      <c r="J99" s="203"/>
      <c r="K99" s="202"/>
    </row>
    <row r="100" spans="2:11" s="1" customFormat="1" ht="18.75" customHeight="1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</row>
    <row r="101" spans="2:11" s="1" customFormat="1" ht="7.5" customHeight="1">
      <c r="B101" s="181"/>
      <c r="C101" s="182"/>
      <c r="D101" s="182"/>
      <c r="E101" s="182"/>
      <c r="F101" s="182"/>
      <c r="G101" s="182"/>
      <c r="H101" s="182"/>
      <c r="I101" s="182"/>
      <c r="J101" s="182"/>
      <c r="K101" s="183"/>
    </row>
    <row r="102" spans="2:11" s="1" customFormat="1" ht="45" customHeight="1">
      <c r="B102" s="184"/>
      <c r="C102" s="284" t="s">
        <v>453</v>
      </c>
      <c r="D102" s="284"/>
      <c r="E102" s="284"/>
      <c r="F102" s="284"/>
      <c r="G102" s="284"/>
      <c r="H102" s="284"/>
      <c r="I102" s="284"/>
      <c r="J102" s="284"/>
      <c r="K102" s="185"/>
    </row>
    <row r="103" spans="2:11" s="1" customFormat="1" ht="17.25" customHeight="1">
      <c r="B103" s="184"/>
      <c r="C103" s="186" t="s">
        <v>408</v>
      </c>
      <c r="D103" s="186"/>
      <c r="E103" s="186"/>
      <c r="F103" s="186" t="s">
        <v>409</v>
      </c>
      <c r="G103" s="187"/>
      <c r="H103" s="186" t="s">
        <v>50</v>
      </c>
      <c r="I103" s="186" t="s">
        <v>53</v>
      </c>
      <c r="J103" s="186" t="s">
        <v>410</v>
      </c>
      <c r="K103" s="185"/>
    </row>
    <row r="104" spans="2:11" s="1" customFormat="1" ht="17.25" customHeight="1">
      <c r="B104" s="184"/>
      <c r="C104" s="188" t="s">
        <v>411</v>
      </c>
      <c r="D104" s="188"/>
      <c r="E104" s="188"/>
      <c r="F104" s="189" t="s">
        <v>412</v>
      </c>
      <c r="G104" s="190"/>
      <c r="H104" s="188"/>
      <c r="I104" s="188"/>
      <c r="J104" s="188" t="s">
        <v>413</v>
      </c>
      <c r="K104" s="185"/>
    </row>
    <row r="105" spans="2:11" s="1" customFormat="1" ht="5.25" customHeight="1">
      <c r="B105" s="184"/>
      <c r="C105" s="186"/>
      <c r="D105" s="186"/>
      <c r="E105" s="186"/>
      <c r="F105" s="186"/>
      <c r="G105" s="204"/>
      <c r="H105" s="186"/>
      <c r="I105" s="186"/>
      <c r="J105" s="186"/>
      <c r="K105" s="185"/>
    </row>
    <row r="106" spans="2:11" s="1" customFormat="1" ht="15" customHeight="1">
      <c r="B106" s="184"/>
      <c r="C106" s="173" t="s">
        <v>49</v>
      </c>
      <c r="D106" s="193"/>
      <c r="E106" s="193"/>
      <c r="F106" s="194" t="s">
        <v>414</v>
      </c>
      <c r="G106" s="173"/>
      <c r="H106" s="173" t="s">
        <v>454</v>
      </c>
      <c r="I106" s="173" t="s">
        <v>416</v>
      </c>
      <c r="J106" s="173">
        <v>20</v>
      </c>
      <c r="K106" s="185"/>
    </row>
    <row r="107" spans="2:11" s="1" customFormat="1" ht="15" customHeight="1">
      <c r="B107" s="184"/>
      <c r="C107" s="173" t="s">
        <v>417</v>
      </c>
      <c r="D107" s="173"/>
      <c r="E107" s="173"/>
      <c r="F107" s="194" t="s">
        <v>414</v>
      </c>
      <c r="G107" s="173"/>
      <c r="H107" s="173" t="s">
        <v>454</v>
      </c>
      <c r="I107" s="173" t="s">
        <v>416</v>
      </c>
      <c r="J107" s="173">
        <v>120</v>
      </c>
      <c r="K107" s="185"/>
    </row>
    <row r="108" spans="2:11" s="1" customFormat="1" ht="15" customHeight="1">
      <c r="B108" s="196"/>
      <c r="C108" s="173" t="s">
        <v>419</v>
      </c>
      <c r="D108" s="173"/>
      <c r="E108" s="173"/>
      <c r="F108" s="194" t="s">
        <v>420</v>
      </c>
      <c r="G108" s="173"/>
      <c r="H108" s="173" t="s">
        <v>454</v>
      </c>
      <c r="I108" s="173" t="s">
        <v>416</v>
      </c>
      <c r="J108" s="173">
        <v>50</v>
      </c>
      <c r="K108" s="185"/>
    </row>
    <row r="109" spans="2:11" s="1" customFormat="1" ht="15" customHeight="1">
      <c r="B109" s="196"/>
      <c r="C109" s="173" t="s">
        <v>422</v>
      </c>
      <c r="D109" s="173"/>
      <c r="E109" s="173"/>
      <c r="F109" s="194" t="s">
        <v>414</v>
      </c>
      <c r="G109" s="173"/>
      <c r="H109" s="173" t="s">
        <v>454</v>
      </c>
      <c r="I109" s="173" t="s">
        <v>424</v>
      </c>
      <c r="J109" s="173"/>
      <c r="K109" s="185"/>
    </row>
    <row r="110" spans="2:11" s="1" customFormat="1" ht="15" customHeight="1">
      <c r="B110" s="196"/>
      <c r="C110" s="173" t="s">
        <v>433</v>
      </c>
      <c r="D110" s="173"/>
      <c r="E110" s="173"/>
      <c r="F110" s="194" t="s">
        <v>420</v>
      </c>
      <c r="G110" s="173"/>
      <c r="H110" s="173" t="s">
        <v>454</v>
      </c>
      <c r="I110" s="173" t="s">
        <v>416</v>
      </c>
      <c r="J110" s="173">
        <v>50</v>
      </c>
      <c r="K110" s="185"/>
    </row>
    <row r="111" spans="2:11" s="1" customFormat="1" ht="15" customHeight="1">
      <c r="B111" s="196"/>
      <c r="C111" s="173" t="s">
        <v>441</v>
      </c>
      <c r="D111" s="173"/>
      <c r="E111" s="173"/>
      <c r="F111" s="194" t="s">
        <v>420</v>
      </c>
      <c r="G111" s="173"/>
      <c r="H111" s="173" t="s">
        <v>454</v>
      </c>
      <c r="I111" s="173" t="s">
        <v>416</v>
      </c>
      <c r="J111" s="173">
        <v>50</v>
      </c>
      <c r="K111" s="185"/>
    </row>
    <row r="112" spans="2:11" s="1" customFormat="1" ht="15" customHeight="1">
      <c r="B112" s="196"/>
      <c r="C112" s="173" t="s">
        <v>439</v>
      </c>
      <c r="D112" s="173"/>
      <c r="E112" s="173"/>
      <c r="F112" s="194" t="s">
        <v>420</v>
      </c>
      <c r="G112" s="173"/>
      <c r="H112" s="173" t="s">
        <v>454</v>
      </c>
      <c r="I112" s="173" t="s">
        <v>416</v>
      </c>
      <c r="J112" s="173">
        <v>50</v>
      </c>
      <c r="K112" s="185"/>
    </row>
    <row r="113" spans="2:11" s="1" customFormat="1" ht="15" customHeight="1">
      <c r="B113" s="196"/>
      <c r="C113" s="173" t="s">
        <v>49</v>
      </c>
      <c r="D113" s="173"/>
      <c r="E113" s="173"/>
      <c r="F113" s="194" t="s">
        <v>414</v>
      </c>
      <c r="G113" s="173"/>
      <c r="H113" s="173" t="s">
        <v>455</v>
      </c>
      <c r="I113" s="173" t="s">
        <v>416</v>
      </c>
      <c r="J113" s="173">
        <v>20</v>
      </c>
      <c r="K113" s="185"/>
    </row>
    <row r="114" spans="2:11" s="1" customFormat="1" ht="15" customHeight="1">
      <c r="B114" s="196"/>
      <c r="C114" s="173" t="s">
        <v>456</v>
      </c>
      <c r="D114" s="173"/>
      <c r="E114" s="173"/>
      <c r="F114" s="194" t="s">
        <v>414</v>
      </c>
      <c r="G114" s="173"/>
      <c r="H114" s="173" t="s">
        <v>457</v>
      </c>
      <c r="I114" s="173" t="s">
        <v>416</v>
      </c>
      <c r="J114" s="173">
        <v>120</v>
      </c>
      <c r="K114" s="185"/>
    </row>
    <row r="115" spans="2:11" s="1" customFormat="1" ht="15" customHeight="1">
      <c r="B115" s="196"/>
      <c r="C115" s="173" t="s">
        <v>34</v>
      </c>
      <c r="D115" s="173"/>
      <c r="E115" s="173"/>
      <c r="F115" s="194" t="s">
        <v>414</v>
      </c>
      <c r="G115" s="173"/>
      <c r="H115" s="173" t="s">
        <v>458</v>
      </c>
      <c r="I115" s="173" t="s">
        <v>449</v>
      </c>
      <c r="J115" s="173"/>
      <c r="K115" s="185"/>
    </row>
    <row r="116" spans="2:11" s="1" customFormat="1" ht="15" customHeight="1">
      <c r="B116" s="196"/>
      <c r="C116" s="173" t="s">
        <v>44</v>
      </c>
      <c r="D116" s="173"/>
      <c r="E116" s="173"/>
      <c r="F116" s="194" t="s">
        <v>414</v>
      </c>
      <c r="G116" s="173"/>
      <c r="H116" s="173" t="s">
        <v>459</v>
      </c>
      <c r="I116" s="173" t="s">
        <v>449</v>
      </c>
      <c r="J116" s="173"/>
      <c r="K116" s="185"/>
    </row>
    <row r="117" spans="2:11" s="1" customFormat="1" ht="15" customHeight="1">
      <c r="B117" s="196"/>
      <c r="C117" s="173" t="s">
        <v>53</v>
      </c>
      <c r="D117" s="173"/>
      <c r="E117" s="173"/>
      <c r="F117" s="194" t="s">
        <v>414</v>
      </c>
      <c r="G117" s="173"/>
      <c r="H117" s="173" t="s">
        <v>460</v>
      </c>
      <c r="I117" s="173" t="s">
        <v>461</v>
      </c>
      <c r="J117" s="173"/>
      <c r="K117" s="185"/>
    </row>
    <row r="118" spans="2:11" s="1" customFormat="1" ht="15" customHeight="1">
      <c r="B118" s="199"/>
      <c r="C118" s="205"/>
      <c r="D118" s="205"/>
      <c r="E118" s="205"/>
      <c r="F118" s="205"/>
      <c r="G118" s="205"/>
      <c r="H118" s="205"/>
      <c r="I118" s="205"/>
      <c r="J118" s="205"/>
      <c r="K118" s="201"/>
    </row>
    <row r="119" spans="2:11" s="1" customFormat="1" ht="18.75" customHeight="1">
      <c r="B119" s="206"/>
      <c r="C119" s="207"/>
      <c r="D119" s="207"/>
      <c r="E119" s="207"/>
      <c r="F119" s="208"/>
      <c r="G119" s="207"/>
      <c r="H119" s="207"/>
      <c r="I119" s="207"/>
      <c r="J119" s="207"/>
      <c r="K119" s="206"/>
    </row>
    <row r="120" spans="2:11" s="1" customFormat="1" ht="18.75" customHeight="1"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</row>
    <row r="121" spans="2:11" s="1" customFormat="1" ht="7.5" customHeight="1">
      <c r="B121" s="209"/>
      <c r="C121" s="210"/>
      <c r="D121" s="210"/>
      <c r="E121" s="210"/>
      <c r="F121" s="210"/>
      <c r="G121" s="210"/>
      <c r="H121" s="210"/>
      <c r="I121" s="210"/>
      <c r="J121" s="210"/>
      <c r="K121" s="211"/>
    </row>
    <row r="122" spans="2:11" s="1" customFormat="1" ht="45" customHeight="1">
      <c r="B122" s="212"/>
      <c r="C122" s="285" t="s">
        <v>462</v>
      </c>
      <c r="D122" s="285"/>
      <c r="E122" s="285"/>
      <c r="F122" s="285"/>
      <c r="G122" s="285"/>
      <c r="H122" s="285"/>
      <c r="I122" s="285"/>
      <c r="J122" s="285"/>
      <c r="K122" s="213"/>
    </row>
    <row r="123" spans="2:11" s="1" customFormat="1" ht="17.25" customHeight="1">
      <c r="B123" s="214"/>
      <c r="C123" s="186" t="s">
        <v>408</v>
      </c>
      <c r="D123" s="186"/>
      <c r="E123" s="186"/>
      <c r="F123" s="186" t="s">
        <v>409</v>
      </c>
      <c r="G123" s="187"/>
      <c r="H123" s="186" t="s">
        <v>50</v>
      </c>
      <c r="I123" s="186" t="s">
        <v>53</v>
      </c>
      <c r="J123" s="186" t="s">
        <v>410</v>
      </c>
      <c r="K123" s="215"/>
    </row>
    <row r="124" spans="2:11" s="1" customFormat="1" ht="17.25" customHeight="1">
      <c r="B124" s="214"/>
      <c r="C124" s="188" t="s">
        <v>411</v>
      </c>
      <c r="D124" s="188"/>
      <c r="E124" s="188"/>
      <c r="F124" s="189" t="s">
        <v>412</v>
      </c>
      <c r="G124" s="190"/>
      <c r="H124" s="188"/>
      <c r="I124" s="188"/>
      <c r="J124" s="188" t="s">
        <v>413</v>
      </c>
      <c r="K124" s="215"/>
    </row>
    <row r="125" spans="2:11" s="1" customFormat="1" ht="5.25" customHeight="1">
      <c r="B125" s="216"/>
      <c r="C125" s="191"/>
      <c r="D125" s="191"/>
      <c r="E125" s="191"/>
      <c r="F125" s="191"/>
      <c r="G125" s="217"/>
      <c r="H125" s="191"/>
      <c r="I125" s="191"/>
      <c r="J125" s="191"/>
      <c r="K125" s="218"/>
    </row>
    <row r="126" spans="2:11" s="1" customFormat="1" ht="15" customHeight="1">
      <c r="B126" s="216"/>
      <c r="C126" s="173" t="s">
        <v>417</v>
      </c>
      <c r="D126" s="193"/>
      <c r="E126" s="193"/>
      <c r="F126" s="194" t="s">
        <v>414</v>
      </c>
      <c r="G126" s="173"/>
      <c r="H126" s="173" t="s">
        <v>454</v>
      </c>
      <c r="I126" s="173" t="s">
        <v>416</v>
      </c>
      <c r="J126" s="173">
        <v>120</v>
      </c>
      <c r="K126" s="219"/>
    </row>
    <row r="127" spans="2:11" s="1" customFormat="1" ht="15" customHeight="1">
      <c r="B127" s="216"/>
      <c r="C127" s="173" t="s">
        <v>463</v>
      </c>
      <c r="D127" s="173"/>
      <c r="E127" s="173"/>
      <c r="F127" s="194" t="s">
        <v>414</v>
      </c>
      <c r="G127" s="173"/>
      <c r="H127" s="173" t="s">
        <v>464</v>
      </c>
      <c r="I127" s="173" t="s">
        <v>416</v>
      </c>
      <c r="J127" s="173" t="s">
        <v>465</v>
      </c>
      <c r="K127" s="219"/>
    </row>
    <row r="128" spans="2:11" s="1" customFormat="1" ht="15" customHeight="1">
      <c r="B128" s="216"/>
      <c r="C128" s="173" t="s">
        <v>362</v>
      </c>
      <c r="D128" s="173"/>
      <c r="E128" s="173"/>
      <c r="F128" s="194" t="s">
        <v>414</v>
      </c>
      <c r="G128" s="173"/>
      <c r="H128" s="173" t="s">
        <v>466</v>
      </c>
      <c r="I128" s="173" t="s">
        <v>416</v>
      </c>
      <c r="J128" s="173" t="s">
        <v>465</v>
      </c>
      <c r="K128" s="219"/>
    </row>
    <row r="129" spans="2:11" s="1" customFormat="1" ht="15" customHeight="1">
      <c r="B129" s="216"/>
      <c r="C129" s="173" t="s">
        <v>425</v>
      </c>
      <c r="D129" s="173"/>
      <c r="E129" s="173"/>
      <c r="F129" s="194" t="s">
        <v>420</v>
      </c>
      <c r="G129" s="173"/>
      <c r="H129" s="173" t="s">
        <v>426</v>
      </c>
      <c r="I129" s="173" t="s">
        <v>416</v>
      </c>
      <c r="J129" s="173">
        <v>15</v>
      </c>
      <c r="K129" s="219"/>
    </row>
    <row r="130" spans="2:11" s="1" customFormat="1" ht="15" customHeight="1">
      <c r="B130" s="216"/>
      <c r="C130" s="197" t="s">
        <v>427</v>
      </c>
      <c r="D130" s="197"/>
      <c r="E130" s="197"/>
      <c r="F130" s="198" t="s">
        <v>420</v>
      </c>
      <c r="G130" s="197"/>
      <c r="H130" s="197" t="s">
        <v>428</v>
      </c>
      <c r="I130" s="197" t="s">
        <v>416</v>
      </c>
      <c r="J130" s="197">
        <v>15</v>
      </c>
      <c r="K130" s="219"/>
    </row>
    <row r="131" spans="2:11" s="1" customFormat="1" ht="15" customHeight="1">
      <c r="B131" s="216"/>
      <c r="C131" s="197" t="s">
        <v>429</v>
      </c>
      <c r="D131" s="197"/>
      <c r="E131" s="197"/>
      <c r="F131" s="198" t="s">
        <v>420</v>
      </c>
      <c r="G131" s="197"/>
      <c r="H131" s="197" t="s">
        <v>430</v>
      </c>
      <c r="I131" s="197" t="s">
        <v>416</v>
      </c>
      <c r="J131" s="197">
        <v>20</v>
      </c>
      <c r="K131" s="219"/>
    </row>
    <row r="132" spans="2:11" s="1" customFormat="1" ht="15" customHeight="1">
      <c r="B132" s="216"/>
      <c r="C132" s="197" t="s">
        <v>431</v>
      </c>
      <c r="D132" s="197"/>
      <c r="E132" s="197"/>
      <c r="F132" s="198" t="s">
        <v>420</v>
      </c>
      <c r="G132" s="197"/>
      <c r="H132" s="197" t="s">
        <v>432</v>
      </c>
      <c r="I132" s="197" t="s">
        <v>416</v>
      </c>
      <c r="J132" s="197">
        <v>20</v>
      </c>
      <c r="K132" s="219"/>
    </row>
    <row r="133" spans="2:11" s="1" customFormat="1" ht="15" customHeight="1">
      <c r="B133" s="216"/>
      <c r="C133" s="173" t="s">
        <v>419</v>
      </c>
      <c r="D133" s="173"/>
      <c r="E133" s="173"/>
      <c r="F133" s="194" t="s">
        <v>420</v>
      </c>
      <c r="G133" s="173"/>
      <c r="H133" s="173" t="s">
        <v>454</v>
      </c>
      <c r="I133" s="173" t="s">
        <v>416</v>
      </c>
      <c r="J133" s="173">
        <v>50</v>
      </c>
      <c r="K133" s="219"/>
    </row>
    <row r="134" spans="2:11" s="1" customFormat="1" ht="15" customHeight="1">
      <c r="B134" s="216"/>
      <c r="C134" s="173" t="s">
        <v>433</v>
      </c>
      <c r="D134" s="173"/>
      <c r="E134" s="173"/>
      <c r="F134" s="194" t="s">
        <v>420</v>
      </c>
      <c r="G134" s="173"/>
      <c r="H134" s="173" t="s">
        <v>454</v>
      </c>
      <c r="I134" s="173" t="s">
        <v>416</v>
      </c>
      <c r="J134" s="173">
        <v>50</v>
      </c>
      <c r="K134" s="219"/>
    </row>
    <row r="135" spans="2:11" s="1" customFormat="1" ht="15" customHeight="1">
      <c r="B135" s="216"/>
      <c r="C135" s="173" t="s">
        <v>439</v>
      </c>
      <c r="D135" s="173"/>
      <c r="E135" s="173"/>
      <c r="F135" s="194" t="s">
        <v>420</v>
      </c>
      <c r="G135" s="173"/>
      <c r="H135" s="173" t="s">
        <v>454</v>
      </c>
      <c r="I135" s="173" t="s">
        <v>416</v>
      </c>
      <c r="J135" s="173">
        <v>50</v>
      </c>
      <c r="K135" s="219"/>
    </row>
    <row r="136" spans="2:11" s="1" customFormat="1" ht="15" customHeight="1">
      <c r="B136" s="216"/>
      <c r="C136" s="173" t="s">
        <v>441</v>
      </c>
      <c r="D136" s="173"/>
      <c r="E136" s="173"/>
      <c r="F136" s="194" t="s">
        <v>420</v>
      </c>
      <c r="G136" s="173"/>
      <c r="H136" s="173" t="s">
        <v>454</v>
      </c>
      <c r="I136" s="173" t="s">
        <v>416</v>
      </c>
      <c r="J136" s="173">
        <v>50</v>
      </c>
      <c r="K136" s="219"/>
    </row>
    <row r="137" spans="2:11" s="1" customFormat="1" ht="15" customHeight="1">
      <c r="B137" s="216"/>
      <c r="C137" s="173" t="s">
        <v>442</v>
      </c>
      <c r="D137" s="173"/>
      <c r="E137" s="173"/>
      <c r="F137" s="194" t="s">
        <v>420</v>
      </c>
      <c r="G137" s="173"/>
      <c r="H137" s="173" t="s">
        <v>467</v>
      </c>
      <c r="I137" s="173" t="s">
        <v>416</v>
      </c>
      <c r="J137" s="173">
        <v>255</v>
      </c>
      <c r="K137" s="219"/>
    </row>
    <row r="138" spans="2:11" s="1" customFormat="1" ht="15" customHeight="1">
      <c r="B138" s="216"/>
      <c r="C138" s="173" t="s">
        <v>444</v>
      </c>
      <c r="D138" s="173"/>
      <c r="E138" s="173"/>
      <c r="F138" s="194" t="s">
        <v>414</v>
      </c>
      <c r="G138" s="173"/>
      <c r="H138" s="173" t="s">
        <v>468</v>
      </c>
      <c r="I138" s="173" t="s">
        <v>446</v>
      </c>
      <c r="J138" s="173"/>
      <c r="K138" s="219"/>
    </row>
    <row r="139" spans="2:11" s="1" customFormat="1" ht="15" customHeight="1">
      <c r="B139" s="216"/>
      <c r="C139" s="173" t="s">
        <v>447</v>
      </c>
      <c r="D139" s="173"/>
      <c r="E139" s="173"/>
      <c r="F139" s="194" t="s">
        <v>414</v>
      </c>
      <c r="G139" s="173"/>
      <c r="H139" s="173" t="s">
        <v>469</v>
      </c>
      <c r="I139" s="173" t="s">
        <v>449</v>
      </c>
      <c r="J139" s="173"/>
      <c r="K139" s="219"/>
    </row>
    <row r="140" spans="2:11" s="1" customFormat="1" ht="15" customHeight="1">
      <c r="B140" s="216"/>
      <c r="C140" s="173" t="s">
        <v>450</v>
      </c>
      <c r="D140" s="173"/>
      <c r="E140" s="173"/>
      <c r="F140" s="194" t="s">
        <v>414</v>
      </c>
      <c r="G140" s="173"/>
      <c r="H140" s="173" t="s">
        <v>450</v>
      </c>
      <c r="I140" s="173" t="s">
        <v>449</v>
      </c>
      <c r="J140" s="173"/>
      <c r="K140" s="219"/>
    </row>
    <row r="141" spans="2:11" s="1" customFormat="1" ht="15" customHeight="1">
      <c r="B141" s="216"/>
      <c r="C141" s="173" t="s">
        <v>34</v>
      </c>
      <c r="D141" s="173"/>
      <c r="E141" s="173"/>
      <c r="F141" s="194" t="s">
        <v>414</v>
      </c>
      <c r="G141" s="173"/>
      <c r="H141" s="173" t="s">
        <v>470</v>
      </c>
      <c r="I141" s="173" t="s">
        <v>449</v>
      </c>
      <c r="J141" s="173"/>
      <c r="K141" s="219"/>
    </row>
    <row r="142" spans="2:11" s="1" customFormat="1" ht="15" customHeight="1">
      <c r="B142" s="216"/>
      <c r="C142" s="173" t="s">
        <v>471</v>
      </c>
      <c r="D142" s="173"/>
      <c r="E142" s="173"/>
      <c r="F142" s="194" t="s">
        <v>414</v>
      </c>
      <c r="G142" s="173"/>
      <c r="H142" s="173" t="s">
        <v>472</v>
      </c>
      <c r="I142" s="173" t="s">
        <v>449</v>
      </c>
      <c r="J142" s="173"/>
      <c r="K142" s="219"/>
    </row>
    <row r="143" spans="2:11" s="1" customFormat="1" ht="15" customHeight="1">
      <c r="B143" s="220"/>
      <c r="C143" s="221"/>
      <c r="D143" s="221"/>
      <c r="E143" s="221"/>
      <c r="F143" s="221"/>
      <c r="G143" s="221"/>
      <c r="H143" s="221"/>
      <c r="I143" s="221"/>
      <c r="J143" s="221"/>
      <c r="K143" s="222"/>
    </row>
    <row r="144" spans="2:11" s="1" customFormat="1" ht="18.75" customHeight="1">
      <c r="B144" s="207"/>
      <c r="C144" s="207"/>
      <c r="D144" s="207"/>
      <c r="E144" s="207"/>
      <c r="F144" s="208"/>
      <c r="G144" s="207"/>
      <c r="H144" s="207"/>
      <c r="I144" s="207"/>
      <c r="J144" s="207"/>
      <c r="K144" s="207"/>
    </row>
    <row r="145" spans="2:11" s="1" customFormat="1" ht="18.75" customHeight="1">
      <c r="B145" s="180"/>
      <c r="C145" s="180"/>
      <c r="D145" s="180"/>
      <c r="E145" s="180"/>
      <c r="F145" s="180"/>
      <c r="G145" s="180"/>
      <c r="H145" s="180"/>
      <c r="I145" s="180"/>
      <c r="J145" s="180"/>
      <c r="K145" s="180"/>
    </row>
    <row r="146" spans="2:11" s="1" customFormat="1" ht="7.5" customHeight="1">
      <c r="B146" s="181"/>
      <c r="C146" s="182"/>
      <c r="D146" s="182"/>
      <c r="E146" s="182"/>
      <c r="F146" s="182"/>
      <c r="G146" s="182"/>
      <c r="H146" s="182"/>
      <c r="I146" s="182"/>
      <c r="J146" s="182"/>
      <c r="K146" s="183"/>
    </row>
    <row r="147" spans="2:11" s="1" customFormat="1" ht="45" customHeight="1">
      <c r="B147" s="184"/>
      <c r="C147" s="284" t="s">
        <v>473</v>
      </c>
      <c r="D147" s="284"/>
      <c r="E147" s="284"/>
      <c r="F147" s="284"/>
      <c r="G147" s="284"/>
      <c r="H147" s="284"/>
      <c r="I147" s="284"/>
      <c r="J147" s="284"/>
      <c r="K147" s="185"/>
    </row>
    <row r="148" spans="2:11" s="1" customFormat="1" ht="17.25" customHeight="1">
      <c r="B148" s="184"/>
      <c r="C148" s="186" t="s">
        <v>408</v>
      </c>
      <c r="D148" s="186"/>
      <c r="E148" s="186"/>
      <c r="F148" s="186" t="s">
        <v>409</v>
      </c>
      <c r="G148" s="187"/>
      <c r="H148" s="186" t="s">
        <v>50</v>
      </c>
      <c r="I148" s="186" t="s">
        <v>53</v>
      </c>
      <c r="J148" s="186" t="s">
        <v>410</v>
      </c>
      <c r="K148" s="185"/>
    </row>
    <row r="149" spans="2:11" s="1" customFormat="1" ht="17.25" customHeight="1">
      <c r="B149" s="184"/>
      <c r="C149" s="188" t="s">
        <v>411</v>
      </c>
      <c r="D149" s="188"/>
      <c r="E149" s="188"/>
      <c r="F149" s="189" t="s">
        <v>412</v>
      </c>
      <c r="G149" s="190"/>
      <c r="H149" s="188"/>
      <c r="I149" s="188"/>
      <c r="J149" s="188" t="s">
        <v>413</v>
      </c>
      <c r="K149" s="185"/>
    </row>
    <row r="150" spans="2:11" s="1" customFormat="1" ht="5.25" customHeight="1">
      <c r="B150" s="196"/>
      <c r="C150" s="191"/>
      <c r="D150" s="191"/>
      <c r="E150" s="191"/>
      <c r="F150" s="191"/>
      <c r="G150" s="192"/>
      <c r="H150" s="191"/>
      <c r="I150" s="191"/>
      <c r="J150" s="191"/>
      <c r="K150" s="219"/>
    </row>
    <row r="151" spans="2:11" s="1" customFormat="1" ht="15" customHeight="1">
      <c r="B151" s="196"/>
      <c r="C151" s="223" t="s">
        <v>417</v>
      </c>
      <c r="D151" s="173"/>
      <c r="E151" s="173"/>
      <c r="F151" s="224" t="s">
        <v>414</v>
      </c>
      <c r="G151" s="173"/>
      <c r="H151" s="223" t="s">
        <v>454</v>
      </c>
      <c r="I151" s="223" t="s">
        <v>416</v>
      </c>
      <c r="J151" s="223">
        <v>120</v>
      </c>
      <c r="K151" s="219"/>
    </row>
    <row r="152" spans="2:11" s="1" customFormat="1" ht="15" customHeight="1">
      <c r="B152" s="196"/>
      <c r="C152" s="223" t="s">
        <v>463</v>
      </c>
      <c r="D152" s="173"/>
      <c r="E152" s="173"/>
      <c r="F152" s="224" t="s">
        <v>414</v>
      </c>
      <c r="G152" s="173"/>
      <c r="H152" s="223" t="s">
        <v>474</v>
      </c>
      <c r="I152" s="223" t="s">
        <v>416</v>
      </c>
      <c r="J152" s="223" t="s">
        <v>465</v>
      </c>
      <c r="K152" s="219"/>
    </row>
    <row r="153" spans="2:11" s="1" customFormat="1" ht="15" customHeight="1">
      <c r="B153" s="196"/>
      <c r="C153" s="223" t="s">
        <v>362</v>
      </c>
      <c r="D153" s="173"/>
      <c r="E153" s="173"/>
      <c r="F153" s="224" t="s">
        <v>414</v>
      </c>
      <c r="G153" s="173"/>
      <c r="H153" s="223" t="s">
        <v>475</v>
      </c>
      <c r="I153" s="223" t="s">
        <v>416</v>
      </c>
      <c r="J153" s="223" t="s">
        <v>465</v>
      </c>
      <c r="K153" s="219"/>
    </row>
    <row r="154" spans="2:11" s="1" customFormat="1" ht="15" customHeight="1">
      <c r="B154" s="196"/>
      <c r="C154" s="223" t="s">
        <v>419</v>
      </c>
      <c r="D154" s="173"/>
      <c r="E154" s="173"/>
      <c r="F154" s="224" t="s">
        <v>420</v>
      </c>
      <c r="G154" s="173"/>
      <c r="H154" s="223" t="s">
        <v>454</v>
      </c>
      <c r="I154" s="223" t="s">
        <v>416</v>
      </c>
      <c r="J154" s="223">
        <v>50</v>
      </c>
      <c r="K154" s="219"/>
    </row>
    <row r="155" spans="2:11" s="1" customFormat="1" ht="15" customHeight="1">
      <c r="B155" s="196"/>
      <c r="C155" s="223" t="s">
        <v>422</v>
      </c>
      <c r="D155" s="173"/>
      <c r="E155" s="173"/>
      <c r="F155" s="224" t="s">
        <v>414</v>
      </c>
      <c r="G155" s="173"/>
      <c r="H155" s="223" t="s">
        <v>454</v>
      </c>
      <c r="I155" s="223" t="s">
        <v>424</v>
      </c>
      <c r="J155" s="223"/>
      <c r="K155" s="219"/>
    </row>
    <row r="156" spans="2:11" s="1" customFormat="1" ht="15" customHeight="1">
      <c r="B156" s="196"/>
      <c r="C156" s="223" t="s">
        <v>433</v>
      </c>
      <c r="D156" s="173"/>
      <c r="E156" s="173"/>
      <c r="F156" s="224" t="s">
        <v>420</v>
      </c>
      <c r="G156" s="173"/>
      <c r="H156" s="223" t="s">
        <v>454</v>
      </c>
      <c r="I156" s="223" t="s">
        <v>416</v>
      </c>
      <c r="J156" s="223">
        <v>50</v>
      </c>
      <c r="K156" s="219"/>
    </row>
    <row r="157" spans="2:11" s="1" customFormat="1" ht="15" customHeight="1">
      <c r="B157" s="196"/>
      <c r="C157" s="223" t="s">
        <v>441</v>
      </c>
      <c r="D157" s="173"/>
      <c r="E157" s="173"/>
      <c r="F157" s="224" t="s">
        <v>420</v>
      </c>
      <c r="G157" s="173"/>
      <c r="H157" s="223" t="s">
        <v>454</v>
      </c>
      <c r="I157" s="223" t="s">
        <v>416</v>
      </c>
      <c r="J157" s="223">
        <v>50</v>
      </c>
      <c r="K157" s="219"/>
    </row>
    <row r="158" spans="2:11" s="1" customFormat="1" ht="15" customHeight="1">
      <c r="B158" s="196"/>
      <c r="C158" s="223" t="s">
        <v>439</v>
      </c>
      <c r="D158" s="173"/>
      <c r="E158" s="173"/>
      <c r="F158" s="224" t="s">
        <v>420</v>
      </c>
      <c r="G158" s="173"/>
      <c r="H158" s="223" t="s">
        <v>454</v>
      </c>
      <c r="I158" s="223" t="s">
        <v>416</v>
      </c>
      <c r="J158" s="223">
        <v>50</v>
      </c>
      <c r="K158" s="219"/>
    </row>
    <row r="159" spans="2:11" s="1" customFormat="1" ht="15" customHeight="1">
      <c r="B159" s="196"/>
      <c r="C159" s="223" t="s">
        <v>92</v>
      </c>
      <c r="D159" s="173"/>
      <c r="E159" s="173"/>
      <c r="F159" s="224" t="s">
        <v>414</v>
      </c>
      <c r="G159" s="173"/>
      <c r="H159" s="223" t="s">
        <v>476</v>
      </c>
      <c r="I159" s="223" t="s">
        <v>416</v>
      </c>
      <c r="J159" s="223" t="s">
        <v>477</v>
      </c>
      <c r="K159" s="219"/>
    </row>
    <row r="160" spans="2:11" s="1" customFormat="1" ht="15" customHeight="1">
      <c r="B160" s="196"/>
      <c r="C160" s="223" t="s">
        <v>478</v>
      </c>
      <c r="D160" s="173"/>
      <c r="E160" s="173"/>
      <c r="F160" s="224" t="s">
        <v>414</v>
      </c>
      <c r="G160" s="173"/>
      <c r="H160" s="223" t="s">
        <v>479</v>
      </c>
      <c r="I160" s="223" t="s">
        <v>449</v>
      </c>
      <c r="J160" s="223"/>
      <c r="K160" s="219"/>
    </row>
    <row r="161" spans="2:11" s="1" customFormat="1" ht="15" customHeight="1">
      <c r="B161" s="225"/>
      <c r="C161" s="205"/>
      <c r="D161" s="205"/>
      <c r="E161" s="205"/>
      <c r="F161" s="205"/>
      <c r="G161" s="205"/>
      <c r="H161" s="205"/>
      <c r="I161" s="205"/>
      <c r="J161" s="205"/>
      <c r="K161" s="226"/>
    </row>
    <row r="162" spans="2:11" s="1" customFormat="1" ht="18.75" customHeight="1">
      <c r="B162" s="207"/>
      <c r="C162" s="217"/>
      <c r="D162" s="217"/>
      <c r="E162" s="217"/>
      <c r="F162" s="227"/>
      <c r="G162" s="217"/>
      <c r="H162" s="217"/>
      <c r="I162" s="217"/>
      <c r="J162" s="217"/>
      <c r="K162" s="207"/>
    </row>
    <row r="163" spans="2:11" s="1" customFormat="1" ht="18.75" customHeight="1">
      <c r="B163" s="180"/>
      <c r="C163" s="180"/>
      <c r="D163" s="180"/>
      <c r="E163" s="180"/>
      <c r="F163" s="180"/>
      <c r="G163" s="180"/>
      <c r="H163" s="180"/>
      <c r="I163" s="180"/>
      <c r="J163" s="180"/>
      <c r="K163" s="180"/>
    </row>
    <row r="164" spans="2:11" s="1" customFormat="1" ht="7.5" customHeight="1">
      <c r="B164" s="162"/>
      <c r="C164" s="163"/>
      <c r="D164" s="163"/>
      <c r="E164" s="163"/>
      <c r="F164" s="163"/>
      <c r="G164" s="163"/>
      <c r="H164" s="163"/>
      <c r="I164" s="163"/>
      <c r="J164" s="163"/>
      <c r="K164" s="164"/>
    </row>
    <row r="165" spans="2:11" s="1" customFormat="1" ht="45" customHeight="1">
      <c r="B165" s="165"/>
      <c r="C165" s="285" t="s">
        <v>480</v>
      </c>
      <c r="D165" s="285"/>
      <c r="E165" s="285"/>
      <c r="F165" s="285"/>
      <c r="G165" s="285"/>
      <c r="H165" s="285"/>
      <c r="I165" s="285"/>
      <c r="J165" s="285"/>
      <c r="K165" s="166"/>
    </row>
    <row r="166" spans="2:11" s="1" customFormat="1" ht="17.25" customHeight="1">
      <c r="B166" s="165"/>
      <c r="C166" s="186" t="s">
        <v>408</v>
      </c>
      <c r="D166" s="186"/>
      <c r="E166" s="186"/>
      <c r="F166" s="186" t="s">
        <v>409</v>
      </c>
      <c r="G166" s="228"/>
      <c r="H166" s="229" t="s">
        <v>50</v>
      </c>
      <c r="I166" s="229" t="s">
        <v>53</v>
      </c>
      <c r="J166" s="186" t="s">
        <v>410</v>
      </c>
      <c r="K166" s="166"/>
    </row>
    <row r="167" spans="2:11" s="1" customFormat="1" ht="17.25" customHeight="1">
      <c r="B167" s="167"/>
      <c r="C167" s="188" t="s">
        <v>411</v>
      </c>
      <c r="D167" s="188"/>
      <c r="E167" s="188"/>
      <c r="F167" s="189" t="s">
        <v>412</v>
      </c>
      <c r="G167" s="230"/>
      <c r="H167" s="231"/>
      <c r="I167" s="231"/>
      <c r="J167" s="188" t="s">
        <v>413</v>
      </c>
      <c r="K167" s="168"/>
    </row>
    <row r="168" spans="2:11" s="1" customFormat="1" ht="5.25" customHeight="1">
      <c r="B168" s="196"/>
      <c r="C168" s="191"/>
      <c r="D168" s="191"/>
      <c r="E168" s="191"/>
      <c r="F168" s="191"/>
      <c r="G168" s="192"/>
      <c r="H168" s="191"/>
      <c r="I168" s="191"/>
      <c r="J168" s="191"/>
      <c r="K168" s="219"/>
    </row>
    <row r="169" spans="2:11" s="1" customFormat="1" ht="15" customHeight="1">
      <c r="B169" s="196"/>
      <c r="C169" s="173" t="s">
        <v>417</v>
      </c>
      <c r="D169" s="173"/>
      <c r="E169" s="173"/>
      <c r="F169" s="194" t="s">
        <v>414</v>
      </c>
      <c r="G169" s="173"/>
      <c r="H169" s="173" t="s">
        <v>454</v>
      </c>
      <c r="I169" s="173" t="s">
        <v>416</v>
      </c>
      <c r="J169" s="173">
        <v>120</v>
      </c>
      <c r="K169" s="219"/>
    </row>
    <row r="170" spans="2:11" s="1" customFormat="1" ht="15" customHeight="1">
      <c r="B170" s="196"/>
      <c r="C170" s="173" t="s">
        <v>463</v>
      </c>
      <c r="D170" s="173"/>
      <c r="E170" s="173"/>
      <c r="F170" s="194" t="s">
        <v>414</v>
      </c>
      <c r="G170" s="173"/>
      <c r="H170" s="173" t="s">
        <v>464</v>
      </c>
      <c r="I170" s="173" t="s">
        <v>416</v>
      </c>
      <c r="J170" s="173" t="s">
        <v>465</v>
      </c>
      <c r="K170" s="219"/>
    </row>
    <row r="171" spans="2:11" s="1" customFormat="1" ht="15" customHeight="1">
      <c r="B171" s="196"/>
      <c r="C171" s="173" t="s">
        <v>362</v>
      </c>
      <c r="D171" s="173"/>
      <c r="E171" s="173"/>
      <c r="F171" s="194" t="s">
        <v>414</v>
      </c>
      <c r="G171" s="173"/>
      <c r="H171" s="173" t="s">
        <v>481</v>
      </c>
      <c r="I171" s="173" t="s">
        <v>416</v>
      </c>
      <c r="J171" s="173" t="s">
        <v>465</v>
      </c>
      <c r="K171" s="219"/>
    </row>
    <row r="172" spans="2:11" s="1" customFormat="1" ht="15" customHeight="1">
      <c r="B172" s="196"/>
      <c r="C172" s="173" t="s">
        <v>419</v>
      </c>
      <c r="D172" s="173"/>
      <c r="E172" s="173"/>
      <c r="F172" s="194" t="s">
        <v>420</v>
      </c>
      <c r="G172" s="173"/>
      <c r="H172" s="173" t="s">
        <v>481</v>
      </c>
      <c r="I172" s="173" t="s">
        <v>416</v>
      </c>
      <c r="J172" s="173">
        <v>50</v>
      </c>
      <c r="K172" s="219"/>
    </row>
    <row r="173" spans="2:11" s="1" customFormat="1" ht="15" customHeight="1">
      <c r="B173" s="196"/>
      <c r="C173" s="173" t="s">
        <v>422</v>
      </c>
      <c r="D173" s="173"/>
      <c r="E173" s="173"/>
      <c r="F173" s="194" t="s">
        <v>414</v>
      </c>
      <c r="G173" s="173"/>
      <c r="H173" s="173" t="s">
        <v>481</v>
      </c>
      <c r="I173" s="173" t="s">
        <v>424</v>
      </c>
      <c r="J173" s="173"/>
      <c r="K173" s="219"/>
    </row>
    <row r="174" spans="2:11" s="1" customFormat="1" ht="15" customHeight="1">
      <c r="B174" s="196"/>
      <c r="C174" s="173" t="s">
        <v>433</v>
      </c>
      <c r="D174" s="173"/>
      <c r="E174" s="173"/>
      <c r="F174" s="194" t="s">
        <v>420</v>
      </c>
      <c r="G174" s="173"/>
      <c r="H174" s="173" t="s">
        <v>481</v>
      </c>
      <c r="I174" s="173" t="s">
        <v>416</v>
      </c>
      <c r="J174" s="173">
        <v>50</v>
      </c>
      <c r="K174" s="219"/>
    </row>
    <row r="175" spans="2:11" s="1" customFormat="1" ht="15" customHeight="1">
      <c r="B175" s="196"/>
      <c r="C175" s="173" t="s">
        <v>441</v>
      </c>
      <c r="D175" s="173"/>
      <c r="E175" s="173"/>
      <c r="F175" s="194" t="s">
        <v>420</v>
      </c>
      <c r="G175" s="173"/>
      <c r="H175" s="173" t="s">
        <v>481</v>
      </c>
      <c r="I175" s="173" t="s">
        <v>416</v>
      </c>
      <c r="J175" s="173">
        <v>50</v>
      </c>
      <c r="K175" s="219"/>
    </row>
    <row r="176" spans="2:11" s="1" customFormat="1" ht="15" customHeight="1">
      <c r="B176" s="196"/>
      <c r="C176" s="173" t="s">
        <v>439</v>
      </c>
      <c r="D176" s="173"/>
      <c r="E176" s="173"/>
      <c r="F176" s="194" t="s">
        <v>420</v>
      </c>
      <c r="G176" s="173"/>
      <c r="H176" s="173" t="s">
        <v>481</v>
      </c>
      <c r="I176" s="173" t="s">
        <v>416</v>
      </c>
      <c r="J176" s="173">
        <v>50</v>
      </c>
      <c r="K176" s="219"/>
    </row>
    <row r="177" spans="2:11" s="1" customFormat="1" ht="15" customHeight="1">
      <c r="B177" s="196"/>
      <c r="C177" s="173" t="s">
        <v>97</v>
      </c>
      <c r="D177" s="173"/>
      <c r="E177" s="173"/>
      <c r="F177" s="194" t="s">
        <v>414</v>
      </c>
      <c r="G177" s="173"/>
      <c r="H177" s="173" t="s">
        <v>482</v>
      </c>
      <c r="I177" s="173" t="s">
        <v>483</v>
      </c>
      <c r="J177" s="173"/>
      <c r="K177" s="219"/>
    </row>
    <row r="178" spans="2:11" s="1" customFormat="1" ht="15" customHeight="1">
      <c r="B178" s="196"/>
      <c r="C178" s="173" t="s">
        <v>53</v>
      </c>
      <c r="D178" s="173"/>
      <c r="E178" s="173"/>
      <c r="F178" s="194" t="s">
        <v>414</v>
      </c>
      <c r="G178" s="173"/>
      <c r="H178" s="173" t="s">
        <v>484</v>
      </c>
      <c r="I178" s="173" t="s">
        <v>485</v>
      </c>
      <c r="J178" s="173">
        <v>1</v>
      </c>
      <c r="K178" s="219"/>
    </row>
    <row r="179" spans="2:11" s="1" customFormat="1" ht="15" customHeight="1">
      <c r="B179" s="196"/>
      <c r="C179" s="173" t="s">
        <v>49</v>
      </c>
      <c r="D179" s="173"/>
      <c r="E179" s="173"/>
      <c r="F179" s="194" t="s">
        <v>414</v>
      </c>
      <c r="G179" s="173"/>
      <c r="H179" s="173" t="s">
        <v>486</v>
      </c>
      <c r="I179" s="173" t="s">
        <v>416</v>
      </c>
      <c r="J179" s="173">
        <v>20</v>
      </c>
      <c r="K179" s="219"/>
    </row>
    <row r="180" spans="2:11" s="1" customFormat="1" ht="15" customHeight="1">
      <c r="B180" s="196"/>
      <c r="C180" s="173" t="s">
        <v>50</v>
      </c>
      <c r="D180" s="173"/>
      <c r="E180" s="173"/>
      <c r="F180" s="194" t="s">
        <v>414</v>
      </c>
      <c r="G180" s="173"/>
      <c r="H180" s="173" t="s">
        <v>487</v>
      </c>
      <c r="I180" s="173" t="s">
        <v>416</v>
      </c>
      <c r="J180" s="173">
        <v>255</v>
      </c>
      <c r="K180" s="219"/>
    </row>
    <row r="181" spans="2:11" s="1" customFormat="1" ht="15" customHeight="1">
      <c r="B181" s="196"/>
      <c r="C181" s="173" t="s">
        <v>98</v>
      </c>
      <c r="D181" s="173"/>
      <c r="E181" s="173"/>
      <c r="F181" s="194" t="s">
        <v>414</v>
      </c>
      <c r="G181" s="173"/>
      <c r="H181" s="173" t="s">
        <v>378</v>
      </c>
      <c r="I181" s="173" t="s">
        <v>416</v>
      </c>
      <c r="J181" s="173">
        <v>10</v>
      </c>
      <c r="K181" s="219"/>
    </row>
    <row r="182" spans="2:11" s="1" customFormat="1" ht="15" customHeight="1">
      <c r="B182" s="196"/>
      <c r="C182" s="173" t="s">
        <v>99</v>
      </c>
      <c r="D182" s="173"/>
      <c r="E182" s="173"/>
      <c r="F182" s="194" t="s">
        <v>414</v>
      </c>
      <c r="G182" s="173"/>
      <c r="H182" s="173" t="s">
        <v>488</v>
      </c>
      <c r="I182" s="173" t="s">
        <v>449</v>
      </c>
      <c r="J182" s="173"/>
      <c r="K182" s="219"/>
    </row>
    <row r="183" spans="2:11" s="1" customFormat="1" ht="15" customHeight="1">
      <c r="B183" s="196"/>
      <c r="C183" s="173" t="s">
        <v>489</v>
      </c>
      <c r="D183" s="173"/>
      <c r="E183" s="173"/>
      <c r="F183" s="194" t="s">
        <v>414</v>
      </c>
      <c r="G183" s="173"/>
      <c r="H183" s="173" t="s">
        <v>490</v>
      </c>
      <c r="I183" s="173" t="s">
        <v>449</v>
      </c>
      <c r="J183" s="173"/>
      <c r="K183" s="219"/>
    </row>
    <row r="184" spans="2:11" s="1" customFormat="1" ht="15" customHeight="1">
      <c r="B184" s="196"/>
      <c r="C184" s="173" t="s">
        <v>478</v>
      </c>
      <c r="D184" s="173"/>
      <c r="E184" s="173"/>
      <c r="F184" s="194" t="s">
        <v>414</v>
      </c>
      <c r="G184" s="173"/>
      <c r="H184" s="173" t="s">
        <v>491</v>
      </c>
      <c r="I184" s="173" t="s">
        <v>449</v>
      </c>
      <c r="J184" s="173"/>
      <c r="K184" s="219"/>
    </row>
    <row r="185" spans="2:11" s="1" customFormat="1" ht="15" customHeight="1">
      <c r="B185" s="196"/>
      <c r="C185" s="173" t="s">
        <v>101</v>
      </c>
      <c r="D185" s="173"/>
      <c r="E185" s="173"/>
      <c r="F185" s="194" t="s">
        <v>420</v>
      </c>
      <c r="G185" s="173"/>
      <c r="H185" s="173" t="s">
        <v>492</v>
      </c>
      <c r="I185" s="173" t="s">
        <v>416</v>
      </c>
      <c r="J185" s="173">
        <v>50</v>
      </c>
      <c r="K185" s="219"/>
    </row>
    <row r="186" spans="2:11" s="1" customFormat="1" ht="15" customHeight="1">
      <c r="B186" s="196"/>
      <c r="C186" s="173" t="s">
        <v>493</v>
      </c>
      <c r="D186" s="173"/>
      <c r="E186" s="173"/>
      <c r="F186" s="194" t="s">
        <v>420</v>
      </c>
      <c r="G186" s="173"/>
      <c r="H186" s="173" t="s">
        <v>494</v>
      </c>
      <c r="I186" s="173" t="s">
        <v>495</v>
      </c>
      <c r="J186" s="173"/>
      <c r="K186" s="219"/>
    </row>
    <row r="187" spans="2:11" s="1" customFormat="1" ht="15" customHeight="1">
      <c r="B187" s="196"/>
      <c r="C187" s="173" t="s">
        <v>496</v>
      </c>
      <c r="D187" s="173"/>
      <c r="E187" s="173"/>
      <c r="F187" s="194" t="s">
        <v>420</v>
      </c>
      <c r="G187" s="173"/>
      <c r="H187" s="173" t="s">
        <v>497</v>
      </c>
      <c r="I187" s="173" t="s">
        <v>495</v>
      </c>
      <c r="J187" s="173"/>
      <c r="K187" s="219"/>
    </row>
    <row r="188" spans="2:11" s="1" customFormat="1" ht="15" customHeight="1">
      <c r="B188" s="196"/>
      <c r="C188" s="173" t="s">
        <v>498</v>
      </c>
      <c r="D188" s="173"/>
      <c r="E188" s="173"/>
      <c r="F188" s="194" t="s">
        <v>420</v>
      </c>
      <c r="G188" s="173"/>
      <c r="H188" s="173" t="s">
        <v>499</v>
      </c>
      <c r="I188" s="173" t="s">
        <v>495</v>
      </c>
      <c r="J188" s="173"/>
      <c r="K188" s="219"/>
    </row>
    <row r="189" spans="2:11" s="1" customFormat="1" ht="15" customHeight="1">
      <c r="B189" s="196"/>
      <c r="C189" s="232" t="s">
        <v>500</v>
      </c>
      <c r="D189" s="173"/>
      <c r="E189" s="173"/>
      <c r="F189" s="194" t="s">
        <v>420</v>
      </c>
      <c r="G189" s="173"/>
      <c r="H189" s="173" t="s">
        <v>501</v>
      </c>
      <c r="I189" s="173" t="s">
        <v>502</v>
      </c>
      <c r="J189" s="233" t="s">
        <v>503</v>
      </c>
      <c r="K189" s="219"/>
    </row>
    <row r="190" spans="2:11" s="1" customFormat="1" ht="15" customHeight="1">
      <c r="B190" s="196"/>
      <c r="C190" s="232" t="s">
        <v>38</v>
      </c>
      <c r="D190" s="173"/>
      <c r="E190" s="173"/>
      <c r="F190" s="194" t="s">
        <v>414</v>
      </c>
      <c r="G190" s="173"/>
      <c r="H190" s="170" t="s">
        <v>504</v>
      </c>
      <c r="I190" s="173" t="s">
        <v>505</v>
      </c>
      <c r="J190" s="173"/>
      <c r="K190" s="219"/>
    </row>
    <row r="191" spans="2:11" s="1" customFormat="1" ht="15" customHeight="1">
      <c r="B191" s="196"/>
      <c r="C191" s="232" t="s">
        <v>506</v>
      </c>
      <c r="D191" s="173"/>
      <c r="E191" s="173"/>
      <c r="F191" s="194" t="s">
        <v>414</v>
      </c>
      <c r="G191" s="173"/>
      <c r="H191" s="173" t="s">
        <v>507</v>
      </c>
      <c r="I191" s="173" t="s">
        <v>449</v>
      </c>
      <c r="J191" s="173"/>
      <c r="K191" s="219"/>
    </row>
    <row r="192" spans="2:11" s="1" customFormat="1" ht="15" customHeight="1">
      <c r="B192" s="196"/>
      <c r="C192" s="232" t="s">
        <v>508</v>
      </c>
      <c r="D192" s="173"/>
      <c r="E192" s="173"/>
      <c r="F192" s="194" t="s">
        <v>414</v>
      </c>
      <c r="G192" s="173"/>
      <c r="H192" s="173" t="s">
        <v>509</v>
      </c>
      <c r="I192" s="173" t="s">
        <v>449</v>
      </c>
      <c r="J192" s="173"/>
      <c r="K192" s="219"/>
    </row>
    <row r="193" spans="2:11" s="1" customFormat="1" ht="15" customHeight="1">
      <c r="B193" s="196"/>
      <c r="C193" s="232" t="s">
        <v>510</v>
      </c>
      <c r="D193" s="173"/>
      <c r="E193" s="173"/>
      <c r="F193" s="194" t="s">
        <v>420</v>
      </c>
      <c r="G193" s="173"/>
      <c r="H193" s="173" t="s">
        <v>511</v>
      </c>
      <c r="I193" s="173" t="s">
        <v>449</v>
      </c>
      <c r="J193" s="173"/>
      <c r="K193" s="219"/>
    </row>
    <row r="194" spans="2:11" s="1" customFormat="1" ht="15" customHeight="1">
      <c r="B194" s="225"/>
      <c r="C194" s="234"/>
      <c r="D194" s="205"/>
      <c r="E194" s="205"/>
      <c r="F194" s="205"/>
      <c r="G194" s="205"/>
      <c r="H194" s="205"/>
      <c r="I194" s="205"/>
      <c r="J194" s="205"/>
      <c r="K194" s="226"/>
    </row>
    <row r="195" spans="2:11" s="1" customFormat="1" ht="18.75" customHeight="1">
      <c r="B195" s="207"/>
      <c r="C195" s="217"/>
      <c r="D195" s="217"/>
      <c r="E195" s="217"/>
      <c r="F195" s="227"/>
      <c r="G195" s="217"/>
      <c r="H195" s="217"/>
      <c r="I195" s="217"/>
      <c r="J195" s="217"/>
      <c r="K195" s="207"/>
    </row>
    <row r="196" spans="2:11" s="1" customFormat="1" ht="18.75" customHeight="1">
      <c r="B196" s="207"/>
      <c r="C196" s="217"/>
      <c r="D196" s="217"/>
      <c r="E196" s="217"/>
      <c r="F196" s="227"/>
      <c r="G196" s="217"/>
      <c r="H196" s="217"/>
      <c r="I196" s="217"/>
      <c r="J196" s="217"/>
      <c r="K196" s="207"/>
    </row>
    <row r="197" spans="2:11" s="1" customFormat="1" ht="18.75" customHeight="1">
      <c r="B197" s="180"/>
      <c r="C197" s="180"/>
      <c r="D197" s="180"/>
      <c r="E197" s="180"/>
      <c r="F197" s="180"/>
      <c r="G197" s="180"/>
      <c r="H197" s="180"/>
      <c r="I197" s="180"/>
      <c r="J197" s="180"/>
      <c r="K197" s="180"/>
    </row>
    <row r="198" spans="2:11" s="1" customFormat="1" ht="13.5">
      <c r="B198" s="162"/>
      <c r="C198" s="163"/>
      <c r="D198" s="163"/>
      <c r="E198" s="163"/>
      <c r="F198" s="163"/>
      <c r="G198" s="163"/>
      <c r="H198" s="163"/>
      <c r="I198" s="163"/>
      <c r="J198" s="163"/>
      <c r="K198" s="164"/>
    </row>
    <row r="199" spans="2:11" s="1" customFormat="1" ht="21">
      <c r="B199" s="165"/>
      <c r="C199" s="285" t="s">
        <v>512</v>
      </c>
      <c r="D199" s="285"/>
      <c r="E199" s="285"/>
      <c r="F199" s="285"/>
      <c r="G199" s="285"/>
      <c r="H199" s="285"/>
      <c r="I199" s="285"/>
      <c r="J199" s="285"/>
      <c r="K199" s="166"/>
    </row>
    <row r="200" spans="2:11" s="1" customFormat="1" ht="25.5" customHeight="1">
      <c r="B200" s="165"/>
      <c r="C200" s="235" t="s">
        <v>513</v>
      </c>
      <c r="D200" s="235"/>
      <c r="E200" s="235"/>
      <c r="F200" s="235" t="s">
        <v>514</v>
      </c>
      <c r="G200" s="236"/>
      <c r="H200" s="286" t="s">
        <v>515</v>
      </c>
      <c r="I200" s="286"/>
      <c r="J200" s="286"/>
      <c r="K200" s="166"/>
    </row>
    <row r="201" spans="2:11" s="1" customFormat="1" ht="5.25" customHeight="1">
      <c r="B201" s="196"/>
      <c r="C201" s="191"/>
      <c r="D201" s="191"/>
      <c r="E201" s="191"/>
      <c r="F201" s="191"/>
      <c r="G201" s="217"/>
      <c r="H201" s="191"/>
      <c r="I201" s="191"/>
      <c r="J201" s="191"/>
      <c r="K201" s="219"/>
    </row>
    <row r="202" spans="2:11" s="1" customFormat="1" ht="15" customHeight="1">
      <c r="B202" s="196"/>
      <c r="C202" s="173" t="s">
        <v>505</v>
      </c>
      <c r="D202" s="173"/>
      <c r="E202" s="173"/>
      <c r="F202" s="194" t="s">
        <v>39</v>
      </c>
      <c r="G202" s="173"/>
      <c r="H202" s="287" t="s">
        <v>516</v>
      </c>
      <c r="I202" s="287"/>
      <c r="J202" s="287"/>
      <c r="K202" s="219"/>
    </row>
    <row r="203" spans="2:11" s="1" customFormat="1" ht="15" customHeight="1">
      <c r="B203" s="196"/>
      <c r="C203" s="173"/>
      <c r="D203" s="173"/>
      <c r="E203" s="173"/>
      <c r="F203" s="194" t="s">
        <v>40</v>
      </c>
      <c r="G203" s="173"/>
      <c r="H203" s="287" t="s">
        <v>517</v>
      </c>
      <c r="I203" s="287"/>
      <c r="J203" s="287"/>
      <c r="K203" s="219"/>
    </row>
    <row r="204" spans="2:11" s="1" customFormat="1" ht="15" customHeight="1">
      <c r="B204" s="196"/>
      <c r="C204" s="173"/>
      <c r="D204" s="173"/>
      <c r="E204" s="173"/>
      <c r="F204" s="194" t="s">
        <v>43</v>
      </c>
      <c r="G204" s="173"/>
      <c r="H204" s="287" t="s">
        <v>518</v>
      </c>
      <c r="I204" s="287"/>
      <c r="J204" s="287"/>
      <c r="K204" s="219"/>
    </row>
    <row r="205" spans="2:11" s="1" customFormat="1" ht="15" customHeight="1">
      <c r="B205" s="196"/>
      <c r="C205" s="173"/>
      <c r="D205" s="173"/>
      <c r="E205" s="173"/>
      <c r="F205" s="194" t="s">
        <v>41</v>
      </c>
      <c r="G205" s="173"/>
      <c r="H205" s="287" t="s">
        <v>519</v>
      </c>
      <c r="I205" s="287"/>
      <c r="J205" s="287"/>
      <c r="K205" s="219"/>
    </row>
    <row r="206" spans="2:11" s="1" customFormat="1" ht="15" customHeight="1">
      <c r="B206" s="196"/>
      <c r="C206" s="173"/>
      <c r="D206" s="173"/>
      <c r="E206" s="173"/>
      <c r="F206" s="194" t="s">
        <v>42</v>
      </c>
      <c r="G206" s="173"/>
      <c r="H206" s="287" t="s">
        <v>520</v>
      </c>
      <c r="I206" s="287"/>
      <c r="J206" s="287"/>
      <c r="K206" s="219"/>
    </row>
    <row r="207" spans="2:11" s="1" customFormat="1" ht="15" customHeight="1">
      <c r="B207" s="196"/>
      <c r="C207" s="173"/>
      <c r="D207" s="173"/>
      <c r="E207" s="173"/>
      <c r="F207" s="194"/>
      <c r="G207" s="173"/>
      <c r="H207" s="173"/>
      <c r="I207" s="173"/>
      <c r="J207" s="173"/>
      <c r="K207" s="219"/>
    </row>
    <row r="208" spans="2:11" s="1" customFormat="1" ht="15" customHeight="1">
      <c r="B208" s="196"/>
      <c r="C208" s="173" t="s">
        <v>461</v>
      </c>
      <c r="D208" s="173"/>
      <c r="E208" s="173"/>
      <c r="F208" s="194" t="s">
        <v>75</v>
      </c>
      <c r="G208" s="173"/>
      <c r="H208" s="287" t="s">
        <v>521</v>
      </c>
      <c r="I208" s="287"/>
      <c r="J208" s="287"/>
      <c r="K208" s="219"/>
    </row>
    <row r="209" spans="2:11" s="1" customFormat="1" ht="15" customHeight="1">
      <c r="B209" s="196"/>
      <c r="C209" s="173"/>
      <c r="D209" s="173"/>
      <c r="E209" s="173"/>
      <c r="F209" s="194" t="s">
        <v>358</v>
      </c>
      <c r="G209" s="173"/>
      <c r="H209" s="287" t="s">
        <v>359</v>
      </c>
      <c r="I209" s="287"/>
      <c r="J209" s="287"/>
      <c r="K209" s="219"/>
    </row>
    <row r="210" spans="2:11" s="1" customFormat="1" ht="15" customHeight="1">
      <c r="B210" s="196"/>
      <c r="C210" s="173"/>
      <c r="D210" s="173"/>
      <c r="E210" s="173"/>
      <c r="F210" s="194" t="s">
        <v>356</v>
      </c>
      <c r="G210" s="173"/>
      <c r="H210" s="287" t="s">
        <v>522</v>
      </c>
      <c r="I210" s="287"/>
      <c r="J210" s="287"/>
      <c r="K210" s="219"/>
    </row>
    <row r="211" spans="2:11" s="1" customFormat="1" ht="15" customHeight="1">
      <c r="B211" s="237"/>
      <c r="C211" s="173"/>
      <c r="D211" s="173"/>
      <c r="E211" s="173"/>
      <c r="F211" s="194" t="s">
        <v>360</v>
      </c>
      <c r="G211" s="232"/>
      <c r="H211" s="288" t="s">
        <v>361</v>
      </c>
      <c r="I211" s="288"/>
      <c r="J211" s="288"/>
      <c r="K211" s="238"/>
    </row>
    <row r="212" spans="2:11" s="1" customFormat="1" ht="15" customHeight="1">
      <c r="B212" s="237"/>
      <c r="C212" s="173"/>
      <c r="D212" s="173"/>
      <c r="E212" s="173"/>
      <c r="F212" s="194" t="s">
        <v>109</v>
      </c>
      <c r="G212" s="232"/>
      <c r="H212" s="288" t="s">
        <v>523</v>
      </c>
      <c r="I212" s="288"/>
      <c r="J212" s="288"/>
      <c r="K212" s="238"/>
    </row>
    <row r="213" spans="2:11" s="1" customFormat="1" ht="15" customHeight="1">
      <c r="B213" s="237"/>
      <c r="C213" s="173"/>
      <c r="D213" s="173"/>
      <c r="E213" s="173"/>
      <c r="F213" s="194"/>
      <c r="G213" s="232"/>
      <c r="H213" s="223"/>
      <c r="I213" s="223"/>
      <c r="J213" s="223"/>
      <c r="K213" s="238"/>
    </row>
    <row r="214" spans="2:11" s="1" customFormat="1" ht="15" customHeight="1">
      <c r="B214" s="237"/>
      <c r="C214" s="173" t="s">
        <v>485</v>
      </c>
      <c r="D214" s="173"/>
      <c r="E214" s="173"/>
      <c r="F214" s="194">
        <v>1</v>
      </c>
      <c r="G214" s="232"/>
      <c r="H214" s="288" t="s">
        <v>524</v>
      </c>
      <c r="I214" s="288"/>
      <c r="J214" s="288"/>
      <c r="K214" s="238"/>
    </row>
    <row r="215" spans="2:11" s="1" customFormat="1" ht="15" customHeight="1">
      <c r="B215" s="237"/>
      <c r="C215" s="173"/>
      <c r="D215" s="173"/>
      <c r="E215" s="173"/>
      <c r="F215" s="194">
        <v>2</v>
      </c>
      <c r="G215" s="232"/>
      <c r="H215" s="288" t="s">
        <v>525</v>
      </c>
      <c r="I215" s="288"/>
      <c r="J215" s="288"/>
      <c r="K215" s="238"/>
    </row>
    <row r="216" spans="2:11" s="1" customFormat="1" ht="15" customHeight="1">
      <c r="B216" s="237"/>
      <c r="C216" s="173"/>
      <c r="D216" s="173"/>
      <c r="E216" s="173"/>
      <c r="F216" s="194">
        <v>3</v>
      </c>
      <c r="G216" s="232"/>
      <c r="H216" s="288" t="s">
        <v>526</v>
      </c>
      <c r="I216" s="288"/>
      <c r="J216" s="288"/>
      <c r="K216" s="238"/>
    </row>
    <row r="217" spans="2:11" s="1" customFormat="1" ht="15" customHeight="1">
      <c r="B217" s="237"/>
      <c r="C217" s="173"/>
      <c r="D217" s="173"/>
      <c r="E217" s="173"/>
      <c r="F217" s="194">
        <v>4</v>
      </c>
      <c r="G217" s="232"/>
      <c r="H217" s="288" t="s">
        <v>527</v>
      </c>
      <c r="I217" s="288"/>
      <c r="J217" s="288"/>
      <c r="K217" s="238"/>
    </row>
    <row r="218" spans="2:11" s="1" customFormat="1" ht="12.75" customHeight="1">
      <c r="B218" s="239"/>
      <c r="C218" s="240"/>
      <c r="D218" s="240"/>
      <c r="E218" s="240"/>
      <c r="F218" s="240"/>
      <c r="G218" s="240"/>
      <c r="H218" s="240"/>
      <c r="I218" s="240"/>
      <c r="J218" s="240"/>
      <c r="K218" s="24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2020-09-22-01 - Oprava v ...</vt:lpstr>
      <vt:lpstr>2020-09-22-02 - Oprava v ...</vt:lpstr>
      <vt:lpstr>2020-09-22-03 - VRN žst. ...</vt:lpstr>
      <vt:lpstr>2020-09-22-04 - VRN TT Ve...</vt:lpstr>
      <vt:lpstr>Pokyny pro vyplnění</vt:lpstr>
      <vt:lpstr>'2020-09-22-01 - Oprava v ...'!Názvy_tisku</vt:lpstr>
      <vt:lpstr>'2020-09-22-02 - Oprava v ...'!Názvy_tisku</vt:lpstr>
      <vt:lpstr>'2020-09-22-03 - VRN žst. ...'!Názvy_tisku</vt:lpstr>
      <vt:lpstr>'2020-09-22-04 - VRN TT Ve...'!Názvy_tisku</vt:lpstr>
      <vt:lpstr>'Rekapitulace stavby'!Názvy_tisku</vt:lpstr>
      <vt:lpstr>'2020-09-22-01 - Oprava v ...'!Oblast_tisku</vt:lpstr>
      <vt:lpstr>'2020-09-22-02 - Oprava v ...'!Oblast_tisku</vt:lpstr>
      <vt:lpstr>'2020-09-22-03 - VRN žst. ...'!Oblast_tisku</vt:lpstr>
      <vt:lpstr>'2020-09-22-04 - VRN TT Ve...'!Oblast_tisku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Petr, Bc.</dc:creator>
  <cp:lastModifiedBy>Freisleben Miroslav, Ing.</cp:lastModifiedBy>
  <dcterms:created xsi:type="dcterms:W3CDTF">2021-01-22T06:33:13Z</dcterms:created>
  <dcterms:modified xsi:type="dcterms:W3CDTF">2021-01-22T06:47:37Z</dcterms:modified>
</cp:coreProperties>
</file>