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práce\STAVBY\Přejezdy 500\P13xx Březnice - Strakonice\"/>
    </mc:Choice>
  </mc:AlternateContent>
  <bookViews>
    <workbookView xWindow="-15" yWindow="0" windowWidth="20520" windowHeight="7860"/>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fukci'!$A$2:$E$8</definedName>
    <definedName name="_xlnm.Print_Area" localSheetId="1">'SO 98-98'!$B$1:$L$36</definedName>
  </definedNames>
  <calcPr calcId="162913"/>
</workbook>
</file>

<file path=xl/calcChain.xml><?xml version="1.0" encoding="utf-8"?>
<calcChain xmlns="http://schemas.openxmlformats.org/spreadsheetml/2006/main">
  <c r="F2" i="6" l="1"/>
  <c r="E2" i="5" l="1"/>
  <c r="L32" i="6" l="1"/>
  <c r="J32" i="6"/>
  <c r="L28" i="6"/>
  <c r="J28" i="6"/>
  <c r="L22" i="6"/>
  <c r="J22" i="6"/>
  <c r="L18" i="6"/>
  <c r="J18" i="6"/>
  <c r="L14" i="6"/>
  <c r="J14" i="6"/>
  <c r="B14" i="6"/>
  <c r="L36" i="6" l="1"/>
  <c r="L26" i="6"/>
  <c r="B22" i="6"/>
  <c r="B18" i="6"/>
  <c r="K2" i="6" l="1"/>
  <c r="B32" i="6"/>
  <c r="B28" i="6"/>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<sst xmlns="http://schemas.openxmlformats.org/spreadsheetml/2006/main" count="130" uniqueCount="90">
  <si>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</si>
  <si>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</si>
  <si>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</si>
  <si>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</si>
  <si>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</si>
  <si>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</si>
  <si>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</si>
  <si>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</si>
  <si>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</si>
  <si>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</si>
  <si>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</si>
  <si>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</si>
  <si>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</si>
  <si>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</si>
  <si>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</si>
  <si>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</si>
  <si>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</si>
  <si>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</si>
  <si>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</si>
  <si>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</si>
  <si>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</si>
  <si>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</si>
  <si>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</si>
  <si>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</si>
  <si>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</si>
  <si>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</si>
  <si>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</si>
  <si>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</si>
  <si>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</si>
  <si>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</si>
  <si>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</si>
  <si>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</si>
  <si>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</si>
  <si>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</si>
  <si>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</si>
  <si>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</si>
  <si>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</si>
  <si>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</si>
  <si>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</si>
  <si>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</si>
  <si>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</si>
  <si>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</si>
  <si>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</si>
  <si>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</si>
  <si>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</si>
  <si>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</si>
  <si>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</si>
  <si>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</si>
  <si>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</si>
  <si>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</si>
  <si>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</si>
  <si>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</si>
  <si>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</si>
  <si>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</si>
  <si>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</si>
  <si>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</si>
  <si>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</si>
  <si>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</si>
  <si>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</si>
  <si>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</si>
  <si>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</si>
  <si>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</si>
  <si>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</si>
  <si>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</si>
  <si>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</si>
  <si>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</si>
  <si>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</si>
  <si>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</si>
  <si>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</si>
  <si>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</si>
  <si>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</si>
  <si>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</si>
  <si>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</si>
  <si>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</si>
  <si>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</si>
  <si>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PS 01-01-31</t>
  </si>
  <si>
    <t>V rozsahu Zjednodušené dokumentace ve stádiu 2 a ZTP</t>
  </si>
  <si>
    <t>SO 01-10-01</t>
  </si>
  <si>
    <t>SO 01-11-01</t>
  </si>
  <si>
    <t>SO 01-13-01</t>
  </si>
  <si>
    <t>Zabezpečovací zařízení (PZS) Železniční přejezd v km 46,112 (P1397)</t>
  </si>
  <si>
    <t xml:space="preserve">Dodávka a montáž kompletního vnitřního a venkovního zařízení PZS přejezdu P1397 včetně potřebného pomocného materiálu, softwarového vybavení a jeho dopravy.  Položka obsahuje všechny náklady na úpravu stávajícího reléového domku včetně příslušných stojanů, pořízení a montáž výstražníků a závor a související nutné kabelizace včetně pomocného materiálu a jeho dopravu. Položka obsahuje všechny náklady na úpravy přenosu indikací a ovládání Remote a jeho prvků pro zavázání PZS do DK Blatná (pracoviště JOP) včetně úpravy a výměny software, případné úpravy pracoviště JOP. Výměna stávajícího systému TEDIS u PZS za novou technologii. PZS bude vybaveno stavovou a měřící diagnostikou MEDIS s online přenosem informací do stávajícího diagnostického serveru, stejným způsobem jako současné PZS. V rámci tohoto PS bude zpracována a schválena nová tabulka přejezdu a situační schéma PZS, provedeno úplné přezkoušení nového PZS včetně vazeb a jeho uvedení do provozu. Součástí tohoto PS budou rovněž demontáže veškerých zbytných vnitřních i venkovních prvků. PS bude realizován dle závazných norem a směrnic a to včetně podmínek TSI. Bude provedena náhrada stávajícího PZS bez závor novým PZS doplněným o závory. Nové PZS bude situované v novém technologickém objektu. Dveře technologického domku budou osazeny dveřním kontaktem pro budoucí zapojení do DDTS. Pro zjišťování volnosti kolejových úseků budou zřízeny nové počítače náprav. Kabelizace bude ponechána stávající, dojde pouze k jejímu nezbytnému prodloužení z důvodu prodloužení přibližovacích úseků, v místě přejezdu bude kabelizace nahrazena novou položenou ve stávajících trasách s oddělením pro ovládání světel, závor a napájení pohonů závor. Budou použity výstražníky v plastovém provedení. Před výstražníky a za pohony závor bude zřízena rovná plocha pro bezpečné provádění údržby. U výstražníků se špatným přístupem pro údržbu bude nutné vybudování servisních plošin. Bude zachována technologie i typ PZS shodná se současně použitými technologiemi u PZS na této trati (reléové PZS s elektronickými doplňky). Součástí napájení PZS bude zásuvka pro zapojení DA v případě dlouhodobého výpadku elektrické energie. Bude dodána kompletní úprava JOP Blatná pro zavázání nového PZS. </t>
  </si>
  <si>
    <t>Železniční svršek Železniční přejezd v km 46,112 (P1397)</t>
  </si>
  <si>
    <t xml:space="preserve">V místě přejezdu bude provedena rekonstrukce železničního svršku v délce cca 25 m.
Kolejové pole délky cca 25 m, kolejnice nové 49E1, pražce betonové nové B91S/2, rozdělení „u“, upevnění pružné, v místě železničního přejezdu s antikorozní úpravou. V místě přejezdu je trať v přechodnici pravého oblouku o poloměru R=195 m, D=103 mm (na přejezdu D=cca 50 mm), rozšíření rozchodu u=16 mm. Kolej zůstane stykovaná, pouze nové kolejnice v místě styků se starými kolejnicemi je nutné svařit. V místě přejezdu bude provedena kompletní výměna štěrkového lože a úprava GPK včetně přilehlého oblouku a přechodnic a úpravou převýšení dle ČSN 73 6360-1 (13) s doplněním kolejového lože a výměnou vadných součástí kolejového roštu. 
</t>
  </si>
  <si>
    <t>Železniční spodek Železniční přejezd v km 46,112 (P1397)</t>
  </si>
  <si>
    <t xml:space="preserve">Bude realizována sanace železničního spodku provedením ZKPP a trativod vlevo trati nahradit novým s vyústěním do nové výtokové šachty propustku v ev. km 46,106.
V těsné blízkosti přejezdu je umístěn propustek. Stavební práce na železničním přejezdu vyvolají nutnost rekonstrukce propustku v ev.km 46,106. Předmětem rekonstrukce je zatrubnění propustku novým potrubím v dimenzi dle hydrotechnického výpočtu a výstavba nových šachet na vtoku a výtoku. Do výtokové šachty bude zaústěno trativodní odvodnění přejezdu. Z výtokové šachty bude obnoven stávající odtok směrem k sousednímu rybníku.
</t>
  </si>
  <si>
    <t>Železniční přejezd Železniční přejezd v km 46,112 (P1397)</t>
  </si>
  <si>
    <t xml:space="preserve">Dojde k demontáži stávající přejezdové konstrukce a odfrézování přilehlé živičné konstrukce vozovky k přejezdu s nutným odtěžením konstrukčních vrstev. Bude provedena montáž nové celopryžové přejezdové konstrukce bez spojovacích tyčí odpovídající zatížení silniční dopravou s uložením vnějších panelů na pryžových závěrných zídkách. Délka přejezdové konstrukce cca 6 m. Budou položeny nové vrstvy konstrukce živičné vozovky v oblasti přejezdu v takovém rozsahu, aby niveleta komunikace plynule navazovala na přilehlé úseky dle ČSN 73 6380. 
Upravit hranice křižovatky na silnici II/173 s místní komunikací vedoucí k chatové osadě z důvodu prodloužení vzdálenosti hranice křižovatky od přejezdu (viz ČSN 73 6380).
 </t>
  </si>
  <si>
    <t>Stavba 6:</t>
  </si>
  <si>
    <t>Zvýšení bezpečnosti na přejezdu P1397 v km 46,112 na trati Březnice - Strakonice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</si>
</sst>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Kč&quot;;\-#,##0.00\ &quot;Kč&quot;"/>
    <numFmt numFmtId="164" formatCode="_-* #,##0.00\ _K_č_-;\-* #,##0.00\ _K_č_-;_-* &quot;-&quot;??\ _K_č_-;_-@_-"/>
    <numFmt numFmtId="165" formatCode="#,##0.00\ &quot;Kč&quot;"/>
    <numFmt numFmtId="166" formatCode="m\/yyyy"/>
    <numFmt numFmtId="167" formatCode="#,##0.000"/>
  </numFmts>
  <fonts count="49"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
      <sz val="11"/>
      <name val="Calibri"/>
      <family val="2"/>
      <charset val="238"/>
      <scheme val="minor"/>
    </font>
    <font>
      <b/>
      <sz val="11"/>
      <color theme="1"/>
      <name val="Calibri"/>
      <family val="2"/>
      <charset val="238"/>
      <scheme val="minor"/>
    </font>
    <font>
      <sz val="11"/>
      <color theme="1"/>
      <name val="Calibri"/>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2">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style="medium">
        <color auto="1"/>
      </right>
      <top style="double">
        <color auto="1"/>
      </top>
      <bottom style="double">
        <color auto="1"/>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auto="1"/>
      </left>
      <right style="thin">
        <color auto="1"/>
      </right>
      <top/>
      <bottom/>
      <diagonal/>
    </border>
    <border>
      <left style="thin">
        <color auto="1"/>
      </left>
      <right style="thin">
        <color auto="1"/>
      </right>
      <top/>
      <bottom/>
      <diagonal/>
    </border>
  </borders>
  <cellStyleXfs count="5">
    <xf numFmtId="0" fontId="0" fillId="0" borderId="0"/>
    <xf numFmtId="0" fontId="1" fillId="0" borderId="0"/>
    <xf numFmtId="164" fontId="1" fillId="0" borderId="0" applyFont="0" applyFill="0" applyBorder="0" applyAlignment="0" applyProtection="0"/>
    <xf numFmtId="0" fontId="3" fillId="0" borderId="0"/>
    <xf numFmtId="0" fontId="2" fillId="0" borderId="0"/>
  </cellStyleXfs>
  <cellXfs count="160">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7" xfId="1" applyNumberFormat="1" applyFont="1" applyFill="1" applyBorder="1" applyAlignment="1" applyProtection="1">
      <alignment horizontal="left" vertical="top"/>
    </xf>
    <xf numFmtId="49" fontId="12" fillId="0" borderId="37"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6" fontId="19" fillId="0" borderId="47"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6" fontId="19" fillId="0" borderId="50" xfId="1" applyNumberFormat="1" applyFont="1" applyFill="1" applyBorder="1" applyAlignment="1" applyProtection="1">
      <alignment horizontal="left" vertical="center"/>
      <protection locked="0"/>
    </xf>
    <xf numFmtId="14" fontId="19" fillId="0" borderId="52" xfId="1" applyNumberFormat="1" applyFont="1" applyFill="1" applyBorder="1" applyAlignment="1" applyProtection="1">
      <alignment vertical="center"/>
      <protection locked="0"/>
    </xf>
    <xf numFmtId="0" fontId="25" fillId="7" borderId="55" xfId="1" applyFont="1" applyFill="1" applyBorder="1" applyAlignment="1" applyProtection="1">
      <alignment horizontal="right" vertical="center"/>
      <protection hidden="1"/>
    </xf>
    <xf numFmtId="3" fontId="25" fillId="7" borderId="56" xfId="1" applyNumberFormat="1" applyFont="1" applyFill="1" applyBorder="1" applyAlignment="1" applyProtection="1">
      <alignment horizontal="left" vertical="center"/>
      <protection hidden="1"/>
    </xf>
    <xf numFmtId="0" fontId="26" fillId="7" borderId="59" xfId="1" applyFont="1" applyFill="1" applyBorder="1" applyAlignment="1" applyProtection="1">
      <alignment horizontal="center" vertical="center"/>
      <protection hidden="1"/>
    </xf>
    <xf numFmtId="0" fontId="26" fillId="7" borderId="60"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61"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62"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3" xfId="1" applyFont="1" applyFill="1" applyBorder="1" applyAlignment="1" applyProtection="1">
      <alignment horizontal="center" vertical="center"/>
    </xf>
    <xf numFmtId="49" fontId="8" fillId="0" borderId="64" xfId="1" applyNumberFormat="1" applyFont="1" applyFill="1" applyBorder="1" applyAlignment="1" applyProtection="1">
      <alignment horizontal="center" vertical="center"/>
      <protection locked="0"/>
    </xf>
    <xf numFmtId="0" fontId="8" fillId="2" borderId="64" xfId="1" applyFont="1" applyFill="1" applyBorder="1" applyAlignment="1" applyProtection="1">
      <alignment horizontal="center" vertical="center"/>
      <protection locked="0"/>
    </xf>
    <xf numFmtId="0" fontId="8" fillId="0" borderId="64" xfId="1" applyFont="1" applyFill="1" applyBorder="1" applyAlignment="1" applyProtection="1">
      <alignment horizontal="center" vertical="center"/>
      <protection locked="0"/>
    </xf>
    <xf numFmtId="0" fontId="27" fillId="0" borderId="64" xfId="3" applyNumberFormat="1" applyFont="1" applyFill="1" applyBorder="1" applyAlignment="1" applyProtection="1">
      <alignment horizontal="left" vertical="center" wrapText="1"/>
      <protection locked="0"/>
    </xf>
    <xf numFmtId="167" fontId="8" fillId="0" borderId="64" xfId="1" applyNumberFormat="1" applyFont="1" applyFill="1" applyBorder="1" applyAlignment="1" applyProtection="1">
      <alignment horizontal="center" vertical="center"/>
      <protection locked="0"/>
    </xf>
    <xf numFmtId="2" fontId="8" fillId="0" borderId="64" xfId="1" applyNumberFormat="1" applyFont="1" applyFill="1" applyBorder="1" applyAlignment="1" applyProtection="1">
      <alignment horizontal="center" vertical="center"/>
      <protection locked="0"/>
    </xf>
    <xf numFmtId="4" fontId="28" fillId="0" borderId="64" xfId="3" applyNumberFormat="1" applyFont="1" applyFill="1" applyBorder="1" applyAlignment="1" applyProtection="1">
      <alignment horizontal="center" vertical="center"/>
      <protection locked="0"/>
    </xf>
    <xf numFmtId="165" fontId="28" fillId="0" borderId="65"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6"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7" xfId="1" applyFont="1" applyBorder="1" applyAlignment="1" applyProtection="1">
      <alignment vertical="center"/>
      <protection locked="0"/>
    </xf>
    <xf numFmtId="0" fontId="8" fillId="0" borderId="68" xfId="1" applyFont="1" applyBorder="1" applyAlignment="1" applyProtection="1">
      <alignment vertical="center"/>
      <protection locked="0"/>
    </xf>
    <xf numFmtId="0" fontId="27" fillId="0" borderId="59" xfId="3" applyNumberFormat="1" applyFont="1" applyFill="1" applyBorder="1" applyAlignment="1" applyProtection="1">
      <alignment horizontal="left" vertical="center" wrapText="1" shrinkToFit="1"/>
      <protection locked="0"/>
    </xf>
    <xf numFmtId="0" fontId="8" fillId="0" borderId="68" xfId="1" applyFont="1" applyBorder="1" applyAlignment="1" applyProtection="1">
      <alignment horizontal="center" vertical="center"/>
      <protection locked="0"/>
    </xf>
    <xf numFmtId="0" fontId="8" fillId="0" borderId="69" xfId="1" applyFont="1" applyBorder="1" applyAlignment="1" applyProtection="1">
      <alignment horizontal="center" vertical="center"/>
      <protection locked="0"/>
    </xf>
    <xf numFmtId="0" fontId="8" fillId="2" borderId="63"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61"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5" fontId="20" fillId="9" borderId="62" xfId="1" applyNumberFormat="1" applyFont="1" applyFill="1" applyBorder="1" applyAlignment="1" applyProtection="1">
      <alignment horizontal="center" vertical="center"/>
      <protection locked="0"/>
    </xf>
    <xf numFmtId="0" fontId="8" fillId="0" borderId="0" xfId="1" applyFont="1" applyProtection="1">
      <protection locked="0"/>
    </xf>
    <xf numFmtId="165" fontId="28" fillId="0" borderId="65"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3"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4"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5"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7" xfId="1" applyNumberFormat="1" applyFont="1" applyFill="1" applyBorder="1" applyAlignment="1" applyProtection="1">
      <alignment vertical="top" wrapText="1"/>
    </xf>
    <xf numFmtId="49" fontId="12" fillId="0" borderId="38"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39" xfId="1" applyNumberFormat="1" applyFont="1" applyFill="1" applyBorder="1" applyAlignment="1" applyProtection="1">
      <alignment vertical="top"/>
    </xf>
    <xf numFmtId="0" fontId="17" fillId="4" borderId="40"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4"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6" xfId="1" applyFont="1" applyFill="1" applyBorder="1" applyAlignment="1" applyProtection="1">
      <alignment vertical="center"/>
    </xf>
    <xf numFmtId="0" fontId="22" fillId="0" borderId="0" xfId="1" applyFont="1" applyAlignment="1" applyProtection="1">
      <alignment horizontal="center"/>
    </xf>
    <xf numFmtId="0" fontId="20" fillId="0" borderId="46" xfId="1" applyNumberFormat="1" applyFont="1" applyFill="1" applyBorder="1" applyAlignment="1" applyProtection="1">
      <alignment vertical="center"/>
    </xf>
    <xf numFmtId="0" fontId="23" fillId="0" borderId="0" xfId="1" applyFont="1" applyAlignment="1" applyProtection="1">
      <alignment horizontal="center"/>
    </xf>
    <xf numFmtId="166" fontId="24" fillId="0" borderId="51" xfId="1" applyNumberFormat="1" applyFont="1" applyFill="1" applyBorder="1" applyAlignment="1" applyProtection="1">
      <alignment horizontal="left" vertical="center" wrapText="1"/>
    </xf>
    <xf numFmtId="14" fontId="20" fillId="0" borderId="53" xfId="1" applyNumberFormat="1" applyFont="1" applyFill="1" applyBorder="1" applyAlignment="1" applyProtection="1">
      <alignment vertical="center"/>
    </xf>
    <xf numFmtId="165"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4" fontId="5" fillId="0" borderId="27" xfId="1" applyNumberFormat="1" applyFont="1" applyFill="1" applyBorder="1" applyAlignment="1" applyProtection="1">
      <alignment horizontal="right" vertical="center"/>
      <protection locked="0"/>
    </xf>
    <xf numFmtId="4" fontId="5" fillId="0" borderId="31" xfId="1" applyNumberFormat="1" applyFont="1" applyFill="1" applyBorder="1" applyAlignment="1" applyProtection="1">
      <alignment horizontal="right" vertical="center"/>
      <protection locked="0"/>
    </xf>
    <xf numFmtId="0" fontId="1" fillId="0" borderId="0" xfId="1" applyFill="1" applyProtection="1">
      <protection locked="0"/>
    </xf>
    <xf numFmtId="0" fontId="7" fillId="0" borderId="25" xfId="0" applyFont="1" applyFill="1" applyBorder="1" applyAlignment="1">
      <alignment horizontal="left" vertical="center" wrapText="1"/>
    </xf>
    <xf numFmtId="0" fontId="7" fillId="0" borderId="26" xfId="0" applyNumberFormat="1" applyFont="1" applyFill="1" applyBorder="1" applyAlignment="1">
      <alignment horizontal="left" vertical="center" wrapText="1"/>
    </xf>
    <xf numFmtId="0" fontId="47" fillId="0" borderId="28" xfId="0" applyFont="1" applyFill="1" applyBorder="1" applyAlignment="1">
      <alignment horizontal="center" vertical="center" wrapText="1"/>
    </xf>
    <xf numFmtId="0" fontId="7" fillId="0" borderId="29" xfId="0" applyFont="1" applyFill="1" applyBorder="1" applyAlignment="1">
      <alignment horizontal="left" vertical="center" wrapText="1"/>
    </xf>
    <xf numFmtId="0" fontId="7" fillId="0" borderId="30" xfId="0" applyNumberFormat="1" applyFont="1" applyFill="1" applyBorder="1" applyAlignment="1">
      <alignment horizontal="left" vertical="center" wrapText="1"/>
    </xf>
    <xf numFmtId="0" fontId="47" fillId="0" borderId="30" xfId="0" applyFont="1" applyFill="1" applyBorder="1" applyAlignment="1">
      <alignment horizontal="center" vertical="center" wrapText="1"/>
    </xf>
    <xf numFmtId="0" fontId="46" fillId="0" borderId="30" xfId="0" applyFont="1" applyFill="1" applyBorder="1" applyAlignment="1">
      <alignment horizontal="left" vertical="center" wrapText="1"/>
    </xf>
    <xf numFmtId="0" fontId="7" fillId="0" borderId="70" xfId="0" applyFont="1" applyFill="1" applyBorder="1" applyAlignment="1">
      <alignment horizontal="left" vertical="center" wrapText="1"/>
    </xf>
    <xf numFmtId="0" fontId="7" fillId="0" borderId="71" xfId="0" applyNumberFormat="1" applyFont="1" applyFill="1" applyBorder="1" applyAlignment="1">
      <alignment horizontal="left" vertical="center" wrapText="1"/>
    </xf>
    <xf numFmtId="0" fontId="47" fillId="0" borderId="51" xfId="0" applyFont="1" applyFill="1" applyBorder="1" applyAlignment="1">
      <alignment horizontal="center" vertical="center" wrapText="1"/>
    </xf>
    <xf numFmtId="0" fontId="48" fillId="0" borderId="30" xfId="0" applyFont="1" applyFill="1" applyBorder="1" applyAlignment="1">
      <alignment horizontal="left" vertical="center" wrapText="1"/>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9" fillId="0" borderId="32" xfId="1" applyFont="1" applyFill="1" applyBorder="1" applyAlignment="1" applyProtection="1">
      <alignment horizontal="left" vertical="top" wrapText="1"/>
    </xf>
    <xf numFmtId="0" fontId="9" fillId="0" borderId="33" xfId="1" applyFont="1" applyFill="1" applyBorder="1" applyAlignment="1" applyProtection="1">
      <alignment horizontal="left" vertical="top" wrapText="1"/>
    </xf>
    <xf numFmtId="0" fontId="12" fillId="0" borderId="36" xfId="1" applyFont="1" applyFill="1" applyBorder="1" applyAlignment="1" applyProtection="1">
      <alignment horizontal="left" vertical="top"/>
    </xf>
    <xf numFmtId="0" fontId="12" fillId="0" borderId="37"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5"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41" xfId="1" applyFont="1" applyFill="1" applyBorder="1" applyAlignment="1" applyProtection="1">
      <alignment horizontal="center" vertical="center"/>
    </xf>
    <xf numFmtId="0" fontId="17" fillId="6" borderId="35" xfId="1" applyFont="1" applyFill="1" applyBorder="1" applyAlignment="1" applyProtection="1">
      <alignment horizontal="center" vertical="center"/>
    </xf>
    <xf numFmtId="0" fontId="18" fillId="0" borderId="12"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42" xfId="1" applyFont="1" applyFill="1" applyBorder="1" applyAlignment="1" applyProtection="1">
      <alignment horizontal="left" vertical="center"/>
    </xf>
    <xf numFmtId="0" fontId="18" fillId="0" borderId="43" xfId="1" applyFont="1" applyFill="1" applyBorder="1" applyAlignment="1" applyProtection="1">
      <alignment horizontal="left" vertical="center"/>
    </xf>
    <xf numFmtId="0" fontId="18" fillId="0" borderId="33"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5"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18" fillId="0" borderId="36" xfId="1" applyFont="1" applyFill="1" applyBorder="1" applyAlignment="1" applyProtection="1">
      <alignment horizontal="left" vertical="center"/>
    </xf>
    <xf numFmtId="0" fontId="18" fillId="0" borderId="37" xfId="1" applyFont="1" applyFill="1" applyBorder="1" applyAlignment="1" applyProtection="1">
      <alignment horizontal="left" vertical="center"/>
    </xf>
    <xf numFmtId="166" fontId="20" fillId="0" borderId="48" xfId="1" applyNumberFormat="1" applyFont="1" applyFill="1" applyBorder="1" applyAlignment="1" applyProtection="1">
      <alignment horizontal="left" vertical="center"/>
    </xf>
    <xf numFmtId="166" fontId="20" fillId="0" borderId="37" xfId="1" applyNumberFormat="1" applyFont="1" applyFill="1" applyBorder="1" applyAlignment="1" applyProtection="1">
      <alignment horizontal="left" vertical="center"/>
    </xf>
    <xf numFmtId="166" fontId="20" fillId="0" borderId="47" xfId="1" applyNumberFormat="1" applyFont="1" applyFill="1" applyBorder="1" applyAlignment="1" applyProtection="1">
      <alignment horizontal="left" vertical="center"/>
    </xf>
    <xf numFmtId="0" fontId="18" fillId="0" borderId="49"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50" xfId="1" applyNumberFormat="1" applyFont="1" applyFill="1" applyBorder="1" applyAlignment="1" applyProtection="1">
      <alignment horizontal="left" vertical="center"/>
    </xf>
    <xf numFmtId="0" fontId="18" fillId="0" borderId="48" xfId="1" applyFont="1" applyFill="1" applyBorder="1" applyAlignment="1" applyProtection="1">
      <alignment horizontal="left" vertical="center"/>
    </xf>
    <xf numFmtId="0" fontId="26" fillId="7" borderId="49" xfId="1" applyFont="1" applyFill="1" applyBorder="1" applyAlignment="1" applyProtection="1">
      <alignment horizontal="center" vertical="center" wrapText="1"/>
      <protection hidden="1"/>
    </xf>
    <xf numFmtId="0" fontId="26" fillId="7" borderId="46" xfId="1" applyFont="1" applyFill="1" applyBorder="1" applyAlignment="1" applyProtection="1">
      <alignment horizontal="center" vertical="center" wrapText="1"/>
      <protection hidden="1"/>
    </xf>
    <xf numFmtId="49" fontId="25" fillId="7" borderId="54" xfId="1" applyNumberFormat="1" applyFont="1" applyFill="1" applyBorder="1" applyAlignment="1" applyProtection="1">
      <alignment horizontal="left" vertical="center"/>
      <protection hidden="1"/>
    </xf>
    <xf numFmtId="0" fontId="25" fillId="7" borderId="55" xfId="1" applyFont="1" applyFill="1" applyBorder="1" applyAlignment="1" applyProtection="1">
      <alignment horizontal="left" vertical="center"/>
      <protection hidden="1"/>
    </xf>
    <xf numFmtId="0" fontId="26" fillId="7" borderId="57" xfId="1" applyFont="1" applyFill="1" applyBorder="1" applyAlignment="1" applyProtection="1">
      <alignment horizontal="center" vertical="center" wrapText="1"/>
      <protection hidden="1"/>
    </xf>
    <xf numFmtId="0" fontId="26" fillId="7" borderId="58"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59"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59" xfId="1" applyFont="1" applyFill="1" applyBorder="1" applyAlignment="1" applyProtection="1">
      <alignment horizontal="center" vertical="center"/>
      <protection hidden="1"/>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12"/>
  <sheetViews>
    <sheetView tabSelected="1" zoomScale="70" zoomScaleNormal="70" zoomScalePageLayoutView="70" workbookViewId="0">
      <selection activeCell="A2" sqref="A2:C2"/>
    </sheetView>
  </sheetViews>
  <sheetFormatPr defaultRowHeight="15" x14ac:dyDescent="0.25"/>
  <cols>
    <col min="1" max="1" width="11.09765625" style="11" customWidth="1"/>
    <col min="2" max="2" width="23.19921875" style="12" customWidth="1"/>
    <col min="3" max="3" width="82.796875" style="12" customWidth="1"/>
    <col min="4" max="4" width="19.19921875" style="12" customWidth="1"/>
    <col min="5" max="5" width="21.19921875" style="11" customWidth="1"/>
    <col min="6" max="6" width="8.796875" style="2"/>
    <col min="7" max="22" width="4" style="2" customWidth="1"/>
    <col min="23" max="16384" width="8.796875" style="2"/>
  </cols>
  <sheetData>
    <row r="1" spans="1:5" ht="39" customHeight="1" thickBot="1" x14ac:dyDescent="0.3">
      <c r="A1" s="64" t="s">
        <v>88</v>
      </c>
      <c r="B1" s="112" t="s">
        <v>89</v>
      </c>
      <c r="C1" s="112"/>
      <c r="D1" s="112"/>
      <c r="E1" s="113"/>
    </row>
    <row r="2" spans="1:5" ht="39" customHeight="1" thickBot="1" x14ac:dyDescent="0.3">
      <c r="A2" s="114" t="s">
        <v>1</v>
      </c>
      <c r="B2" s="115"/>
      <c r="C2" s="115"/>
      <c r="D2" s="1" t="s">
        <v>2</v>
      </c>
      <c r="E2" s="95">
        <f>SUM(E5:E22)</f>
        <v>0</v>
      </c>
    </row>
    <row r="3" spans="1:5" s="5" customFormat="1" ht="21.75" customHeight="1" x14ac:dyDescent="0.2">
      <c r="A3" s="3"/>
      <c r="B3" s="4"/>
      <c r="C3" s="116" t="s">
        <v>3</v>
      </c>
      <c r="D3" s="117"/>
      <c r="E3" s="96"/>
    </row>
    <row r="4" spans="1:5" s="5" customFormat="1" ht="36" customHeight="1" thickBot="1" x14ac:dyDescent="0.25">
      <c r="A4" s="6" t="s">
        <v>4</v>
      </c>
      <c r="B4" s="7" t="s">
        <v>5</v>
      </c>
      <c r="C4" s="8" t="s">
        <v>6</v>
      </c>
      <c r="D4" s="9" t="s">
        <v>72</v>
      </c>
      <c r="E4" s="97" t="s">
        <v>7</v>
      </c>
    </row>
    <row r="5" spans="1:5" s="10" customFormat="1" ht="331.5" customHeight="1" thickTop="1" thickBot="1" x14ac:dyDescent="0.25">
      <c r="A5" s="104" t="s">
        <v>75</v>
      </c>
      <c r="B5" s="105" t="s">
        <v>80</v>
      </c>
      <c r="C5" s="111" t="s">
        <v>81</v>
      </c>
      <c r="D5" s="106" t="s">
        <v>76</v>
      </c>
      <c r="E5" s="98"/>
    </row>
    <row r="6" spans="1:5" s="10" customFormat="1" ht="150" customHeight="1" thickTop="1" thickBot="1" x14ac:dyDescent="0.25">
      <c r="A6" s="108" t="s">
        <v>77</v>
      </c>
      <c r="B6" s="109" t="s">
        <v>82</v>
      </c>
      <c r="C6" s="111" t="s">
        <v>83</v>
      </c>
      <c r="D6" s="110" t="s">
        <v>76</v>
      </c>
      <c r="E6" s="98"/>
    </row>
    <row r="7" spans="1:5" s="10" customFormat="1" ht="150" customHeight="1" thickTop="1" thickBot="1" x14ac:dyDescent="0.25">
      <c r="A7" s="101" t="s">
        <v>78</v>
      </c>
      <c r="B7" s="102" t="s">
        <v>84</v>
      </c>
      <c r="C7" s="111" t="s">
        <v>85</v>
      </c>
      <c r="D7" s="103" t="s">
        <v>76</v>
      </c>
      <c r="E7" s="98"/>
    </row>
    <row r="8" spans="1:5" s="10" customFormat="1" ht="150" customHeight="1" thickTop="1" thickBot="1" x14ac:dyDescent="0.25">
      <c r="A8" s="104" t="s">
        <v>79</v>
      </c>
      <c r="B8" s="105" t="s">
        <v>86</v>
      </c>
      <c r="C8" s="107" t="s">
        <v>87</v>
      </c>
      <c r="D8" s="106" t="s">
        <v>76</v>
      </c>
      <c r="E8" s="99"/>
    </row>
    <row r="9" spans="1:5" ht="15.75" thickTop="1" x14ac:dyDescent="0.25">
      <c r="E9" s="100"/>
    </row>
    <row r="10" spans="1:5" x14ac:dyDescent="0.25">
      <c r="E10" s="100"/>
    </row>
    <row r="11" spans="1:5" x14ac:dyDescent="0.25">
      <c r="E11" s="100"/>
    </row>
    <row r="12" spans="1:5" x14ac:dyDescent="0.25">
      <c r="E12" s="100"/>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opLeftCell="B1" zoomScale="70" zoomScaleNormal="70" workbookViewId="0">
      <selection activeCell="E7" sqref="E7"/>
    </sheetView>
  </sheetViews>
  <sheetFormatPr defaultColWidth="6.3984375" defaultRowHeight="11.25" x14ac:dyDescent="0.2"/>
  <cols>
    <col min="1" max="1" width="2.19921875" style="61" hidden="1" customWidth="1"/>
    <col min="2" max="2" width="6" style="61" customWidth="1"/>
    <col min="3" max="3" width="7.3984375" style="61" customWidth="1"/>
    <col min="4" max="4" width="7" style="61" customWidth="1"/>
    <col min="5" max="5" width="8" style="61" customWidth="1"/>
    <col min="6" max="6" width="57.296875" style="61" customWidth="1"/>
    <col min="7" max="7" width="6.296875" style="63" customWidth="1"/>
    <col min="8" max="8" width="9.09765625" style="63" customWidth="1"/>
    <col min="9" max="9" width="7.59765625" style="63" customWidth="1"/>
    <col min="10" max="10" width="7.09765625" style="63" customWidth="1"/>
    <col min="11" max="11" width="9" style="63" customWidth="1"/>
    <col min="12" max="12" width="13.296875" style="63" customWidth="1"/>
    <col min="13" max="14" width="19.796875" style="61" customWidth="1"/>
    <col min="15" max="15" width="6.3984375" style="61" customWidth="1"/>
    <col min="16" max="16384" width="6.3984375" style="61"/>
  </cols>
  <sheetData>
    <row r="1" spans="1:15" s="65" customFormat="1" ht="30.75" customHeight="1" thickTop="1" thickBot="1" x14ac:dyDescent="0.25">
      <c r="B1" s="118" t="s">
        <v>74</v>
      </c>
      <c r="C1" s="119"/>
      <c r="D1" s="119"/>
      <c r="E1" s="66"/>
      <c r="F1" s="66" t="s">
        <v>8</v>
      </c>
      <c r="G1" s="66"/>
      <c r="H1" s="67"/>
      <c r="I1" s="68"/>
      <c r="J1" s="69"/>
      <c r="K1" s="69"/>
      <c r="L1" s="70" t="s">
        <v>9</v>
      </c>
      <c r="M1" s="71"/>
    </row>
    <row r="2" spans="1:15" s="65" customFormat="1" ht="57" customHeight="1" thickTop="1" thickBot="1" x14ac:dyDescent="0.25">
      <c r="B2" s="120" t="s">
        <v>10</v>
      </c>
      <c r="C2" s="121"/>
      <c r="D2" s="14"/>
      <c r="E2" s="15"/>
      <c r="F2" s="72" t="str">
        <f>'Požadavky na výkon a fukci'!B1</f>
        <v>Zvýšení bezpečnosti na přejezdu P1397 v km 46,112 na trati Březnice - Strakonice</v>
      </c>
      <c r="G2" s="15"/>
      <c r="H2" s="73"/>
      <c r="I2" s="122" t="s">
        <v>11</v>
      </c>
      <c r="J2" s="123"/>
      <c r="K2" s="124">
        <f>SUM(L26+L36)</f>
        <v>0</v>
      </c>
      <c r="L2" s="125"/>
    </row>
    <row r="3" spans="1:15" s="65" customFormat="1" ht="42.75" customHeight="1" thickTop="1" thickBot="1" x14ac:dyDescent="0.25">
      <c r="B3" s="74" t="s">
        <v>12</v>
      </c>
      <c r="C3" s="75"/>
      <c r="D3" s="126" t="s">
        <v>9</v>
      </c>
      <c r="E3" s="126"/>
      <c r="F3" s="76" t="s">
        <v>13</v>
      </c>
      <c r="G3" s="77"/>
      <c r="H3" s="78"/>
      <c r="I3" s="79"/>
      <c r="J3" s="80"/>
      <c r="K3" s="127"/>
      <c r="L3" s="128"/>
    </row>
    <row r="4" spans="1:15" s="65" customFormat="1" ht="18" customHeight="1" thickTop="1" x14ac:dyDescent="0.2">
      <c r="B4" s="129" t="s">
        <v>14</v>
      </c>
      <c r="C4" s="130"/>
      <c r="D4" s="131"/>
      <c r="E4" s="81"/>
      <c r="F4" s="82" t="s">
        <v>15</v>
      </c>
      <c r="G4" s="83"/>
      <c r="H4" s="84"/>
      <c r="I4" s="132" t="s">
        <v>16</v>
      </c>
      <c r="J4" s="133"/>
      <c r="K4" s="85"/>
      <c r="L4" s="86"/>
    </row>
    <row r="5" spans="1:15" s="65" customFormat="1" ht="18" customHeight="1" x14ac:dyDescent="0.2">
      <c r="B5" s="87" t="s">
        <v>17</v>
      </c>
      <c r="C5" s="88"/>
      <c r="D5" s="88"/>
      <c r="E5" s="16" t="s">
        <v>18</v>
      </c>
      <c r="F5" s="134"/>
      <c r="G5" s="134"/>
      <c r="H5" s="135"/>
      <c r="I5" s="136" t="s">
        <v>19</v>
      </c>
      <c r="J5" s="131"/>
      <c r="K5" s="17"/>
      <c r="L5" s="89"/>
    </row>
    <row r="6" spans="1:15" s="65" customFormat="1" ht="18" customHeight="1" x14ac:dyDescent="0.2">
      <c r="B6" s="87" t="s">
        <v>20</v>
      </c>
      <c r="C6" s="88"/>
      <c r="D6" s="88"/>
      <c r="E6" s="17" t="s">
        <v>21</v>
      </c>
      <c r="F6" s="137"/>
      <c r="G6" s="137"/>
      <c r="H6" s="138"/>
      <c r="I6" s="136" t="s">
        <v>22</v>
      </c>
      <c r="J6" s="131"/>
      <c r="K6" s="17"/>
      <c r="L6" s="89"/>
      <c r="O6" s="90"/>
    </row>
    <row r="7" spans="1:15" s="65" customFormat="1" ht="18" customHeight="1" x14ac:dyDescent="0.2">
      <c r="B7" s="139" t="s">
        <v>23</v>
      </c>
      <c r="C7" s="140"/>
      <c r="D7" s="140"/>
      <c r="E7" s="18"/>
      <c r="F7" s="141" t="s">
        <v>24</v>
      </c>
      <c r="G7" s="142"/>
      <c r="H7" s="143"/>
      <c r="I7" s="144" t="s">
        <v>25</v>
      </c>
      <c r="J7" s="130"/>
      <c r="K7" s="19">
        <v>2020</v>
      </c>
      <c r="L7" s="91"/>
      <c r="O7" s="92"/>
    </row>
    <row r="8" spans="1:15" s="65" customFormat="1" ht="19.5" customHeight="1" thickBot="1" x14ac:dyDescent="0.25">
      <c r="B8" s="145" t="s">
        <v>26</v>
      </c>
      <c r="C8" s="146"/>
      <c r="D8" s="146"/>
      <c r="E8" s="20"/>
      <c r="F8" s="93" t="s">
        <v>73</v>
      </c>
      <c r="G8" s="147"/>
      <c r="H8" s="148"/>
      <c r="I8" s="149" t="s">
        <v>27</v>
      </c>
      <c r="J8" s="140"/>
      <c r="K8" s="21">
        <v>44166</v>
      </c>
      <c r="L8" s="94"/>
    </row>
    <row r="9" spans="1:15" s="13" customFormat="1" ht="9.75" customHeight="1" x14ac:dyDescent="0.2">
      <c r="B9" s="152" t="s">
        <v>0</v>
      </c>
      <c r="C9" s="153"/>
      <c r="D9" s="153"/>
      <c r="E9" s="153"/>
      <c r="F9" s="153"/>
      <c r="G9" s="153"/>
      <c r="H9" s="153"/>
      <c r="I9" s="153"/>
      <c r="J9" s="153"/>
      <c r="K9" s="22" t="s">
        <v>19</v>
      </c>
      <c r="L9" s="23">
        <v>0</v>
      </c>
    </row>
    <row r="10" spans="1:15" s="13" customFormat="1" ht="15" customHeight="1" x14ac:dyDescent="0.2">
      <c r="B10" s="154" t="s">
        <v>28</v>
      </c>
      <c r="C10" s="156" t="s">
        <v>29</v>
      </c>
      <c r="D10" s="156" t="s">
        <v>30</v>
      </c>
      <c r="E10" s="156" t="s">
        <v>31</v>
      </c>
      <c r="F10" s="158" t="s">
        <v>32</v>
      </c>
      <c r="G10" s="158" t="s">
        <v>33</v>
      </c>
      <c r="H10" s="158" t="s">
        <v>34</v>
      </c>
      <c r="I10" s="156" t="s">
        <v>35</v>
      </c>
      <c r="J10" s="156" t="s">
        <v>36</v>
      </c>
      <c r="K10" s="150" t="s">
        <v>37</v>
      </c>
      <c r="L10" s="151"/>
    </row>
    <row r="11" spans="1:15" s="13" customFormat="1" ht="15" customHeight="1" x14ac:dyDescent="0.2">
      <c r="B11" s="154"/>
      <c r="C11" s="156"/>
      <c r="D11" s="156"/>
      <c r="E11" s="156"/>
      <c r="F11" s="158"/>
      <c r="G11" s="158"/>
      <c r="H11" s="158"/>
      <c r="I11" s="156"/>
      <c r="J11" s="156"/>
      <c r="K11" s="150"/>
      <c r="L11" s="151"/>
    </row>
    <row r="12" spans="1:15" s="13" customFormat="1" ht="12.75" customHeight="1" thickBot="1" x14ac:dyDescent="0.25">
      <c r="B12" s="155"/>
      <c r="C12" s="157"/>
      <c r="D12" s="157"/>
      <c r="E12" s="157"/>
      <c r="F12" s="159"/>
      <c r="G12" s="159"/>
      <c r="H12" s="159"/>
      <c r="I12" s="157"/>
      <c r="J12" s="157"/>
      <c r="K12" s="24" t="s">
        <v>38</v>
      </c>
      <c r="L12" s="25" t="s">
        <v>39</v>
      </c>
    </row>
    <row r="13" spans="1:15" s="32" customFormat="1" ht="15" customHeight="1" thickBot="1" x14ac:dyDescent="0.25">
      <c r="A13" s="26" t="s">
        <v>40</v>
      </c>
      <c r="B13" s="27" t="s">
        <v>41</v>
      </c>
      <c r="C13" s="28">
        <v>1</v>
      </c>
      <c r="D13" s="29"/>
      <c r="E13" s="29"/>
      <c r="F13" s="30" t="s">
        <v>42</v>
      </c>
      <c r="G13" s="28"/>
      <c r="H13" s="28"/>
      <c r="I13" s="28"/>
      <c r="J13" s="28"/>
      <c r="K13" s="28"/>
      <c r="L13" s="31"/>
    </row>
    <row r="14" spans="1:15" s="32" customFormat="1" ht="13.5" customHeight="1" thickBot="1" x14ac:dyDescent="0.25">
      <c r="A14" s="33" t="s">
        <v>43</v>
      </c>
      <c r="B14" s="34">
        <f>1+MAX($B$13:B13)</f>
        <v>1</v>
      </c>
      <c r="C14" s="35" t="s">
        <v>44</v>
      </c>
      <c r="D14" s="36"/>
      <c r="E14" s="37" t="s">
        <v>45</v>
      </c>
      <c r="F14" s="38" t="s">
        <v>46</v>
      </c>
      <c r="G14" s="37" t="s">
        <v>47</v>
      </c>
      <c r="H14" s="39">
        <v>1</v>
      </c>
      <c r="I14" s="37"/>
      <c r="J14" s="40" t="str">
        <f>IF(I14=0,"",I14*H14)</f>
        <v/>
      </c>
      <c r="K14" s="41"/>
      <c r="L14" s="42">
        <f>ROUND((ROUND(H14,3))*(ROUND(K14,2)),2)</f>
        <v>0</v>
      </c>
    </row>
    <row r="15" spans="1:15" s="32" customFormat="1" ht="12.75" customHeight="1" x14ac:dyDescent="0.2">
      <c r="A15" s="33" t="s">
        <v>48</v>
      </c>
      <c r="B15" s="43"/>
      <c r="C15" s="44"/>
      <c r="D15" s="44"/>
      <c r="E15" s="44"/>
      <c r="F15" s="45" t="s">
        <v>49</v>
      </c>
      <c r="G15" s="46"/>
      <c r="H15" s="46"/>
      <c r="I15" s="46"/>
      <c r="J15" s="46"/>
      <c r="K15" s="46"/>
      <c r="L15" s="47"/>
    </row>
    <row r="16" spans="1:15" s="32" customFormat="1" ht="12.75" customHeight="1" x14ac:dyDescent="0.2">
      <c r="A16" s="33" t="s">
        <v>50</v>
      </c>
      <c r="B16" s="43"/>
      <c r="C16" s="44"/>
      <c r="D16" s="44"/>
      <c r="E16" s="44"/>
      <c r="F16" s="48" t="s">
        <v>51</v>
      </c>
      <c r="G16" s="46"/>
      <c r="H16" s="46"/>
      <c r="I16" s="46"/>
      <c r="J16" s="46"/>
      <c r="K16" s="46"/>
      <c r="L16" s="47"/>
    </row>
    <row r="17" spans="1:12" s="32" customFormat="1" ht="72" customHeight="1" thickBot="1" x14ac:dyDescent="0.25">
      <c r="A17" s="33" t="s">
        <v>52</v>
      </c>
      <c r="B17" s="49"/>
      <c r="C17" s="50"/>
      <c r="D17" s="50"/>
      <c r="E17" s="50"/>
      <c r="F17" s="51" t="s">
        <v>53</v>
      </c>
      <c r="G17" s="52"/>
      <c r="H17" s="52"/>
      <c r="I17" s="52"/>
      <c r="J17" s="52"/>
      <c r="K17" s="52"/>
      <c r="L17" s="53"/>
    </row>
    <row r="18" spans="1:12" s="32" customFormat="1" ht="13.5" customHeight="1" thickBot="1" x14ac:dyDescent="0.25">
      <c r="A18" s="33" t="s">
        <v>43</v>
      </c>
      <c r="B18" s="54">
        <f>1+MAX($B$13:B17)</f>
        <v>2</v>
      </c>
      <c r="C18" s="35" t="s">
        <v>54</v>
      </c>
      <c r="D18" s="36"/>
      <c r="E18" s="37" t="s">
        <v>45</v>
      </c>
      <c r="F18" s="38" t="s">
        <v>55</v>
      </c>
      <c r="G18" s="37" t="s">
        <v>47</v>
      </c>
      <c r="H18" s="39">
        <v>1</v>
      </c>
      <c r="I18" s="37"/>
      <c r="J18" s="40" t="str">
        <f>IF(I18=0,"",I18*H18)</f>
        <v/>
      </c>
      <c r="K18" s="41"/>
      <c r="L18" s="42">
        <f>ROUND((ROUND(H18,3))*(ROUND(K18,2)),2)</f>
        <v>0</v>
      </c>
    </row>
    <row r="19" spans="1:12" s="32" customFormat="1" ht="12.75" customHeight="1" x14ac:dyDescent="0.2">
      <c r="A19" s="33" t="s">
        <v>48</v>
      </c>
      <c r="B19" s="43"/>
      <c r="C19" s="44"/>
      <c r="D19" s="44"/>
      <c r="E19" s="44"/>
      <c r="F19" s="45" t="s">
        <v>56</v>
      </c>
      <c r="G19" s="46"/>
      <c r="H19" s="46"/>
      <c r="I19" s="46"/>
      <c r="J19" s="46"/>
      <c r="K19" s="46"/>
      <c r="L19" s="47"/>
    </row>
    <row r="20" spans="1:12" s="32" customFormat="1" ht="12.75" customHeight="1" x14ac:dyDescent="0.2">
      <c r="A20" s="33" t="s">
        <v>50</v>
      </c>
      <c r="B20" s="43"/>
      <c r="C20" s="44"/>
      <c r="D20" s="44"/>
      <c r="E20" s="44"/>
      <c r="F20" s="48" t="s">
        <v>51</v>
      </c>
      <c r="G20" s="46"/>
      <c r="H20" s="46"/>
      <c r="I20" s="46"/>
      <c r="J20" s="46"/>
      <c r="K20" s="46"/>
      <c r="L20" s="47"/>
    </row>
    <row r="21" spans="1:12" s="32" customFormat="1" ht="81" customHeight="1" thickBot="1" x14ac:dyDescent="0.25">
      <c r="A21" s="33" t="s">
        <v>52</v>
      </c>
      <c r="B21" s="49"/>
      <c r="C21" s="50"/>
      <c r="D21" s="50"/>
      <c r="E21" s="50"/>
      <c r="F21" s="51" t="s">
        <v>57</v>
      </c>
      <c r="G21" s="52"/>
      <c r="H21" s="52"/>
      <c r="I21" s="52"/>
      <c r="J21" s="52"/>
      <c r="K21" s="52"/>
      <c r="L21" s="53"/>
    </row>
    <row r="22" spans="1:12" s="32" customFormat="1" ht="13.5" customHeight="1" thickBot="1" x14ac:dyDescent="0.25">
      <c r="A22" s="33" t="s">
        <v>43</v>
      </c>
      <c r="B22" s="54">
        <f>1+MAX($B$13:B21)</f>
        <v>3</v>
      </c>
      <c r="C22" s="35" t="s">
        <v>58</v>
      </c>
      <c r="D22" s="36"/>
      <c r="E22" s="37" t="s">
        <v>45</v>
      </c>
      <c r="F22" s="38" t="s">
        <v>59</v>
      </c>
      <c r="G22" s="37" t="s">
        <v>47</v>
      </c>
      <c r="H22" s="39">
        <v>1</v>
      </c>
      <c r="I22" s="37"/>
      <c r="J22" s="40" t="str">
        <f>IF(I22=0,"",I22*H22)</f>
        <v/>
      </c>
      <c r="K22" s="41"/>
      <c r="L22" s="42">
        <f>ROUND((ROUND(H22,3))*(ROUND(K22,2)),2)</f>
        <v>0</v>
      </c>
    </row>
    <row r="23" spans="1:12" s="32" customFormat="1" ht="12.75" customHeight="1" x14ac:dyDescent="0.2">
      <c r="A23" s="33" t="s">
        <v>48</v>
      </c>
      <c r="B23" s="43"/>
      <c r="C23" s="44"/>
      <c r="D23" s="44"/>
      <c r="E23" s="44"/>
      <c r="F23" s="45" t="s">
        <v>60</v>
      </c>
      <c r="G23" s="46"/>
      <c r="H23" s="46"/>
      <c r="I23" s="46"/>
      <c r="J23" s="46"/>
      <c r="K23" s="46"/>
      <c r="L23" s="47"/>
    </row>
    <row r="24" spans="1:12" s="32" customFormat="1" ht="12.75" customHeight="1" x14ac:dyDescent="0.2">
      <c r="A24" s="33" t="s">
        <v>50</v>
      </c>
      <c r="B24" s="43"/>
      <c r="C24" s="44"/>
      <c r="D24" s="44"/>
      <c r="E24" s="44"/>
      <c r="F24" s="48" t="s">
        <v>51</v>
      </c>
      <c r="G24" s="46"/>
      <c r="H24" s="46"/>
      <c r="I24" s="46"/>
      <c r="J24" s="46"/>
      <c r="K24" s="46"/>
      <c r="L24" s="47"/>
    </row>
    <row r="25" spans="1:12" s="32" customFormat="1" ht="42.75" customHeight="1" thickBot="1" x14ac:dyDescent="0.25">
      <c r="A25" s="33" t="s">
        <v>52</v>
      </c>
      <c r="B25" s="49"/>
      <c r="C25" s="50"/>
      <c r="D25" s="50"/>
      <c r="E25" s="50"/>
      <c r="F25" s="51" t="s">
        <v>61</v>
      </c>
      <c r="G25" s="52"/>
      <c r="H25" s="52"/>
      <c r="I25" s="52"/>
      <c r="J25" s="52"/>
      <c r="K25" s="52"/>
      <c r="L25" s="53"/>
    </row>
    <row r="26" spans="1:12" ht="13.5" thickBot="1" x14ac:dyDescent="0.25">
      <c r="A26" s="55" t="s">
        <v>62</v>
      </c>
      <c r="B26" s="56" t="s">
        <v>63</v>
      </c>
      <c r="C26" s="57" t="s">
        <v>64</v>
      </c>
      <c r="D26" s="58"/>
      <c r="E26" s="58"/>
      <c r="F26" s="59" t="s">
        <v>42</v>
      </c>
      <c r="G26" s="57"/>
      <c r="H26" s="57"/>
      <c r="I26" s="57"/>
      <c r="J26" s="57"/>
      <c r="K26" s="57"/>
      <c r="L26" s="60">
        <f>SUM(L14:L25)</f>
        <v>0</v>
      </c>
    </row>
    <row r="27" spans="1:12" ht="13.5" thickBot="1" x14ac:dyDescent="0.25">
      <c r="A27" s="26" t="s">
        <v>40</v>
      </c>
      <c r="B27" s="27" t="s">
        <v>41</v>
      </c>
      <c r="C27" s="28">
        <v>2</v>
      </c>
      <c r="D27" s="29"/>
      <c r="E27" s="29"/>
      <c r="F27" s="30" t="s">
        <v>65</v>
      </c>
      <c r="G27" s="28"/>
      <c r="H27" s="28"/>
      <c r="I27" s="28"/>
      <c r="J27" s="28"/>
      <c r="K27" s="28"/>
      <c r="L27" s="31"/>
    </row>
    <row r="28" spans="1:12" s="32" customFormat="1" ht="13.5" customHeight="1" thickBot="1" x14ac:dyDescent="0.25">
      <c r="A28" s="33" t="s">
        <v>43</v>
      </c>
      <c r="B28" s="54">
        <f>1+MAX($B$13:B27)</f>
        <v>4</v>
      </c>
      <c r="C28" s="35"/>
      <c r="D28" s="36"/>
      <c r="E28" s="37" t="s">
        <v>45</v>
      </c>
      <c r="F28" s="38" t="s">
        <v>66</v>
      </c>
      <c r="G28" s="37" t="s">
        <v>47</v>
      </c>
      <c r="H28" s="39">
        <v>1</v>
      </c>
      <c r="I28" s="37"/>
      <c r="J28" s="40" t="str">
        <f>IF(I28=0,"",I28*H28)</f>
        <v/>
      </c>
      <c r="K28" s="41"/>
      <c r="L28" s="62">
        <f>ROUND((ROUND(H28,3))*(ROUND(K28,2)),2)</f>
        <v>0</v>
      </c>
    </row>
    <row r="29" spans="1:12" s="32" customFormat="1" ht="12.75" customHeight="1" x14ac:dyDescent="0.2">
      <c r="A29" s="33" t="s">
        <v>48</v>
      </c>
      <c r="B29" s="43"/>
      <c r="C29" s="44"/>
      <c r="D29" s="44"/>
      <c r="E29" s="44"/>
      <c r="F29" s="45" t="s">
        <v>67</v>
      </c>
      <c r="G29" s="46"/>
      <c r="H29" s="46"/>
      <c r="I29" s="46"/>
      <c r="J29" s="46"/>
      <c r="K29" s="46"/>
      <c r="L29" s="47"/>
    </row>
    <row r="30" spans="1:12" s="32" customFormat="1" ht="12.75" customHeight="1" x14ac:dyDescent="0.2">
      <c r="A30" s="33" t="s">
        <v>50</v>
      </c>
      <c r="B30" s="43"/>
      <c r="C30" s="44"/>
      <c r="D30" s="44"/>
      <c r="E30" s="44"/>
      <c r="F30" s="48" t="s">
        <v>51</v>
      </c>
      <c r="G30" s="46"/>
      <c r="H30" s="46"/>
      <c r="I30" s="46"/>
      <c r="J30" s="46"/>
      <c r="K30" s="46"/>
      <c r="L30" s="47"/>
    </row>
    <row r="31" spans="1:12" s="32" customFormat="1" ht="75" customHeight="1" thickBot="1" x14ac:dyDescent="0.25">
      <c r="A31" s="33" t="s">
        <v>52</v>
      </c>
      <c r="B31" s="49"/>
      <c r="C31" s="50"/>
      <c r="D31" s="50"/>
      <c r="E31" s="50"/>
      <c r="F31" s="51" t="s">
        <v>68</v>
      </c>
      <c r="G31" s="52"/>
      <c r="H31" s="52"/>
      <c r="I31" s="52"/>
      <c r="J31" s="52"/>
      <c r="K31" s="52"/>
      <c r="L31" s="53"/>
    </row>
    <row r="32" spans="1:12" s="32" customFormat="1" ht="13.5" customHeight="1" thickBot="1" x14ac:dyDescent="0.25">
      <c r="A32" s="33" t="s">
        <v>43</v>
      </c>
      <c r="B32" s="54">
        <f>1+MAX($B$13:B31)</f>
        <v>5</v>
      </c>
      <c r="C32" s="35"/>
      <c r="D32" s="36"/>
      <c r="E32" s="37" t="s">
        <v>45</v>
      </c>
      <c r="F32" s="38" t="s">
        <v>69</v>
      </c>
      <c r="G32" s="37" t="s">
        <v>47</v>
      </c>
      <c r="H32" s="39">
        <v>1</v>
      </c>
      <c r="I32" s="37"/>
      <c r="J32" s="40" t="str">
        <f>IF(I32=0,"",I32*H32)</f>
        <v/>
      </c>
      <c r="K32" s="41"/>
      <c r="L32" s="62">
        <f>ROUND((ROUND(H32,3))*(ROUND(K32,2)),2)</f>
        <v>0</v>
      </c>
    </row>
    <row r="33" spans="1:12" s="32" customFormat="1" ht="12.75" customHeight="1" x14ac:dyDescent="0.2">
      <c r="A33" s="33" t="s">
        <v>48</v>
      </c>
      <c r="B33" s="43"/>
      <c r="C33" s="44"/>
      <c r="D33" s="44"/>
      <c r="E33" s="44"/>
      <c r="F33" s="45" t="s">
        <v>70</v>
      </c>
      <c r="G33" s="46"/>
      <c r="H33" s="46"/>
      <c r="I33" s="46"/>
      <c r="J33" s="46"/>
      <c r="K33" s="46"/>
      <c r="L33" s="47"/>
    </row>
    <row r="34" spans="1:12" s="32" customFormat="1" ht="12.75" customHeight="1" x14ac:dyDescent="0.2">
      <c r="A34" s="33" t="s">
        <v>50</v>
      </c>
      <c r="B34" s="43"/>
      <c r="C34" s="44"/>
      <c r="D34" s="44"/>
      <c r="E34" s="44"/>
      <c r="F34" s="48" t="s">
        <v>51</v>
      </c>
      <c r="G34" s="46"/>
      <c r="H34" s="46"/>
      <c r="I34" s="46"/>
      <c r="J34" s="46"/>
      <c r="K34" s="46"/>
      <c r="L34" s="47"/>
    </row>
    <row r="35" spans="1:12" s="32" customFormat="1" ht="60" customHeight="1" thickBot="1" x14ac:dyDescent="0.25">
      <c r="A35" s="33" t="s">
        <v>52</v>
      </c>
      <c r="B35" s="49"/>
      <c r="C35" s="50"/>
      <c r="D35" s="50"/>
      <c r="E35" s="50"/>
      <c r="F35" s="51" t="s">
        <v>71</v>
      </c>
      <c r="G35" s="52"/>
      <c r="H35" s="52"/>
      <c r="I35" s="52"/>
      <c r="J35" s="52"/>
      <c r="K35" s="52"/>
      <c r="L35" s="53"/>
    </row>
    <row r="36" spans="1:12" ht="13.5" thickBot="1" x14ac:dyDescent="0.25">
      <c r="A36" s="55" t="s">
        <v>62</v>
      </c>
      <c r="B36" s="56" t="s">
        <v>63</v>
      </c>
      <c r="C36" s="57" t="s">
        <v>64</v>
      </c>
      <c r="D36" s="58"/>
      <c r="E36" s="58"/>
      <c r="F36" s="59" t="s">
        <v>65</v>
      </c>
      <c r="G36" s="57"/>
      <c r="H36" s="57"/>
      <c r="I36" s="57"/>
      <c r="J36" s="57"/>
      <c r="K36" s="57"/>
      <c r="L36" s="60">
        <f>SUM(L28:L35)</f>
        <v>0</v>
      </c>
    </row>
  </sheetData>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Křelovcová Gabriela, Ing.</cp:lastModifiedBy>
  <dcterms:created xsi:type="dcterms:W3CDTF">2020-12-08T08:47:11Z</dcterms:created>
  <dcterms:modified xsi:type="dcterms:W3CDTF">2021-01-04T12:23:53Z</dcterms:modified>
</cp:coreProperties>
</file>