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práce\STAVBY\Přejezdy 500\P13xx Březnice - Strakonice\"/>
    </mc:Choice>
  </mc:AlternateContent>
  <bookViews>
    <workbookView xWindow="-15" yWindow="0" windowWidth="20520" windowHeight="7860" activeTab="1"/>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fukci'!$A$2:$E$9</definedName>
    <definedName name="_xlnm.Print_Area" localSheetId="1">'SO 98-98'!$B$1:$L$36</definedName>
  </definedNames>
  <calcPr calcId="162913"/>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22" i="6"/>
  <c r="B18" i="6"/>
  <c r="K2" i="6" l="1"/>
  <c r="B32" i="6"/>
  <c r="B28" i="6"/>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<sst xmlns="http://schemas.openxmlformats.org/spreadsheetml/2006/main" count="134" uniqueCount="93">
  <si>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</si>
  <si>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</si>
  <si>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</si>
  <si>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</si>
  <si>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</si>
  <si>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</si>
  <si>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</si>
  <si>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</si>
  <si>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</si>
  <si>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</si>
  <si>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</si>
  <si>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</si>
  <si>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</si>
  <si>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</si>
  <si>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</si>
  <si>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</si>
  <si>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</si>
  <si>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</si>
  <si>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</si>
  <si>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</si>
  <si>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</si>
  <si>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</si>
  <si>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</si>
  <si>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</si>
  <si>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</si>
  <si>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</si>
  <si>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</si>
  <si>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</si>
  <si>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</si>
  <si>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</si>
  <si>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</si>
  <si>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</si>
  <si>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</si>
  <si>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</si>
  <si>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</si>
  <si>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</si>
  <si>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</si>
  <si>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</si>
  <si>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</si>
  <si>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</si>
  <si>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</si>
  <si>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</si>
  <si>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</si>
  <si>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</si>
  <si>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</si>
  <si>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</si>
  <si>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</si>
  <si>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</si>
  <si>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</si>
  <si>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</si>
  <si>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</si>
  <si>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</si>
  <si>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</si>
  <si>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</si>
  <si>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</si>
  <si>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</si>
  <si>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</si>
  <si>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</si>
  <si>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</si>
  <si>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</si>
  <si>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</si>
  <si>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</si>
  <si>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</si>
  <si>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</si>
  <si>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</si>
  <si>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</si>
  <si>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</si>
  <si>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</si>
  <si>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</si>
  <si>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</si>
  <si>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</si>
  <si>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</si>
  <si>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</si>
  <si>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</si>
  <si>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</si>
  <si>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PS 01-01-31</t>
  </si>
  <si>
    <t>V rozsahu Zjednodušené dokumentace ve stádiu 2 a ZTP</t>
  </si>
  <si>
    <t>SO 01-10-01</t>
  </si>
  <si>
    <t>SO 01-11-01</t>
  </si>
  <si>
    <t>SO 01-13-01</t>
  </si>
  <si>
    <t>SO 01-86-01</t>
  </si>
  <si>
    <t>Zabezpečovací zařízení (PZS) Železniční přejezd v km 35,051 (P1371)</t>
  </si>
  <si>
    <t xml:space="preserve">Dodávka a montáž kompletního vnitřního a venkovního zařízení PZS přejezdu P1371 včetně potřebného pomocného materiálu, softwarového vybavení a jeho dopravy.  Položka obsahuje všechny náklady na pořízení nového reléového domku včetně příslušných stojanů, pořízení a montáž výstražníků a závor a související nutné kabelizace včetně pomocného materiálu a jeho dopravu. Položka obsahuje všechny náklady na úpravy na navazující ZZ, informace o stavu a ovládání přejezdu budou přenášeny systémem Remote 96 do JOP Blatná, bude provedena úprava a výměna softwaru JOP, případné úpravy pracoviště JOP. PZS bude vybaveno stavovou a měřící diagnostikou MEDIS s online přenosem informací do stávajícího diagnostického serveru a s možností dálkového rozboru dat. V rámci tohoto PS bude zpracována a schválena nová tabulka přejezdu a situační schéma PZS, provedeno úplné přezkoušení nového PZS včetně vazeb a jeho uvedení do provozu. PS bude realizován dle závazných norem a směrnic a to včetně podmínek TSI. Bude provedena výstavba nového  PZS doplněného závorami. Nové PZS bude situované v novém technologickém objektu. Pro zjišťování volnosti kolejových úseků budou zřízeny nové počítače náprav. V rámci stavby bude zřízena nová kabelizace. Její součástí bude mimo pokládky kabelů pro technologii i pokládka kabelové přílože 2x HDPE a 1xTK 10XN0,8 v celé délce výkopů, v místě přejezdu bude kabelizace provedena s oddělením pro ovládání světel, závor a napájení pohonů závor. Vzhledem k umístění přejezdu v extravilánu není potřeba zajistit osazení PZS zvukovou signalizací pro nevidomé dle vyhlášky č. 577/2004. Budou použity výstražníky v plastovém provedení. Před výstražníky a za pohony závor bude zřízena rovná plocha pro bezpečné provádění údržby. U výstražníků se špatným přístupem pro údržbu bude nutné vybudování servisních plošin. Bude zachována technologie i typ PZS shodná se současně použitými technologiemi u PZS na této trati (reléové PZS s elektronickými doplňky). Bude dodána kompletní úprava SZZ a JOP Blatná pro zavázání nového PZS.   </t>
  </si>
  <si>
    <t>Železniční svršek Železniční přejezd v km 35,051 (P1371)</t>
  </si>
  <si>
    <t xml:space="preserve">Stávající konstrukce železničního svršku pod přejezdem je složena z kolejnic tvaru „T“, dřevěných pražců rozdělení „c“, upevnění rozponové tuhé. Kolejové lože štěrkové zapuštěné. Délka kolejového pole je cca 25 m. Z obou stran navazující konstrukci železničního svršku tvoří kolejnice tvaru „T“, betonové pražce SB 3/4, rozdělení „c“, upevnění rozponové tuhé. Kolejové lože štěrkové otevřené. 
Kolej v místě přejezdu leží částečně v levém oblouku (R=850 m, D=0 mm,  u=0 mm, ZP=km 34,980, KP=ZO=km 35,004, KO=ZP=KP=km 35,055).
V místě přejezdu bude provedena rekonstrukce železničního svršku v délce 25 m ve vazbě na soustavu železničního svršku v navazující koleji a budou odstraněny všechny dřevěné pražce. Kolejnice nové 49E1, pražce betonové nové B91S/2, rozdělení „u“, upevnění pružné, v místě železničního přejezdu s antikorozní úpravou. Bude zřízena bezstyková kolej. 
Bude provedena směrová a výšková úprava koleje v přejezdu a v navazujících úsecích na celou délku oblouku včetně přechodnic a navazujícího oblouku s přechodnicemi s doplněním kolejového lože a úpravou BK.
</t>
  </si>
  <si>
    <t>Železniční spodek Železniční přejezd v km 35,051 (P1371)</t>
  </si>
  <si>
    <t>Zemní pláň vyspádovat a odvodnit.</t>
  </si>
  <si>
    <t>Železniční přejezd Železniční přejezd v km 35,051 (P1371)</t>
  </si>
  <si>
    <t xml:space="preserve">
Dojde k demontáži stávající přejezdové konstrukce a odfrézování přilehlé živičné konstrukce vozovky k přejezdu s nutným odtěžením konstrukčních vrstev. Bude provedena montáž nové celopryžové přejezdové konstrukce bez spojovacích tyčí odpovídající zatížení silniční dopravou s uložením vnějších panelů na pryžových závěrných zídkách. Budou položeny nové vrstvy konstrukce živičné vozovky v oblasti přejezdu v takovém rozsahu, aby niveleta komunikace plynule navazovala na přilehlé úseky dle ČSN 73 6380.
Délka přejezdové konstrukce 9,6 m.
V blízkosti přejezdu se nachází křižovatka v nedostatečné vzdálenosti od hranice nebezpečného pásma přejezdu, na které bude nutné provést upravit dopravní značení pro zajištění bezpečného průjezdu silničních vozidel prostorem přejezdu v souladu s ČSN 73 6380. Komunikace musí být doplněna o dopravní značení.   
</t>
  </si>
  <si>
    <t>Přípojka napájení NN Železniční přejezd v km 35,051 (P1371)</t>
  </si>
  <si>
    <t>Pro výstavbu nového PZS je nutné vybudování nové kabelové přípojky vedené ze stožárové trafostanice fy E.ON ČR, a. s. situované na pozemku p. č. 1430/1 v k. ú. Sedlice u Blatné v km cca 33,590 s ukončením v nových, samostatně stojících plastových pilířích se samostatným měřením el. spotřeby jednotlivých odběrů a s osazením zásuvky pro připojení NZEE. Stávající elektrická přípojka z distribuční sítě bude nově navýšena na příkon 3 x 40 A, musí umožňovat vložení technologie DDTS a bude osazena tří stupňovou ochranou proti přepětí. V případě volby uzamykání dveří pilířů požadujeme praktikovat systém generálního klíče. Z výše uvedené trafostanice je dále potřebné vybudovat nový kabelový přívod k přejezdu P1367 v km 33,149 se stejným ukončením jako v případě P1371. Kabelový přívod je nezbytné koncipovat tak, aby v budoucnu bylo možné napájet el. energií přejezdy P1368 v km 33,591; P1369 v km 34,344 a P1370 v km 34,654. Dále na základě ustanovení předpisu SŽ E11 „Předpis pro osvětlení venkovních železničních prostor“ bude vybudována nn přípojka na zastávku Rojice jako příprava na vybudování osvětlení. (V tomto úseku bude prováděna kabelizace pro přibližovací úseky PZS). Součástí napájení PZS bude zásuvka pro zapojení DA v případě dlouhodobého výpadku elektrické energie.</t>
  </si>
  <si>
    <t>Stavba 4:</t>
  </si>
  <si>
    <t>Zvýšení bezpečnosti na přejezdu P1371 v km 35,051 na trati Březnice - Strakonice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</si>
</sst>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9"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sz val="11"/>
      <name val="Calibri"/>
      <family val="2"/>
      <charset val="238"/>
      <scheme val="minor"/>
    </font>
    <font>
      <b/>
      <sz val="11"/>
      <color theme="1"/>
      <name val="Calibri"/>
      <family val="2"/>
      <charset val="238"/>
      <scheme val="minor"/>
    </font>
    <font>
      <sz val="11"/>
      <color theme="1"/>
      <name val="Calibri"/>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2">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bottom/>
      <diagonal/>
    </border>
    <border>
      <left style="thin">
        <color auto="1"/>
      </left>
      <right style="thin">
        <color auto="1"/>
      </right>
      <top/>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64">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7" xfId="1" applyNumberFormat="1" applyFont="1" applyFill="1" applyBorder="1" applyAlignment="1" applyProtection="1">
      <alignment horizontal="left" vertical="top"/>
    </xf>
    <xf numFmtId="49" fontId="12" fillId="0" borderId="37"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7"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50" xfId="1" applyNumberFormat="1" applyFont="1" applyFill="1" applyBorder="1" applyAlignment="1" applyProtection="1">
      <alignment horizontal="left" vertical="center"/>
      <protection locked="0"/>
    </xf>
    <xf numFmtId="14" fontId="19" fillId="0" borderId="52" xfId="1" applyNumberFormat="1" applyFont="1" applyFill="1" applyBorder="1" applyAlignment="1" applyProtection="1">
      <alignment vertical="center"/>
      <protection locked="0"/>
    </xf>
    <xf numFmtId="0" fontId="25" fillId="7" borderId="55" xfId="1" applyFont="1" applyFill="1" applyBorder="1" applyAlignment="1" applyProtection="1">
      <alignment horizontal="right" vertical="center"/>
      <protection hidden="1"/>
    </xf>
    <xf numFmtId="3" fontId="25" fillId="7" borderId="56" xfId="1" applyNumberFormat="1" applyFont="1" applyFill="1" applyBorder="1" applyAlignment="1" applyProtection="1">
      <alignment horizontal="left" vertical="center"/>
      <protection hidden="1"/>
    </xf>
    <xf numFmtId="0" fontId="26" fillId="7" borderId="59"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1"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2"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3" xfId="1" applyFont="1" applyFill="1" applyBorder="1" applyAlignment="1" applyProtection="1">
      <alignment horizontal="center" vertical="center"/>
    </xf>
    <xf numFmtId="49" fontId="8" fillId="0" borderId="64" xfId="1" applyNumberFormat="1" applyFont="1" applyFill="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0" borderId="64" xfId="1" applyFont="1" applyFill="1" applyBorder="1" applyAlignment="1" applyProtection="1">
      <alignment horizontal="center" vertical="center"/>
      <protection locked="0"/>
    </xf>
    <xf numFmtId="0" fontId="27" fillId="0" borderId="64" xfId="3" applyNumberFormat="1" applyFont="1" applyFill="1" applyBorder="1" applyAlignment="1" applyProtection="1">
      <alignment horizontal="left" vertical="center" wrapText="1"/>
      <protection locked="0"/>
    </xf>
    <xf numFmtId="167" fontId="8" fillId="0" borderId="64" xfId="1" applyNumberFormat="1" applyFont="1" applyFill="1" applyBorder="1" applyAlignment="1" applyProtection="1">
      <alignment horizontal="center" vertical="center"/>
      <protection locked="0"/>
    </xf>
    <xf numFmtId="2" fontId="8" fillId="0" borderId="64" xfId="1" applyNumberFormat="1" applyFont="1" applyFill="1" applyBorder="1" applyAlignment="1" applyProtection="1">
      <alignment horizontal="center" vertical="center"/>
      <protection locked="0"/>
    </xf>
    <xf numFmtId="4" fontId="28" fillId="0" borderId="64" xfId="3" applyNumberFormat="1" applyFont="1" applyFill="1" applyBorder="1" applyAlignment="1" applyProtection="1">
      <alignment horizontal="center" vertical="center"/>
      <protection locked="0"/>
    </xf>
    <xf numFmtId="165" fontId="28" fillId="0" borderId="65"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7" xfId="1" applyFont="1" applyBorder="1" applyAlignment="1" applyProtection="1">
      <alignment vertical="center"/>
      <protection locked="0"/>
    </xf>
    <xf numFmtId="0" fontId="8" fillId="0" borderId="68" xfId="1" applyFont="1" applyBorder="1" applyAlignment="1" applyProtection="1">
      <alignment vertical="center"/>
      <protection locked="0"/>
    </xf>
    <xf numFmtId="0" fontId="27" fillId="0" borderId="59"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horizontal="center" vertical="center"/>
      <protection locked="0"/>
    </xf>
    <xf numFmtId="0" fontId="8" fillId="0" borderId="69" xfId="1" applyFont="1" applyBorder="1" applyAlignment="1" applyProtection="1">
      <alignment horizontal="center" vertical="center"/>
      <protection locked="0"/>
    </xf>
    <xf numFmtId="0" fontId="8" fillId="2" borderId="63"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1"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2"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5"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3"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4"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5"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7" xfId="1" applyNumberFormat="1" applyFont="1" applyFill="1" applyBorder="1" applyAlignment="1" applyProtection="1">
      <alignment vertical="top" wrapText="1"/>
    </xf>
    <xf numFmtId="49" fontId="12" fillId="0" borderId="38"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9" xfId="1" applyNumberFormat="1" applyFont="1" applyFill="1" applyBorder="1" applyAlignment="1" applyProtection="1">
      <alignment vertical="top"/>
    </xf>
    <xf numFmtId="0" fontId="17" fillId="4" borderId="40"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4"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6" xfId="1" applyFont="1" applyFill="1" applyBorder="1" applyAlignment="1" applyProtection="1">
      <alignment vertical="center"/>
    </xf>
    <xf numFmtId="0" fontId="22" fillId="0" borderId="0" xfId="1" applyFont="1" applyAlignment="1" applyProtection="1">
      <alignment horizontal="center"/>
    </xf>
    <xf numFmtId="0" fontId="20" fillId="0" borderId="46"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51" xfId="1" applyNumberFormat="1" applyFont="1" applyFill="1" applyBorder="1" applyAlignment="1" applyProtection="1">
      <alignment horizontal="left" vertical="center" wrapText="1"/>
    </xf>
    <xf numFmtId="14" fontId="20" fillId="0" borderId="53"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4" fontId="5" fillId="0" borderId="31"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25" xfId="0" applyFont="1" applyFill="1" applyBorder="1" applyAlignment="1">
      <alignment horizontal="left" vertical="center" wrapText="1"/>
    </xf>
    <xf numFmtId="0" fontId="7" fillId="0" borderId="26" xfId="0" applyNumberFormat="1" applyFont="1" applyFill="1" applyBorder="1" applyAlignment="1">
      <alignment horizontal="left" vertical="center" wrapText="1"/>
    </xf>
    <xf numFmtId="0" fontId="47" fillId="0" borderId="28" xfId="0" applyFont="1" applyFill="1" applyBorder="1" applyAlignment="1">
      <alignment horizontal="center" vertical="center" wrapText="1"/>
    </xf>
    <xf numFmtId="0" fontId="7" fillId="0" borderId="29" xfId="0" applyFont="1" applyFill="1" applyBorder="1" applyAlignment="1">
      <alignment horizontal="left" vertical="center" wrapText="1"/>
    </xf>
    <xf numFmtId="0" fontId="7" fillId="0" borderId="30" xfId="0" applyNumberFormat="1" applyFont="1" applyFill="1" applyBorder="1" applyAlignment="1">
      <alignment horizontal="left" vertical="center" wrapText="1"/>
    </xf>
    <xf numFmtId="0" fontId="47" fillId="0" borderId="30" xfId="0" applyFont="1" applyFill="1" applyBorder="1" applyAlignment="1">
      <alignment horizontal="center" vertical="center" wrapText="1"/>
    </xf>
    <xf numFmtId="0" fontId="7" fillId="0" borderId="20" xfId="0" applyFont="1" applyFill="1" applyBorder="1" applyAlignment="1">
      <alignment horizontal="left" vertical="center" wrapText="1"/>
    </xf>
    <xf numFmtId="0" fontId="7" fillId="0" borderId="21" xfId="0" applyNumberFormat="1" applyFont="1" applyFill="1" applyBorder="1" applyAlignment="1">
      <alignment horizontal="left" vertical="center" wrapText="1"/>
    </xf>
    <xf numFmtId="0" fontId="46" fillId="0" borderId="21" xfId="0" applyFont="1" applyFill="1" applyBorder="1" applyAlignment="1">
      <alignment horizontal="left" vertical="top" wrapText="1"/>
    </xf>
    <xf numFmtId="0" fontId="47" fillId="0" borderId="21" xfId="0" applyFont="1" applyFill="1" applyBorder="1" applyAlignment="1">
      <alignment horizontal="center" vertical="center" wrapText="1"/>
    </xf>
    <xf numFmtId="0" fontId="46" fillId="0" borderId="30" xfId="0" applyFont="1" applyFill="1" applyBorder="1" applyAlignment="1">
      <alignment horizontal="left" vertical="center" wrapText="1"/>
    </xf>
    <xf numFmtId="0" fontId="7" fillId="0" borderId="70" xfId="0" applyFont="1" applyFill="1" applyBorder="1" applyAlignment="1">
      <alignment horizontal="left" vertical="center" wrapText="1"/>
    </xf>
    <xf numFmtId="0" fontId="7" fillId="0" borderId="71" xfId="0" applyNumberFormat="1" applyFont="1" applyFill="1" applyBorder="1" applyAlignment="1">
      <alignment horizontal="left" vertical="center" wrapText="1"/>
    </xf>
    <xf numFmtId="0" fontId="47" fillId="0" borderId="51" xfId="0" applyFont="1" applyFill="1" applyBorder="1" applyAlignment="1">
      <alignment horizontal="center" vertical="center" wrapText="1"/>
    </xf>
    <xf numFmtId="0" fontId="48" fillId="0" borderId="30" xfId="0" applyFont="1" applyFill="1" applyBorder="1" applyAlignment="1">
      <alignment horizontal="left" vertical="center" wrapText="1"/>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32" xfId="1" applyFont="1" applyFill="1" applyBorder="1" applyAlignment="1" applyProtection="1">
      <alignment horizontal="left" vertical="top" wrapText="1"/>
    </xf>
    <xf numFmtId="0" fontId="9" fillId="0" borderId="33" xfId="1" applyFont="1" applyFill="1" applyBorder="1" applyAlignment="1" applyProtection="1">
      <alignment horizontal="left" vertical="top" wrapText="1"/>
    </xf>
    <xf numFmtId="0" fontId="12" fillId="0" borderId="36" xfId="1" applyFont="1" applyFill="1" applyBorder="1" applyAlignment="1" applyProtection="1">
      <alignment horizontal="left" vertical="top"/>
    </xf>
    <xf numFmtId="0" fontId="12" fillId="0" borderId="37"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5"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41" xfId="1" applyFont="1" applyFill="1" applyBorder="1" applyAlignment="1" applyProtection="1">
      <alignment horizontal="center" vertical="center"/>
    </xf>
    <xf numFmtId="0" fontId="17" fillId="6" borderId="35"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42" xfId="1" applyFont="1" applyFill="1" applyBorder="1" applyAlignment="1" applyProtection="1">
      <alignment horizontal="left" vertical="center"/>
    </xf>
    <xf numFmtId="0" fontId="18" fillId="0" borderId="43" xfId="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5"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6" xfId="1" applyFont="1" applyFill="1" applyBorder="1" applyAlignment="1" applyProtection="1">
      <alignment horizontal="left" vertical="center"/>
    </xf>
    <xf numFmtId="0" fontId="18" fillId="0" borderId="37" xfId="1" applyFont="1" applyFill="1" applyBorder="1" applyAlignment="1" applyProtection="1">
      <alignment horizontal="left" vertical="center"/>
    </xf>
    <xf numFmtId="166" fontId="20" fillId="0" borderId="48" xfId="1" applyNumberFormat="1" applyFont="1" applyFill="1" applyBorder="1" applyAlignment="1" applyProtection="1">
      <alignment horizontal="left" vertical="center"/>
    </xf>
    <xf numFmtId="166" fontId="20" fillId="0" borderId="37" xfId="1" applyNumberFormat="1" applyFont="1" applyFill="1" applyBorder="1" applyAlignment="1" applyProtection="1">
      <alignment horizontal="left" vertical="center"/>
    </xf>
    <xf numFmtId="166" fontId="20" fillId="0" borderId="47" xfId="1" applyNumberFormat="1" applyFont="1" applyFill="1" applyBorder="1" applyAlignment="1" applyProtection="1">
      <alignment horizontal="left" vertical="center"/>
    </xf>
    <xf numFmtId="0" fontId="18" fillId="0" borderId="49"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50" xfId="1" applyNumberFormat="1" applyFont="1" applyFill="1" applyBorder="1" applyAlignment="1" applyProtection="1">
      <alignment horizontal="left" vertical="center"/>
    </xf>
    <xf numFmtId="0" fontId="18" fillId="0" borderId="48" xfId="1" applyFont="1" applyFill="1" applyBorder="1" applyAlignment="1" applyProtection="1">
      <alignment horizontal="left" vertical="center"/>
    </xf>
    <xf numFmtId="0" fontId="26" fillId="7" borderId="49" xfId="1" applyFont="1" applyFill="1" applyBorder="1" applyAlignment="1" applyProtection="1">
      <alignment horizontal="center" vertical="center" wrapText="1"/>
      <protection hidden="1"/>
    </xf>
    <xf numFmtId="0" fontId="26" fillId="7" borderId="46" xfId="1" applyFont="1" applyFill="1" applyBorder="1" applyAlignment="1" applyProtection="1">
      <alignment horizontal="center" vertical="center" wrapText="1"/>
      <protection hidden="1"/>
    </xf>
    <xf numFmtId="49" fontId="25" fillId="7" borderId="54" xfId="1" applyNumberFormat="1" applyFont="1" applyFill="1" applyBorder="1" applyAlignment="1" applyProtection="1">
      <alignment horizontal="left" vertical="center"/>
      <protection hidden="1"/>
    </xf>
    <xf numFmtId="0" fontId="25" fillId="7" borderId="55" xfId="1" applyFont="1" applyFill="1" applyBorder="1" applyAlignment="1" applyProtection="1">
      <alignment horizontal="left" vertical="center"/>
      <protection hidden="1"/>
    </xf>
    <xf numFmtId="0" fontId="26" fillId="7" borderId="57" xfId="1" applyFont="1" applyFill="1" applyBorder="1" applyAlignment="1" applyProtection="1">
      <alignment horizontal="center" vertical="center" wrapText="1"/>
      <protection hidden="1"/>
    </xf>
    <xf numFmtId="0" fontId="26" fillId="7" borderId="58"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9"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13"/>
  <sheetViews>
    <sheetView zoomScale="70" zoomScaleNormal="70" zoomScalePageLayoutView="70" workbookViewId="0">
      <selection activeCell="A2" sqref="A2:C2"/>
    </sheetView>
  </sheetViews>
  <sheetFormatPr defaultRowHeight="15" x14ac:dyDescent="0.25"/>
  <cols>
    <col min="1" max="1" width="11.09765625" style="11" customWidth="1"/>
    <col min="2" max="2" width="23.19921875" style="12" customWidth="1"/>
    <col min="3" max="3" width="82.796875" style="12" customWidth="1"/>
    <col min="4" max="4" width="19.19921875" style="12" customWidth="1"/>
    <col min="5" max="5" width="21.19921875" style="11" customWidth="1"/>
    <col min="6" max="6" width="8.796875" style="2"/>
    <col min="7" max="22" width="4" style="2" customWidth="1"/>
    <col min="23" max="16384" width="8.796875" style="2"/>
  </cols>
  <sheetData>
    <row r="1" spans="1:5" ht="39" customHeight="1" thickBot="1" x14ac:dyDescent="0.3">
      <c r="A1" s="64" t="s">
        <v>91</v>
      </c>
      <c r="B1" s="116" t="s">
        <v>92</v>
      </c>
      <c r="C1" s="116"/>
      <c r="D1" s="116"/>
      <c r="E1" s="117"/>
    </row>
    <row r="2" spans="1:5" ht="39" customHeight="1" thickBot="1" x14ac:dyDescent="0.3">
      <c r="A2" s="118" t="s">
        <v>1</v>
      </c>
      <c r="B2" s="119"/>
      <c r="C2" s="119"/>
      <c r="D2" s="1" t="s">
        <v>2</v>
      </c>
      <c r="E2" s="95">
        <f>SUM(E5:E23)</f>
        <v>0</v>
      </c>
    </row>
    <row r="3" spans="1:5" s="5" customFormat="1" ht="21.75" customHeight="1" x14ac:dyDescent="0.2">
      <c r="A3" s="3"/>
      <c r="B3" s="4"/>
      <c r="C3" s="120" t="s">
        <v>3</v>
      </c>
      <c r="D3" s="121"/>
      <c r="E3" s="96"/>
    </row>
    <row r="4" spans="1:5" s="5" customFormat="1" ht="36" customHeight="1" thickBot="1" x14ac:dyDescent="0.25">
      <c r="A4" s="6" t="s">
        <v>4</v>
      </c>
      <c r="B4" s="7" t="s">
        <v>5</v>
      </c>
      <c r="C4" s="8" t="s">
        <v>6</v>
      </c>
      <c r="D4" s="9" t="s">
        <v>72</v>
      </c>
      <c r="E4" s="97" t="s">
        <v>7</v>
      </c>
    </row>
    <row r="5" spans="1:5" s="10" customFormat="1" ht="331.5" customHeight="1" thickTop="1" thickBot="1" x14ac:dyDescent="0.25">
      <c r="A5" s="104" t="s">
        <v>75</v>
      </c>
      <c r="B5" s="105" t="s">
        <v>81</v>
      </c>
      <c r="C5" s="115" t="s">
        <v>82</v>
      </c>
      <c r="D5" s="106" t="s">
        <v>76</v>
      </c>
      <c r="E5" s="98"/>
    </row>
    <row r="6" spans="1:5" s="10" customFormat="1" ht="150" customHeight="1" thickTop="1" thickBot="1" x14ac:dyDescent="0.25">
      <c r="A6" s="112" t="s">
        <v>77</v>
      </c>
      <c r="B6" s="113" t="s">
        <v>83</v>
      </c>
      <c r="C6" s="115" t="s">
        <v>84</v>
      </c>
      <c r="D6" s="114" t="s">
        <v>76</v>
      </c>
      <c r="E6" s="98"/>
    </row>
    <row r="7" spans="1:5" s="10" customFormat="1" ht="150" customHeight="1" thickTop="1" thickBot="1" x14ac:dyDescent="0.25">
      <c r="A7" s="101" t="s">
        <v>78</v>
      </c>
      <c r="B7" s="102" t="s">
        <v>85</v>
      </c>
      <c r="C7" s="115" t="s">
        <v>86</v>
      </c>
      <c r="D7" s="103" t="s">
        <v>76</v>
      </c>
      <c r="E7" s="98"/>
    </row>
    <row r="8" spans="1:5" s="10" customFormat="1" ht="150" customHeight="1" thickTop="1" thickBot="1" x14ac:dyDescent="0.25">
      <c r="A8" s="104" t="s">
        <v>79</v>
      </c>
      <c r="B8" s="105" t="s">
        <v>87</v>
      </c>
      <c r="C8" s="111" t="s">
        <v>88</v>
      </c>
      <c r="D8" s="106" t="s">
        <v>76</v>
      </c>
      <c r="E8" s="98"/>
    </row>
    <row r="9" spans="1:5" s="10" customFormat="1" ht="150" customHeight="1" thickTop="1" thickBot="1" x14ac:dyDescent="0.25">
      <c r="A9" s="107" t="s">
        <v>80</v>
      </c>
      <c r="B9" s="108" t="s">
        <v>89</v>
      </c>
      <c r="C9" s="109" t="s">
        <v>90</v>
      </c>
      <c r="D9" s="110" t="s">
        <v>76</v>
      </c>
      <c r="E9" s="99"/>
    </row>
    <row r="10" spans="1:5" ht="15.75" thickTop="1" x14ac:dyDescent="0.25">
      <c r="E10" s="100"/>
    </row>
    <row r="11" spans="1:5" x14ac:dyDescent="0.25">
      <c r="E11" s="100"/>
    </row>
    <row r="12" spans="1:5" x14ac:dyDescent="0.25">
      <c r="E12" s="100"/>
    </row>
    <row r="13" spans="1:5" x14ac:dyDescent="0.25">
      <c r="E13" s="100"/>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abSelected="1" topLeftCell="B1" zoomScale="70" zoomScaleNormal="70" workbookViewId="0">
      <selection activeCell="E7" sqref="E7"/>
    </sheetView>
  </sheetViews>
  <sheetFormatPr defaultColWidth="6.3984375" defaultRowHeight="11.25" x14ac:dyDescent="0.2"/>
  <cols>
    <col min="1" max="1" width="2.19921875" style="61" hidden="1" customWidth="1"/>
    <col min="2" max="2" width="6" style="61" customWidth="1"/>
    <col min="3" max="3" width="7.3984375" style="61" customWidth="1"/>
    <col min="4" max="4" width="7" style="61" customWidth="1"/>
    <col min="5" max="5" width="8" style="61" customWidth="1"/>
    <col min="6" max="6" width="57.296875" style="61" customWidth="1"/>
    <col min="7" max="7" width="6.296875" style="63" customWidth="1"/>
    <col min="8" max="8" width="9.09765625" style="63" customWidth="1"/>
    <col min="9" max="9" width="7.59765625" style="63" customWidth="1"/>
    <col min="10" max="10" width="7.09765625" style="63" customWidth="1"/>
    <col min="11" max="11" width="9" style="63" customWidth="1"/>
    <col min="12" max="12" width="13.296875" style="63" customWidth="1"/>
    <col min="13" max="14" width="19.796875" style="61" customWidth="1"/>
    <col min="15" max="15" width="6.3984375" style="61" customWidth="1"/>
    <col min="16" max="16384" width="6.3984375" style="61"/>
  </cols>
  <sheetData>
    <row r="1" spans="1:15" s="65" customFormat="1" ht="30.75" customHeight="1" thickTop="1" thickBot="1" x14ac:dyDescent="0.25">
      <c r="B1" s="122" t="s">
        <v>74</v>
      </c>
      <c r="C1" s="123"/>
      <c r="D1" s="123"/>
      <c r="E1" s="66"/>
      <c r="F1" s="66" t="s">
        <v>8</v>
      </c>
      <c r="G1" s="66"/>
      <c r="H1" s="67"/>
      <c r="I1" s="68"/>
      <c r="J1" s="69"/>
      <c r="K1" s="69"/>
      <c r="L1" s="70" t="s">
        <v>9</v>
      </c>
      <c r="M1" s="71"/>
    </row>
    <row r="2" spans="1:15" s="65" customFormat="1" ht="57" customHeight="1" thickTop="1" thickBot="1" x14ac:dyDescent="0.25">
      <c r="B2" s="124" t="s">
        <v>10</v>
      </c>
      <c r="C2" s="125"/>
      <c r="D2" s="14"/>
      <c r="E2" s="15"/>
      <c r="F2" s="72" t="str">
        <f>'Požadavky na výkon a fukci'!B1</f>
        <v>Zvýšení bezpečnosti na přejezdu P1371 v km 35,051 na trati Březnice - Strakonice</v>
      </c>
      <c r="G2" s="15"/>
      <c r="H2" s="73"/>
      <c r="I2" s="126" t="s">
        <v>11</v>
      </c>
      <c r="J2" s="127"/>
      <c r="K2" s="128">
        <f>SUM(L26+L36)</f>
        <v>0</v>
      </c>
      <c r="L2" s="129"/>
    </row>
    <row r="3" spans="1:15" s="65" customFormat="1" ht="42.75" customHeight="1" thickTop="1" thickBot="1" x14ac:dyDescent="0.25">
      <c r="B3" s="74" t="s">
        <v>12</v>
      </c>
      <c r="C3" s="75"/>
      <c r="D3" s="130" t="s">
        <v>9</v>
      </c>
      <c r="E3" s="130"/>
      <c r="F3" s="76" t="s">
        <v>13</v>
      </c>
      <c r="G3" s="77"/>
      <c r="H3" s="78"/>
      <c r="I3" s="79"/>
      <c r="J3" s="80"/>
      <c r="K3" s="131"/>
      <c r="L3" s="132"/>
    </row>
    <row r="4" spans="1:15" s="65" customFormat="1" ht="18" customHeight="1" thickTop="1" x14ac:dyDescent="0.2">
      <c r="B4" s="133" t="s">
        <v>14</v>
      </c>
      <c r="C4" s="134"/>
      <c r="D4" s="135"/>
      <c r="E4" s="81"/>
      <c r="F4" s="82" t="s">
        <v>15</v>
      </c>
      <c r="G4" s="83"/>
      <c r="H4" s="84"/>
      <c r="I4" s="136" t="s">
        <v>16</v>
      </c>
      <c r="J4" s="137"/>
      <c r="K4" s="85"/>
      <c r="L4" s="86"/>
    </row>
    <row r="5" spans="1:15" s="65" customFormat="1" ht="18" customHeight="1" x14ac:dyDescent="0.2">
      <c r="B5" s="87" t="s">
        <v>17</v>
      </c>
      <c r="C5" s="88"/>
      <c r="D5" s="88"/>
      <c r="E5" s="16" t="s">
        <v>18</v>
      </c>
      <c r="F5" s="138"/>
      <c r="G5" s="138"/>
      <c r="H5" s="139"/>
      <c r="I5" s="140" t="s">
        <v>19</v>
      </c>
      <c r="J5" s="135"/>
      <c r="K5" s="17"/>
      <c r="L5" s="89"/>
    </row>
    <row r="6" spans="1:15" s="65" customFormat="1" ht="18" customHeight="1" x14ac:dyDescent="0.2">
      <c r="B6" s="87" t="s">
        <v>20</v>
      </c>
      <c r="C6" s="88"/>
      <c r="D6" s="88"/>
      <c r="E6" s="17" t="s">
        <v>21</v>
      </c>
      <c r="F6" s="141"/>
      <c r="G6" s="141"/>
      <c r="H6" s="142"/>
      <c r="I6" s="140" t="s">
        <v>22</v>
      </c>
      <c r="J6" s="135"/>
      <c r="K6" s="17"/>
      <c r="L6" s="89"/>
      <c r="O6" s="90"/>
    </row>
    <row r="7" spans="1:15" s="65" customFormat="1" ht="18" customHeight="1" x14ac:dyDescent="0.2">
      <c r="B7" s="143" t="s">
        <v>23</v>
      </c>
      <c r="C7" s="144"/>
      <c r="D7" s="144"/>
      <c r="E7" s="18"/>
      <c r="F7" s="145" t="s">
        <v>24</v>
      </c>
      <c r="G7" s="146"/>
      <c r="H7" s="147"/>
      <c r="I7" s="148" t="s">
        <v>25</v>
      </c>
      <c r="J7" s="134"/>
      <c r="K7" s="19">
        <v>2020</v>
      </c>
      <c r="L7" s="91"/>
      <c r="O7" s="92"/>
    </row>
    <row r="8" spans="1:15" s="65" customFormat="1" ht="19.5" customHeight="1" thickBot="1" x14ac:dyDescent="0.25">
      <c r="B8" s="149" t="s">
        <v>26</v>
      </c>
      <c r="C8" s="150"/>
      <c r="D8" s="150"/>
      <c r="E8" s="20"/>
      <c r="F8" s="93" t="s">
        <v>73</v>
      </c>
      <c r="G8" s="151"/>
      <c r="H8" s="152"/>
      <c r="I8" s="153" t="s">
        <v>27</v>
      </c>
      <c r="J8" s="144"/>
      <c r="K8" s="21">
        <v>44166</v>
      </c>
      <c r="L8" s="94"/>
    </row>
    <row r="9" spans="1:15" s="13" customFormat="1" ht="9.75" customHeight="1" x14ac:dyDescent="0.2">
      <c r="B9" s="156" t="s">
        <v>0</v>
      </c>
      <c r="C9" s="157"/>
      <c r="D9" s="157"/>
      <c r="E9" s="157"/>
      <c r="F9" s="157"/>
      <c r="G9" s="157"/>
      <c r="H9" s="157"/>
      <c r="I9" s="157"/>
      <c r="J9" s="157"/>
      <c r="K9" s="22" t="s">
        <v>19</v>
      </c>
      <c r="L9" s="23">
        <v>0</v>
      </c>
    </row>
    <row r="10" spans="1:15" s="13" customFormat="1" ht="15" customHeight="1" x14ac:dyDescent="0.2">
      <c r="B10" s="158" t="s">
        <v>28</v>
      </c>
      <c r="C10" s="160" t="s">
        <v>29</v>
      </c>
      <c r="D10" s="160" t="s">
        <v>30</v>
      </c>
      <c r="E10" s="160" t="s">
        <v>31</v>
      </c>
      <c r="F10" s="162" t="s">
        <v>32</v>
      </c>
      <c r="G10" s="162" t="s">
        <v>33</v>
      </c>
      <c r="H10" s="162" t="s">
        <v>34</v>
      </c>
      <c r="I10" s="160" t="s">
        <v>35</v>
      </c>
      <c r="J10" s="160" t="s">
        <v>36</v>
      </c>
      <c r="K10" s="154" t="s">
        <v>37</v>
      </c>
      <c r="L10" s="155"/>
    </row>
    <row r="11" spans="1:15" s="13" customFormat="1" ht="15" customHeight="1" x14ac:dyDescent="0.2">
      <c r="B11" s="158"/>
      <c r="C11" s="160"/>
      <c r="D11" s="160"/>
      <c r="E11" s="160"/>
      <c r="F11" s="162"/>
      <c r="G11" s="162"/>
      <c r="H11" s="162"/>
      <c r="I11" s="160"/>
      <c r="J11" s="160"/>
      <c r="K11" s="154"/>
      <c r="L11" s="155"/>
    </row>
    <row r="12" spans="1:15" s="13" customFormat="1" ht="12.75" customHeight="1" thickBot="1" x14ac:dyDescent="0.25">
      <c r="B12" s="159"/>
      <c r="C12" s="161"/>
      <c r="D12" s="161"/>
      <c r="E12" s="161"/>
      <c r="F12" s="163"/>
      <c r="G12" s="163"/>
      <c r="H12" s="163"/>
      <c r="I12" s="161"/>
      <c r="J12" s="161"/>
      <c r="K12" s="24" t="s">
        <v>38</v>
      </c>
      <c r="L12" s="25" t="s">
        <v>39</v>
      </c>
    </row>
    <row r="13" spans="1:15" s="32" customFormat="1" ht="15" customHeight="1" thickBot="1" x14ac:dyDescent="0.25">
      <c r="A13" s="26" t="s">
        <v>40</v>
      </c>
      <c r="B13" s="27" t="s">
        <v>41</v>
      </c>
      <c r="C13" s="28">
        <v>1</v>
      </c>
      <c r="D13" s="29"/>
      <c r="E13" s="29"/>
      <c r="F13" s="30" t="s">
        <v>42</v>
      </c>
      <c r="G13" s="28"/>
      <c r="H13" s="28"/>
      <c r="I13" s="28"/>
      <c r="J13" s="28"/>
      <c r="K13" s="28"/>
      <c r="L13" s="31"/>
    </row>
    <row r="14" spans="1:15" s="32" customFormat="1" ht="13.5" customHeight="1" thickBot="1" x14ac:dyDescent="0.25">
      <c r="A14" s="33" t="s">
        <v>43</v>
      </c>
      <c r="B14" s="34">
        <f>1+MAX($B$13:B13)</f>
        <v>1</v>
      </c>
      <c r="C14" s="35" t="s">
        <v>44</v>
      </c>
      <c r="D14" s="36"/>
      <c r="E14" s="37" t="s">
        <v>45</v>
      </c>
      <c r="F14" s="38" t="s">
        <v>46</v>
      </c>
      <c r="G14" s="37" t="s">
        <v>47</v>
      </c>
      <c r="H14" s="39">
        <v>1</v>
      </c>
      <c r="I14" s="37"/>
      <c r="J14" s="40" t="str">
        <f>IF(I14=0,"",I14*H14)</f>
        <v/>
      </c>
      <c r="K14" s="41"/>
      <c r="L14" s="42">
        <f>ROUND((ROUND(H14,3))*(ROUND(K14,2)),2)</f>
        <v>0</v>
      </c>
    </row>
    <row r="15" spans="1:15" s="32" customFormat="1" ht="12.75" customHeight="1" x14ac:dyDescent="0.2">
      <c r="A15" s="33" t="s">
        <v>48</v>
      </c>
      <c r="B15" s="43"/>
      <c r="C15" s="44"/>
      <c r="D15" s="44"/>
      <c r="E15" s="44"/>
      <c r="F15" s="45" t="s">
        <v>49</v>
      </c>
      <c r="G15" s="46"/>
      <c r="H15" s="46"/>
      <c r="I15" s="46"/>
      <c r="J15" s="46"/>
      <c r="K15" s="46"/>
      <c r="L15" s="47"/>
    </row>
    <row r="16" spans="1:15" s="32" customFormat="1" ht="12.75" customHeight="1" x14ac:dyDescent="0.2">
      <c r="A16" s="33" t="s">
        <v>50</v>
      </c>
      <c r="B16" s="43"/>
      <c r="C16" s="44"/>
      <c r="D16" s="44"/>
      <c r="E16" s="44"/>
      <c r="F16" s="48" t="s">
        <v>51</v>
      </c>
      <c r="G16" s="46"/>
      <c r="H16" s="46"/>
      <c r="I16" s="46"/>
      <c r="J16" s="46"/>
      <c r="K16" s="46"/>
      <c r="L16" s="47"/>
    </row>
    <row r="17" spans="1:12" s="32" customFormat="1" ht="72" customHeight="1" thickBot="1" x14ac:dyDescent="0.25">
      <c r="A17" s="33" t="s">
        <v>52</v>
      </c>
      <c r="B17" s="49"/>
      <c r="C17" s="50"/>
      <c r="D17" s="50"/>
      <c r="E17" s="50"/>
      <c r="F17" s="51" t="s">
        <v>53</v>
      </c>
      <c r="G17" s="52"/>
      <c r="H17" s="52"/>
      <c r="I17" s="52"/>
      <c r="J17" s="52"/>
      <c r="K17" s="52"/>
      <c r="L17" s="53"/>
    </row>
    <row r="18" spans="1:12" s="32" customFormat="1" ht="13.5" customHeight="1" thickBot="1" x14ac:dyDescent="0.25">
      <c r="A18" s="33" t="s">
        <v>43</v>
      </c>
      <c r="B18" s="54">
        <f>1+MAX($B$13:B17)</f>
        <v>2</v>
      </c>
      <c r="C18" s="35" t="s">
        <v>54</v>
      </c>
      <c r="D18" s="36"/>
      <c r="E18" s="37" t="s">
        <v>45</v>
      </c>
      <c r="F18" s="38" t="s">
        <v>55</v>
      </c>
      <c r="G18" s="37" t="s">
        <v>47</v>
      </c>
      <c r="H18" s="39">
        <v>1</v>
      </c>
      <c r="I18" s="37"/>
      <c r="J18" s="40" t="str">
        <f>IF(I18=0,"",I18*H18)</f>
        <v/>
      </c>
      <c r="K18" s="41"/>
      <c r="L18" s="42">
        <f>ROUND((ROUND(H18,3))*(ROUND(K18,2)),2)</f>
        <v>0</v>
      </c>
    </row>
    <row r="19" spans="1:12" s="32" customFormat="1" ht="12.75" customHeight="1" x14ac:dyDescent="0.2">
      <c r="A19" s="33" t="s">
        <v>48</v>
      </c>
      <c r="B19" s="43"/>
      <c r="C19" s="44"/>
      <c r="D19" s="44"/>
      <c r="E19" s="44"/>
      <c r="F19" s="45" t="s">
        <v>56</v>
      </c>
      <c r="G19" s="46"/>
      <c r="H19" s="46"/>
      <c r="I19" s="46"/>
      <c r="J19" s="46"/>
      <c r="K19" s="46"/>
      <c r="L19" s="47"/>
    </row>
    <row r="20" spans="1:12" s="32" customFormat="1" ht="12.75" customHeight="1" x14ac:dyDescent="0.2">
      <c r="A20" s="33" t="s">
        <v>50</v>
      </c>
      <c r="B20" s="43"/>
      <c r="C20" s="44"/>
      <c r="D20" s="44"/>
      <c r="E20" s="44"/>
      <c r="F20" s="48" t="s">
        <v>51</v>
      </c>
      <c r="G20" s="46"/>
      <c r="H20" s="46"/>
      <c r="I20" s="46"/>
      <c r="J20" s="46"/>
      <c r="K20" s="46"/>
      <c r="L20" s="47"/>
    </row>
    <row r="21" spans="1:12" s="32" customFormat="1" ht="81" customHeight="1" thickBot="1" x14ac:dyDescent="0.25">
      <c r="A21" s="33" t="s">
        <v>52</v>
      </c>
      <c r="B21" s="49"/>
      <c r="C21" s="50"/>
      <c r="D21" s="50"/>
      <c r="E21" s="50"/>
      <c r="F21" s="51" t="s">
        <v>57</v>
      </c>
      <c r="G21" s="52"/>
      <c r="H21" s="52"/>
      <c r="I21" s="52"/>
      <c r="J21" s="52"/>
      <c r="K21" s="52"/>
      <c r="L21" s="53"/>
    </row>
    <row r="22" spans="1:12" s="32" customFormat="1" ht="13.5" customHeight="1" thickBot="1" x14ac:dyDescent="0.25">
      <c r="A22" s="33" t="s">
        <v>43</v>
      </c>
      <c r="B22" s="54">
        <f>1+MAX($B$13:B21)</f>
        <v>3</v>
      </c>
      <c r="C22" s="35" t="s">
        <v>58</v>
      </c>
      <c r="D22" s="36"/>
      <c r="E22" s="37" t="s">
        <v>45</v>
      </c>
      <c r="F22" s="38" t="s">
        <v>59</v>
      </c>
      <c r="G22" s="37" t="s">
        <v>47</v>
      </c>
      <c r="H22" s="39">
        <v>1</v>
      </c>
      <c r="I22" s="37"/>
      <c r="J22" s="40" t="str">
        <f>IF(I22=0,"",I22*H22)</f>
        <v/>
      </c>
      <c r="K22" s="41"/>
      <c r="L22" s="42">
        <f>ROUND((ROUND(H22,3))*(ROUND(K22,2)),2)</f>
        <v>0</v>
      </c>
    </row>
    <row r="23" spans="1:12" s="32" customFormat="1" ht="12.75" customHeight="1" x14ac:dyDescent="0.2">
      <c r="A23" s="33" t="s">
        <v>48</v>
      </c>
      <c r="B23" s="43"/>
      <c r="C23" s="44"/>
      <c r="D23" s="44"/>
      <c r="E23" s="44"/>
      <c r="F23" s="45" t="s">
        <v>60</v>
      </c>
      <c r="G23" s="46"/>
      <c r="H23" s="46"/>
      <c r="I23" s="46"/>
      <c r="J23" s="46"/>
      <c r="K23" s="46"/>
      <c r="L23" s="47"/>
    </row>
    <row r="24" spans="1:12" s="32" customFormat="1" ht="12.75" customHeight="1" x14ac:dyDescent="0.2">
      <c r="A24" s="33" t="s">
        <v>50</v>
      </c>
      <c r="B24" s="43"/>
      <c r="C24" s="44"/>
      <c r="D24" s="44"/>
      <c r="E24" s="44"/>
      <c r="F24" s="48" t="s">
        <v>51</v>
      </c>
      <c r="G24" s="46"/>
      <c r="H24" s="46"/>
      <c r="I24" s="46"/>
      <c r="J24" s="46"/>
      <c r="K24" s="46"/>
      <c r="L24" s="47"/>
    </row>
    <row r="25" spans="1:12" s="32" customFormat="1" ht="42.75" customHeight="1" thickBot="1" x14ac:dyDescent="0.25">
      <c r="A25" s="33" t="s">
        <v>52</v>
      </c>
      <c r="B25" s="49"/>
      <c r="C25" s="50"/>
      <c r="D25" s="50"/>
      <c r="E25" s="50"/>
      <c r="F25" s="51" t="s">
        <v>61</v>
      </c>
      <c r="G25" s="52"/>
      <c r="H25" s="52"/>
      <c r="I25" s="52"/>
      <c r="J25" s="52"/>
      <c r="K25" s="52"/>
      <c r="L25" s="53"/>
    </row>
    <row r="26" spans="1:12" ht="13.5" thickBot="1" x14ac:dyDescent="0.25">
      <c r="A26" s="55" t="s">
        <v>62</v>
      </c>
      <c r="B26" s="56" t="s">
        <v>63</v>
      </c>
      <c r="C26" s="57" t="s">
        <v>64</v>
      </c>
      <c r="D26" s="58"/>
      <c r="E26" s="58"/>
      <c r="F26" s="59" t="s">
        <v>42</v>
      </c>
      <c r="G26" s="57"/>
      <c r="H26" s="57"/>
      <c r="I26" s="57"/>
      <c r="J26" s="57"/>
      <c r="K26" s="57"/>
      <c r="L26" s="60">
        <f>SUM(L14:L25)</f>
        <v>0</v>
      </c>
    </row>
    <row r="27" spans="1:12" ht="13.5" thickBot="1" x14ac:dyDescent="0.25">
      <c r="A27" s="26" t="s">
        <v>40</v>
      </c>
      <c r="B27" s="27" t="s">
        <v>41</v>
      </c>
      <c r="C27" s="28">
        <v>2</v>
      </c>
      <c r="D27" s="29"/>
      <c r="E27" s="29"/>
      <c r="F27" s="30" t="s">
        <v>65</v>
      </c>
      <c r="G27" s="28"/>
      <c r="H27" s="28"/>
      <c r="I27" s="28"/>
      <c r="J27" s="28"/>
      <c r="K27" s="28"/>
      <c r="L27" s="31"/>
    </row>
    <row r="28" spans="1:12" s="32" customFormat="1" ht="13.5" customHeight="1" thickBot="1" x14ac:dyDescent="0.25">
      <c r="A28" s="33" t="s">
        <v>43</v>
      </c>
      <c r="B28" s="54">
        <f>1+MAX($B$13:B27)</f>
        <v>4</v>
      </c>
      <c r="C28" s="35"/>
      <c r="D28" s="36"/>
      <c r="E28" s="37" t="s">
        <v>45</v>
      </c>
      <c r="F28" s="38" t="s">
        <v>66</v>
      </c>
      <c r="G28" s="37" t="s">
        <v>47</v>
      </c>
      <c r="H28" s="39">
        <v>1</v>
      </c>
      <c r="I28" s="37"/>
      <c r="J28" s="40" t="str">
        <f>IF(I28=0,"",I28*H28)</f>
        <v/>
      </c>
      <c r="K28" s="41"/>
      <c r="L28" s="62">
        <f>ROUND((ROUND(H28,3))*(ROUND(K28,2)),2)</f>
        <v>0</v>
      </c>
    </row>
    <row r="29" spans="1:12" s="32" customFormat="1" ht="12.75" customHeight="1" x14ac:dyDescent="0.2">
      <c r="A29" s="33" t="s">
        <v>48</v>
      </c>
      <c r="B29" s="43"/>
      <c r="C29" s="44"/>
      <c r="D29" s="44"/>
      <c r="E29" s="44"/>
      <c r="F29" s="45" t="s">
        <v>67</v>
      </c>
      <c r="G29" s="46"/>
      <c r="H29" s="46"/>
      <c r="I29" s="46"/>
      <c r="J29" s="46"/>
      <c r="K29" s="46"/>
      <c r="L29" s="47"/>
    </row>
    <row r="30" spans="1:12" s="32" customFormat="1" ht="12.75" customHeight="1" x14ac:dyDescent="0.2">
      <c r="A30" s="33" t="s">
        <v>50</v>
      </c>
      <c r="B30" s="43"/>
      <c r="C30" s="44"/>
      <c r="D30" s="44"/>
      <c r="E30" s="44"/>
      <c r="F30" s="48" t="s">
        <v>51</v>
      </c>
      <c r="G30" s="46"/>
      <c r="H30" s="46"/>
      <c r="I30" s="46"/>
      <c r="J30" s="46"/>
      <c r="K30" s="46"/>
      <c r="L30" s="47"/>
    </row>
    <row r="31" spans="1:12" s="32" customFormat="1" ht="75" customHeight="1" thickBot="1" x14ac:dyDescent="0.25">
      <c r="A31" s="33" t="s">
        <v>52</v>
      </c>
      <c r="B31" s="49"/>
      <c r="C31" s="50"/>
      <c r="D31" s="50"/>
      <c r="E31" s="50"/>
      <c r="F31" s="51" t="s">
        <v>68</v>
      </c>
      <c r="G31" s="52"/>
      <c r="H31" s="52"/>
      <c r="I31" s="52"/>
      <c r="J31" s="52"/>
      <c r="K31" s="52"/>
      <c r="L31" s="53"/>
    </row>
    <row r="32" spans="1:12" s="32" customFormat="1" ht="13.5" customHeight="1" thickBot="1" x14ac:dyDescent="0.25">
      <c r="A32" s="33" t="s">
        <v>43</v>
      </c>
      <c r="B32" s="54">
        <f>1+MAX($B$13:B31)</f>
        <v>5</v>
      </c>
      <c r="C32" s="35"/>
      <c r="D32" s="36"/>
      <c r="E32" s="37" t="s">
        <v>45</v>
      </c>
      <c r="F32" s="38" t="s">
        <v>69</v>
      </c>
      <c r="G32" s="37" t="s">
        <v>47</v>
      </c>
      <c r="H32" s="39">
        <v>1</v>
      </c>
      <c r="I32" s="37"/>
      <c r="J32" s="40" t="str">
        <f>IF(I32=0,"",I32*H32)</f>
        <v/>
      </c>
      <c r="K32" s="41"/>
      <c r="L32" s="62">
        <f>ROUND((ROUND(H32,3))*(ROUND(K32,2)),2)</f>
        <v>0</v>
      </c>
    </row>
    <row r="33" spans="1:12" s="32" customFormat="1" ht="12.75" customHeight="1" x14ac:dyDescent="0.2">
      <c r="A33" s="33" t="s">
        <v>48</v>
      </c>
      <c r="B33" s="43"/>
      <c r="C33" s="44"/>
      <c r="D33" s="44"/>
      <c r="E33" s="44"/>
      <c r="F33" s="45" t="s">
        <v>70</v>
      </c>
      <c r="G33" s="46"/>
      <c r="H33" s="46"/>
      <c r="I33" s="46"/>
      <c r="J33" s="46"/>
      <c r="K33" s="46"/>
      <c r="L33" s="47"/>
    </row>
    <row r="34" spans="1:12" s="32" customFormat="1" ht="12.75" customHeight="1" x14ac:dyDescent="0.2">
      <c r="A34" s="33" t="s">
        <v>50</v>
      </c>
      <c r="B34" s="43"/>
      <c r="C34" s="44"/>
      <c r="D34" s="44"/>
      <c r="E34" s="44"/>
      <c r="F34" s="48" t="s">
        <v>51</v>
      </c>
      <c r="G34" s="46"/>
      <c r="H34" s="46"/>
      <c r="I34" s="46"/>
      <c r="J34" s="46"/>
      <c r="K34" s="46"/>
      <c r="L34" s="47"/>
    </row>
    <row r="35" spans="1:12" s="32" customFormat="1" ht="60" customHeight="1" thickBot="1" x14ac:dyDescent="0.25">
      <c r="A35" s="33" t="s">
        <v>52</v>
      </c>
      <c r="B35" s="49"/>
      <c r="C35" s="50"/>
      <c r="D35" s="50"/>
      <c r="E35" s="50"/>
      <c r="F35" s="51" t="s">
        <v>71</v>
      </c>
      <c r="G35" s="52"/>
      <c r="H35" s="52"/>
      <c r="I35" s="52"/>
      <c r="J35" s="52"/>
      <c r="K35" s="52"/>
      <c r="L35" s="53"/>
    </row>
    <row r="36" spans="1:12" ht="13.5" thickBot="1" x14ac:dyDescent="0.25">
      <c r="A36" s="55" t="s">
        <v>62</v>
      </c>
      <c r="B36" s="56" t="s">
        <v>63</v>
      </c>
      <c r="C36" s="57" t="s">
        <v>64</v>
      </c>
      <c r="D36" s="58"/>
      <c r="E36" s="58"/>
      <c r="F36" s="59" t="s">
        <v>65</v>
      </c>
      <c r="G36" s="57"/>
      <c r="H36" s="57"/>
      <c r="I36" s="57"/>
      <c r="J36" s="57"/>
      <c r="K36" s="57"/>
      <c r="L36" s="60">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Křelovcová Gabriela, Ing.</cp:lastModifiedBy>
  <dcterms:created xsi:type="dcterms:W3CDTF">2020-12-08T08:47:11Z</dcterms:created>
  <dcterms:modified xsi:type="dcterms:W3CDTF">2021-01-04T12:06:29Z</dcterms:modified>
</cp:coreProperties>
</file>