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21-01" sheetId="3" r:id="rId3"/>
    <sheet name="SO 11-76-01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<sst xmlns="http://schemas.openxmlformats.org/spreadsheetml/2006/main" count="3454" uniqueCount="855">
  <si>
    <t>Aspe</t>
  </si>
  <si>
    <t>Rekapitulace ceny</t>
  </si>
  <si>
    <t>5213530028</t>
  </si>
  <si>
    <t>Odstranění TOR na přejezdu P5832 v km 5,254 trati Světlá nad Sázavou – Čerčany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</si>
  <si>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</si>
  <si>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</si>
  <si>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</si>
  <si>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</si>
  <si>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</si>
  <si>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</si>
  <si>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</si>
  <si>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</si>
  <si>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</si>
  <si>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</si>
  <si>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</si>
  <si>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</si>
  <si>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</si>
  <si>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v km 5,254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</si>
  <si>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</si>
  <si>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</si>
  <si>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</si>
  <si>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</si>
  <si>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</si>
  <si>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</si>
  <si>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</si>
  <si>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</si>
  <si>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</si>
  <si>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</si>
  <si>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</si>
  <si>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</si>
  <si>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</si>
  <si>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</si>
  <si>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</si>
  <si>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</si>
  <si>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</si>
  <si>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</si>
  <si>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</si>
  <si>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</si>
  <si>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</si>
  <si>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</si>
  <si>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</si>
  <si>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</si>
  <si>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</si>
  <si>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</si>
  <si>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</si>
  <si>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</si>
  <si>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</si>
  <si>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</si>
  <si>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</si>
  <si>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</si>
  <si>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</si>
  <si>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</si>
  <si>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</si>
  <si>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</si>
  <si>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</si>
  <si>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</si>
  <si>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</si>
  <si>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0101,0102, 0103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</si>
  <si>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</si>
  <si>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</si>
  <si>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</si>
  <si>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</si>
  <si>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</si>
  <si>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</si>
  <si>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</si>
  <si>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</si>
  <si>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</si>
  <si>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</si>
  <si>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</si>
  <si>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</si>
  <si>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</si>
  <si>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</si>
  <si>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</si>
  <si>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4*0,8+4*8+1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</si>
  <si>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</si>
  <si>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</si>
  <si>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</si>
  <si>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</si>
  <si>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7*0,2+4*1,3+1+2</t>
  </si>
  <si>
    <t>6</t>
  </si>
  <si>
    <t>R13273</t>
  </si>
  <si>
    <t>HLOUBENÍ RÝH ŠÍŘ DO 2M PAŽ I NEPAŽ TŘ. I</t>
  </si>
  <si>
    <t>0,35*0,7*73+0,35*0,8*35</t>
  </si>
  <si>
    <t>7</t>
  </si>
  <si>
    <t>R132738</t>
  </si>
  <si>
    <t>HLOUBENÍ RÝH ŠÍŘ DO 2M PAŽ I NEPAŽ TŘ. I, ODVOZ DO 20KM</t>
  </si>
  <si>
    <t>0,35*0,1*73</t>
  </si>
  <si>
    <t>8</t>
  </si>
  <si>
    <t>11</t>
  </si>
  <si>
    <t>HLOUBENÍ RÝH ŠÍŘ DO 2M PAŽ I NEPAŽ TŘ. I - PŘÍPLATEK 20% ZA KOPÁNÍ V OBSAZENÉ TRASE</t>
  </si>
  <si>
    <t>0,35*0,8*318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</si>
  <si>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</si>
  <si>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9</t>
  </si>
  <si>
    <t>R141733</t>
  </si>
  <si>
    <t>PROTLAČOVÁNÍ POTRUBÍ Z PLAST HMOT DN DO 150MM</t>
  </si>
  <si>
    <t>M</t>
  </si>
  <si>
    <t>z výkresů č. 0103, 0210 a TZ</t>
  </si>
  <si>
    <t>Technická specifikace položky odpovídá příslušné cenové soustavě</t>
  </si>
  <si>
    <t>10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</si>
  <si>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</si>
  <si>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</si>
  <si>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</si>
  <si>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702312</t>
  </si>
  <si>
    <t>ZAKRYTÍ KABELŮ VÝSTRAŽNOU FÓLIÍ ŠÍŘKY PŘES 20 DO 40 CM</t>
  </si>
  <si>
    <t>OTSKP19</t>
  </si>
  <si>
    <t>12</t>
  </si>
  <si>
    <t>R17411</t>
  </si>
  <si>
    <t>ZÁSYP JAM A RÝH ZEMINOU SE ZHUTNĚNÍM</t>
  </si>
  <si>
    <t>0,35*0,7*73+0,35*0,8*318+4*0,8+4*8+0,35*0,8*35+0,8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</si>
  <si>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</si>
  <si>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13</t>
  </si>
  <si>
    <t>18214</t>
  </si>
  <si>
    <t>ÚPRAVA POVRCHŮ SROVNÁNÍM ÚZEMÍ V TL DO 0,25M</t>
  </si>
  <si>
    <t>M2</t>
  </si>
  <si>
    <t>0,35*391</t>
  </si>
  <si>
    <t>14</t>
  </si>
  <si>
    <t>701004</t>
  </si>
  <si>
    <t>VYHLEDÁVACÍ MARKER ZEMNÍ</t>
  </si>
  <si>
    <t>z výkresů č. 0101, 0,102, 0103, 0210 a TZ</t>
  </si>
  <si>
    <t>15</t>
  </si>
  <si>
    <t>709210</t>
  </si>
  <si>
    <t>KŘIŽOVATKA KABELOVÝCH VEDENÍ SE STÁVAJÍCÍ INŽENÝRSKOU SÍTÍ (KABELEM, POTRUBÍM APOD.)</t>
  </si>
  <si>
    <t>16</t>
  </si>
  <si>
    <t>R15111</t>
  </si>
  <si>
    <t>POPLATKY ZA LIKVIDACŮ ODPADŮ NEKONTAMINOVANÝCH - 17 05 04 VYTĚŽENÉ ZEMINY A HORNINY - I. TŘÍDA TĚŽITELNOSTI</t>
  </si>
  <si>
    <t>T</t>
  </si>
  <si>
    <t>(9,4+2,555)*2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</si>
  <si>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</si>
  <si>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</si>
  <si>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17</t>
  </si>
  <si>
    <t>R75A131</t>
  </si>
  <si>
    <t>KABEL METALICKÝ DVOUPLÁŠŤOVÝ DO 12 PÁRŮ - DODÁVKA</t>
  </si>
  <si>
    <t>KMPÁR</t>
  </si>
  <si>
    <t>3*0,378+7*0,021+12*0,081</t>
  </si>
  <si>
    <t>1. Položka obsahuje: – dodání kabelů podle typu od výrobců včetně mimostaveništní dopravy 2. Položka neobsahuje: X 3. Způsob měření:</t>
  </si>
  <si>
    <t>18</t>
  </si>
  <si>
    <t>R75A141</t>
  </si>
  <si>
    <t>KABEL METALICKÝ DVOUPLÁŠŤOVÝ PŘES 12 PÁRŮ - DODÁVKA</t>
  </si>
  <si>
    <t>16*0,06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</si>
  <si>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</si>
  <si>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</si>
  <si>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</si>
  <si>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</si>
  <si>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</si>
  <si>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</si>
  <si>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</si>
  <si>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</si>
  <si>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</si>
  <si>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výkresu č. 1000 a TZ</t>
  </si>
  <si>
    <t>22</t>
  </si>
  <si>
    <t>75A312</t>
  </si>
  <si>
    <t>KABELOVÁ FORMA (UKONČENÍ KABELŮ) PRO KABELY ZABEZPEČOVACÍ PŘES 12 PÁRŮ</t>
  </si>
  <si>
    <t>23</t>
  </si>
  <si>
    <t>75A321</t>
  </si>
  <si>
    <t>SPOJKA ROVNÁ PRO PLASTOVÉ KABELY S JÁDRY O PRŮMĚRU 1 MM2 DO 12 PÁRŮ</t>
  </si>
  <si>
    <t>24</t>
  </si>
  <si>
    <t>75I221</t>
  </si>
  <si>
    <t>KABEL ZEMNÍ DVOUPLÁŠŤOVÝ BEZ PANCÍŘE PRŮMĚRU ŽÍLY 0,8 MM DO 5XN</t>
  </si>
  <si>
    <t>KMČTYŘKA</t>
  </si>
  <si>
    <t>3*0,1+5*0,015</t>
  </si>
  <si>
    <t>25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</si>
  <si>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</si>
  <si>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</si>
  <si>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</si>
  <si>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26</t>
  </si>
  <si>
    <t>75IH31</t>
  </si>
  <si>
    <t>UKONČENÍ KABELU FORMA KABELOVÁ DÉLKY DO 0,5 M DO 5XN</t>
  </si>
  <si>
    <t>27</t>
  </si>
  <si>
    <t>75II11</t>
  </si>
  <si>
    <t>SPOJKA PRO CELOPLASTOVÉ KABELY BEZ PANCÍŘE DO 100 ŽIL</t>
  </si>
  <si>
    <t>28</t>
  </si>
  <si>
    <t>75II1X</t>
  </si>
  <si>
    <t>SPOJKA PRO CELOPLASTOVÉ KABELY BEZ PANCÍŘE - MONTÁŽ</t>
  </si>
  <si>
    <t>29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</si>
  <si>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</si>
  <si>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</si>
  <si>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</si>
  <si>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</si>
  <si>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30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</si>
  <si>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</si>
  <si>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</si>
  <si>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</si>
  <si>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31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</si>
  <si>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</si>
  <si>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</si>
  <si>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</si>
  <si>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32</t>
  </si>
  <si>
    <t>R742H12</t>
  </si>
  <si>
    <t>KABEL NN ČTYŘ- A PĚTIŽÍLOVÝ CU S PLASTOVOU IZOLACÍ OD 4 DO 16 MM2</t>
  </si>
  <si>
    <t>33</t>
  </si>
  <si>
    <t>R742I11</t>
  </si>
  <si>
    <t>KABEL NN CU OVLÁDACÍ 7-12ŽÍLOVÝ DO 2,5 MM2</t>
  </si>
  <si>
    <t>34</t>
  </si>
  <si>
    <t>742L11</t>
  </si>
  <si>
    <t>UKONČENÍ DVOU AŽ PĚTIŽÍLOVÉHO KABELU V ROZVADĚČI NEBO NA PŘÍSTROJI DO 2,5 MM2</t>
  </si>
  <si>
    <t>35</t>
  </si>
  <si>
    <t>742L12</t>
  </si>
  <si>
    <t>UKONČENÍ DVOU AŽ PĚTIŽÍLOVÉHO KABELU V ROZVADĚČI NEBO NA PŘÍSTROJI OD 4 DO 16 MM2</t>
  </si>
  <si>
    <t>36</t>
  </si>
  <si>
    <t>742M11</t>
  </si>
  <si>
    <t>UKONČENÍ 7-12ŽÍLOVÉHO KABELU V ROZVADĚČI NEBO NA PŘÍSTROJI DO 2,5 MM2</t>
  </si>
  <si>
    <t>37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</si>
  <si>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</si>
  <si>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</si>
  <si>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</si>
  <si>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38</t>
  </si>
  <si>
    <t>747521</t>
  </si>
  <si>
    <t>ZKOUŠKY VODIČŮ A KABELŮ OVLÁDACÍCH OD 5 DO 12 ŽIL</t>
  </si>
  <si>
    <t>39</t>
  </si>
  <si>
    <t>742P15</t>
  </si>
  <si>
    <t>OZNAČOVACÍ ŠTÍTEK NA KABEL</t>
  </si>
  <si>
    <t>40</t>
  </si>
  <si>
    <t>75A420</t>
  </si>
  <si>
    <t>OZNAČENÍ KABELŮ ZNAČKOVACÍ KABELOVOU OBJÍMKOU</t>
  </si>
  <si>
    <t>zTZ</t>
  </si>
  <si>
    <t>41</t>
  </si>
  <si>
    <t>75IE41</t>
  </si>
  <si>
    <t>SLOUPKOVÝ ROZVADĚČ DO 100 PÁRŮ</t>
  </si>
  <si>
    <t>42</t>
  </si>
  <si>
    <t>75IE4X</t>
  </si>
  <si>
    <t>SLOUPKOVÝ ROZVADĚČ DO 100 PÁRŮ - MONTÁŽ</t>
  </si>
  <si>
    <t>43</t>
  </si>
  <si>
    <t>75IF21</t>
  </si>
  <si>
    <t>ROZPOJOVACÍ SVORKOVNICE 2/10, 2/8</t>
  </si>
  <si>
    <t>44</t>
  </si>
  <si>
    <t>75IF2X</t>
  </si>
  <si>
    <t>ROZPOJOVACÍ SVORKOVNICE 2/10, 2/8 - MONTÁŽ</t>
  </si>
  <si>
    <t>45</t>
  </si>
  <si>
    <t>R741911</t>
  </si>
  <si>
    <t>UZEMŇOVACÍ VODIČ V ZEMI FEZN DO 120 MM2</t>
  </si>
  <si>
    <t>z výkresu č. 0215, 1000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</si>
  <si>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</si>
  <si>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46</t>
  </si>
  <si>
    <t>741B11</t>
  </si>
  <si>
    <t>ZEMNÍCÍ TYČ FEZN DÉLKY DO 2 M</t>
  </si>
  <si>
    <t>Zabezp.zařízení - vnitřní</t>
  </si>
  <si>
    <t>47</t>
  </si>
  <si>
    <t>75B421</t>
  </si>
  <si>
    <t>STOJANOVÁ ŘADA PRO 2 STOJANY - DODÁVKA</t>
  </si>
  <si>
    <t>z výkresu č. 0500 a TZ</t>
  </si>
  <si>
    <t>48</t>
  </si>
  <si>
    <t>75B427</t>
  </si>
  <si>
    <t>STOJANOVÁ ŘADA PRO 2 STOJANY - MONTÁŽ</t>
  </si>
  <si>
    <t>49</t>
  </si>
  <si>
    <t>R75B6M1</t>
  </si>
  <si>
    <t>BEZÚDRŽBOVÁ BATERIE 24 V/250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</si>
  <si>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</si>
  <si>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50</t>
  </si>
  <si>
    <t>75B6T7</t>
  </si>
  <si>
    <t>BATERIE - MONTÁŽ</t>
  </si>
  <si>
    <t>51</t>
  </si>
  <si>
    <t>R75B633</t>
  </si>
  <si>
    <t>MĚNIČ AC/DC 230/24 S FUNKCÍ DOBÍJEČE - DODÁVKA, MONTÁŽ</t>
  </si>
  <si>
    <t>Měnič AC/DC 230/24 s funkcí dobíječe - dodávka, montáž</t>
  </si>
  <si>
    <t>52</t>
  </si>
  <si>
    <t>746771</t>
  </si>
  <si>
    <t>MĚNIČ DC/DC DO 20 A</t>
  </si>
  <si>
    <t>53</t>
  </si>
  <si>
    <t>R632650</t>
  </si>
  <si>
    <t>ZÁZNAMOVÉ ZAŘÍZENÍ - DODÁVKA A MONTÁŽ</t>
  </si>
  <si>
    <t>54</t>
  </si>
  <si>
    <t>R7592500070</t>
  </si>
  <si>
    <t>PŘENOSOVÝ SYSTÉM ZÁZNAMOVÉHO ZAŘÍZENÍ</t>
  </si>
  <si>
    <t>PŘENOSOVÝ SYSTÉM ZÁZNAMOVÉHO ZAŘÍZENÍ - DODÁVKA A MONTÁŽ</t>
  </si>
  <si>
    <t>55</t>
  </si>
  <si>
    <t>R632648</t>
  </si>
  <si>
    <t>ZDROJ KMITAVÉHO SIGNÁLU - DODÁVKA A MONTÁŽ</t>
  </si>
  <si>
    <t>56</t>
  </si>
  <si>
    <t>R632649</t>
  </si>
  <si>
    <t>STABILIZÁTOR NAPĚTÍ - DODÁVKA A MONTÁŽ</t>
  </si>
  <si>
    <t>57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</si>
  <si>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</si>
  <si>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</si>
  <si>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</si>
  <si>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58</t>
  </si>
  <si>
    <t>75D277</t>
  </si>
  <si>
    <t>ZAŘÍZENÍ (PZZ) PRO NEVIDOMÉ - MONTÁŽ</t>
  </si>
  <si>
    <t>59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</si>
  <si>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</si>
  <si>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</si>
  <si>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</si>
  <si>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</si>
  <si>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</si>
  <si>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</si>
  <si>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</si>
  <si>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61</t>
  </si>
  <si>
    <t>75B471</t>
  </si>
  <si>
    <t>KABELOVÝ ROŠT VODOROVNÝ - DODÁVKA</t>
  </si>
  <si>
    <t>62</t>
  </si>
  <si>
    <t>75B477</t>
  </si>
  <si>
    <t>KABELOVÝ ROŠT VODOROVNÝ - MONTÁŽ</t>
  </si>
  <si>
    <t>63</t>
  </si>
  <si>
    <t>744121</t>
  </si>
  <si>
    <t>ROZVODNICE NN MODULÁRNÍ, MIN. IP 55, TŘÍDA IZOLACE II, DO 24 MODULŮ</t>
  </si>
  <si>
    <t>64</t>
  </si>
  <si>
    <t>R746698</t>
  </si>
  <si>
    <t>VYBAVENÍ DOMKU - NÁBYTEK - DODÁVKA A MONTÁŽ</t>
  </si>
  <si>
    <t>Zabezp.zařízení - venkovní</t>
  </si>
  <si>
    <t>65</t>
  </si>
  <si>
    <t>75D161</t>
  </si>
  <si>
    <t>RELÉOVÝ DOMEK (DO 9 M2) PREFABRIKOVANÝ, IZOLOVANÝ, S KLIMATIZACÍ A VNITŘNÍ KABELIZACÍ - DODÁVKA</t>
  </si>
  <si>
    <t>z výkresu č. 0103, 0200, 0210, 0215, 0500, 1000 a TZ</t>
  </si>
  <si>
    <t>66</t>
  </si>
  <si>
    <t>75D167</t>
  </si>
  <si>
    <t>RELÉOVÝ DOMEK (DO 9 M2) PREFABRIKOVANÝ - MONTÁŽ</t>
  </si>
  <si>
    <t>67</t>
  </si>
  <si>
    <t>744231</t>
  </si>
  <si>
    <t>KABELOVÁ SKŘÍŇ VENKOVNÍ SPOLEČNÁ PŘÍSTROJOVÁ PRO PŘEJEZDY</t>
  </si>
  <si>
    <t>68</t>
  </si>
  <si>
    <t>R743B51</t>
  </si>
  <si>
    <t>PANEL MÍSTNÍHO OVLÁDÁNÍ</t>
  </si>
  <si>
    <t>Dodávka a montáž skříně místního ovládání přejezdu</t>
  </si>
  <si>
    <t>69</t>
  </si>
  <si>
    <t>75IEC1</t>
  </si>
  <si>
    <t>VENKOVNÍ TELEFONNÍ OBJEKT NA SLOUPKU</t>
  </si>
  <si>
    <t>70</t>
  </si>
  <si>
    <t>75IECX</t>
  </si>
  <si>
    <t>VENKOVNÍ TELEFONNÍ OBJEKT - MONTÁŽ</t>
  </si>
  <si>
    <t>71</t>
  </si>
  <si>
    <t>R75D211</t>
  </si>
  <si>
    <t>VÝSTRAŽNÍK SE ZÁVOROU, 1 SKŘÍŇ - DODÁVKA</t>
  </si>
  <si>
    <t>z výkresu č. 0103, 0200, 0210, 0215, 1000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</si>
  <si>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</si>
  <si>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72</t>
  </si>
  <si>
    <t>75D217</t>
  </si>
  <si>
    <t>VÝSTRAŽNÍK SE ZÁVOROU, 1 SKŘÍŇ - MONTÁŽ</t>
  </si>
  <si>
    <t>73</t>
  </si>
  <si>
    <t>R75D261</t>
  </si>
  <si>
    <t>PŘEJEZDNÍK - DODÁVKA</t>
  </si>
  <si>
    <t>z výkresu č. 0101, 0103, 0200, 0210, 0215, 1000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</si>
  <si>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</si>
  <si>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74</t>
  </si>
  <si>
    <t>75D267</t>
  </si>
  <si>
    <t>PŘEJEZDNÍK - MONTÁŽ</t>
  </si>
  <si>
    <t>75</t>
  </si>
  <si>
    <t>75C721</t>
  </si>
  <si>
    <t>VZDÁLENOSTNÍ UPOZORNOVADLO, NEPROMĚNNÉ NÁVĚSTIDLO SE ZÁKLADEM - DODÁVKA</t>
  </si>
  <si>
    <t>z výkresu č. 0200 a TZ</t>
  </si>
  <si>
    <t>76</t>
  </si>
  <si>
    <t>75C727</t>
  </si>
  <si>
    <t>VZDÁLENOSTNÍ UPOZORNOVADLO, NEPROMĚNNÉ NÁVĚSTIDLO SE ZÁKLADEM - MONTÁŽ</t>
  </si>
  <si>
    <t>77</t>
  </si>
  <si>
    <t>R75D167U</t>
  </si>
  <si>
    <t>STAVEBNÍ ÚPRAVY V OKOLÍ RD</t>
  </si>
  <si>
    <t>STAVEBNÍ ÚPRAVY A ZEMNÍ PRÁCE V OKOLÍ RD</t>
  </si>
  <si>
    <t>78</t>
  </si>
  <si>
    <t>75C881</t>
  </si>
  <si>
    <t>MEZIKOLEJOVÁ LANOVÁ PROPOJKA (DO 3 LAN DO DÉLKY 7 M) - DODÁVKA</t>
  </si>
  <si>
    <t>z výkresu č. 0215 a TZ</t>
  </si>
  <si>
    <t>79</t>
  </si>
  <si>
    <t>75C887</t>
  </si>
  <si>
    <t>MEZIKOLEJOVÁ LANOVÁ PROPOJKA (DO 3 LAN DO DÉLKY 7 M) - MONTÁŽ</t>
  </si>
  <si>
    <t>D</t>
  </si>
  <si>
    <t>Demontáže</t>
  </si>
  <si>
    <t>84</t>
  </si>
  <si>
    <t>R75D218</t>
  </si>
  <si>
    <t>DEMONTÁŽ VÝSTRAŽNÉHO KŘÍŽE</t>
  </si>
  <si>
    <t>DEMONTÁŽ - výstražný kříž</t>
  </si>
  <si>
    <t>85</t>
  </si>
  <si>
    <t>75C728</t>
  </si>
  <si>
    <t>VZDÁLENOSTNÍ UPOZORNOVADLO, NEPROMĚNNÉ NÁVĚSTIDLO SE ZÁKLADEM - DEMONTÁŽ</t>
  </si>
  <si>
    <t>86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</si>
  <si>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</si>
  <si>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</si>
  <si>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</si>
  <si>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87</t>
  </si>
  <si>
    <t>15310</t>
  </si>
  <si>
    <t>POPLATKY ZA LIKVIDACŮ ODPADŮ NEKONTAMINOVANÝCH - 16 02 14 ELEKTROŠROT (VYŘAZENÁ EL. ZAŘÍZENÍ A PŘÍSTR. - AL, CU A VZ. KOVY)</t>
  </si>
  <si>
    <t>Ostatní</t>
  </si>
  <si>
    <t>88</t>
  </si>
  <si>
    <t>R29611</t>
  </si>
  <si>
    <t>OSTATNÍ POŽADAVKY - ODBORNÝ DOZOR</t>
  </si>
  <si>
    <t>HOD</t>
  </si>
  <si>
    <t>Odborný dozor správce zařízení</t>
  </si>
  <si>
    <t>89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</si>
  <si>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</si>
  <si>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</si>
  <si>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</si>
  <si>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90</t>
  </si>
  <si>
    <t>75E197</t>
  </si>
  <si>
    <t>PŘÍPRAVA A CELKOVÉ ZKOUŠKY PŘEJEZDOVÉHO ZABEZPEČOVACÍHO ZAŘÍZENÍ PRO JEDNU KOLEJ</t>
  </si>
  <si>
    <t>91</t>
  </si>
  <si>
    <t>R75E1C7</t>
  </si>
  <si>
    <t>PROTOKOL UTZ</t>
  </si>
  <si>
    <t>1. Položka obsahuje: – protokol autorizovanou osobou podle požadavku ČSN, včetně hodnocení 2. Položka neobsahuje: X 3. Způsob měření:</t>
  </si>
  <si>
    <t>92</t>
  </si>
  <si>
    <t>75E127</t>
  </si>
  <si>
    <t>CELKOVÁ PROHLÍDKA ZAŘÍZENÍ A VYHOTOVENÍ REVIZNÍ ZPRÁVY</t>
  </si>
  <si>
    <t>93</t>
  </si>
  <si>
    <t>75E1B7</t>
  </si>
  <si>
    <t>REGULACE A ZKOUŠENÍ ZABEZPEČOVACÍHO ZAŘÍZENÍ</t>
  </si>
  <si>
    <t>94</t>
  </si>
  <si>
    <t>747703</t>
  </si>
  <si>
    <t>ZKUŠEBNÍ PROVOZ</t>
  </si>
  <si>
    <t>95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</si>
  <si>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</si>
  <si>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</si>
  <si>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</si>
  <si>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PN</t>
  </si>
  <si>
    <t>Počítače náprav</t>
  </si>
  <si>
    <t>80</t>
  </si>
  <si>
    <t>R75C911</t>
  </si>
  <si>
    <t>SNÍMAČ POČÍTAČE NÁPRAV - DODÁVKA</t>
  </si>
  <si>
    <t>z výkresu č. 0101, 0102, 0103, 0200, 210, 215,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</si>
  <si>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</si>
  <si>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81</t>
  </si>
  <si>
    <t>75C917</t>
  </si>
  <si>
    <t>SNÍMAČ POČÍTAČE NÁPRAV - MONTÁŽ</t>
  </si>
  <si>
    <t>82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</si>
  <si>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</si>
  <si>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</si>
  <si>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</si>
  <si>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83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</si>
  <si>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</si>
  <si>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</si>
  <si>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</si>
  <si>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E.1.4</t>
  </si>
  <si>
    <t>Mosty, propustky, zdi</t>
  </si>
  <si>
    <t xml:space="preserve">  SO 11-21-01</t>
  </si>
  <si>
    <t>Úprava propustku v km 5,262</t>
  </si>
  <si>
    <t>SO 11-21-01</t>
  </si>
  <si>
    <t>111251102</t>
  </si>
  <si>
    <t>Odstranění křovin a stromů průměru kmene do 100 mm i s kořeny sklonu terénu do 1:5 z celkové plochy přes 100 do 500 m2 strojně</t>
  </si>
  <si>
    <t>CS ÚRS 2020 01</t>
  </si>
  <si>
    <t>Vtok 10*5výtok 10*5</t>
  </si>
  <si>
    <t>Odstranění křovin a stromů s odstraněním kořenů strojně průměru kmene do 100 mm v rovině nebo ve svahu sklonu terénu do 1:5, při celkové ploše přes 100 do 500 m2</t>
  </si>
  <si>
    <t>111251111</t>
  </si>
  <si>
    <t>Drcení ořezaných větví D do 100 mm s odvozem do 20 km</t>
  </si>
  <si>
    <t>100*0,01</t>
  </si>
  <si>
    <t>Drcení ořezaných větví strojně - (štěpkování) s naložením na dopravní prostředek a odvozem drtě do 20 km a se složením o průměru větví do 100 mm</t>
  </si>
  <si>
    <t>113105113</t>
  </si>
  <si>
    <t>Rozebrání dlažeb z lomového kamene kladených na MC vyspárované MC</t>
  </si>
  <si>
    <t>odláždění svahu 5,9*2v otvoru v místě napojení 0,635*1,45</t>
  </si>
  <si>
    <t>Rozebrání dlažeb z lomového kamene  s přemístěním hmot na skládku na vzdálenost do 3 m nebo s naložením na dopravní prostředek, kladených do cementové malty se spárami zalitými cementovou maltou</t>
  </si>
  <si>
    <t>113107322</t>
  </si>
  <si>
    <t>Odstranění podkladu z kameniva drceného tl 200 mm strojně pl do 50 m2</t>
  </si>
  <si>
    <t>1,5*12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</si>
  <si>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</si>
  <si>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113201111</t>
  </si>
  <si>
    <t>Vytrhání obrub chodníkových ležatých</t>
  </si>
  <si>
    <t>Vytrhání obrub  s vybouráním lože, s přemístěním hmot na skládku na vzdálenost do 3 m nebo s naložením na dopravní prostředek chodníkových ležatých</t>
  </si>
  <si>
    <t>115001104</t>
  </si>
  <si>
    <t>Převedení vody potrubím DN do 300</t>
  </si>
  <si>
    <t>včetně případného čerpání 15</t>
  </si>
  <si>
    <t>Převedení vody potrubím průměru DN přes 250 do 300</t>
  </si>
  <si>
    <t>121151103</t>
  </si>
  <si>
    <t>Sejmutí ornice plochy do 100 m2 tl vrstvy do 200 mm strojně</t>
  </si>
  <si>
    <t>na vtoku 18*1,15</t>
  </si>
  <si>
    <t>Sejmutí ornice strojně při souvislé ploše do 100 m2, tl. vrstvy do 200 mm</t>
  </si>
  <si>
    <t>R122252502</t>
  </si>
  <si>
    <t>Odkopávky a prokopávky nezapažené pro spodní stavbu železnic v hornině třídy těžitelnosti I, skupiny 3 objem do 1000 m3</t>
  </si>
  <si>
    <t>na vtoku pro čelo a NK 27*5</t>
  </si>
  <si>
    <t>Odkopávky a prokopávky nezapažené pro spodní stavbu železnic strojně v hornině třídy těžitelnosti I skupiny 3 přes 100 do 1 000 m3</t>
  </si>
  <si>
    <t>122252508</t>
  </si>
  <si>
    <t>Příplatek k odkopávkám nezapaženým pro spodní stavbu železnic v hornině třídy těžitelnosti I, skupiny 3 za ztížení při rekonstrukci</t>
  </si>
  <si>
    <t>Odkopávky a prokopávky nezapažené pro spodní stavbu železnic strojně v hornině třídy těžitelnosti I skupiny 3 Příplatek k cenám za ztížení při rekonstrukcích</t>
  </si>
  <si>
    <t>153112122</t>
  </si>
  <si>
    <t>Zaberanění ocelových štětovnic na dl do 8 m ve standardních podmínkách z terénu</t>
  </si>
  <si>
    <t>zajištění komunikace u přejezdu (nutná dokumentace zhotovitele)8*5</t>
  </si>
  <si>
    <t>Zřízení beraněných stěn z ocelových štětovnic  z terénu zaberanění štětovnic ve standardních podmínkách, délky do 8 m</t>
  </si>
  <si>
    <t>153113112</t>
  </si>
  <si>
    <t>Vytažení ocelových štětovnic dl do 12 m zaberaněných do hl 8 m z terénu ve standardnich podmínkách</t>
  </si>
  <si>
    <t>8*5</t>
  </si>
  <si>
    <t>Vytažení stěn z ocelových štětovnic zaberaněných  z terénu délky do 12 m ve standardních podmínkách, zaberaněných na hloubku do 8 m</t>
  </si>
  <si>
    <t>R15920R001</t>
  </si>
  <si>
    <t>stětovnice</t>
  </si>
  <si>
    <t>obratovost 2X40*155/1000/2</t>
  </si>
  <si>
    <t>pažnice ocelová UNION dl 4 m</t>
  </si>
  <si>
    <t>162751117</t>
  </si>
  <si>
    <t>Vodorovné přemístění do 10000 m výkopku/sypaniny z horniny třídy těžitelnosti I, skupiny 1 až 3</t>
  </si>
  <si>
    <t>135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</si>
  <si>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</si>
  <si>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</si>
  <si>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</si>
  <si>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135*11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</si>
  <si>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</si>
  <si>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171103101</t>
  </si>
  <si>
    <t>Zemní hrázky melioračních kanálů z horniny třídy těžitelnosti I a II, skupiny 1 až 4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</si>
  <si>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</si>
  <si>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171201231</t>
  </si>
  <si>
    <t>Poplatek za uložení zeminy a kamení na recyklační skládce (skládkovné) kód odpadu 17 05 04</t>
  </si>
  <si>
    <t>135*2</t>
  </si>
  <si>
    <t>Poplatek za uložení stavebního odpadu na recyklační skládce (skládkovné) zeminy a kamení zatříděného do Katalogu odpadů pod kódem 17 05 04</t>
  </si>
  <si>
    <t>174111311</t>
  </si>
  <si>
    <t>Zásyp sypaninou se zhutněním přes 3 m3 pro spodní stavbu železnic</t>
  </si>
  <si>
    <t>za čelo a obsyp NK27*5odpočet vytlačená 1,9*1,9*3*-11,3*-14,3*-1</t>
  </si>
  <si>
    <t>Zásyp sypaninou pro spodní stavbu železnic objemu přes 3 m3 se zhutněním</t>
  </si>
  <si>
    <t>R58331200</t>
  </si>
  <si>
    <t>štěrkopísek netříděný zásypový</t>
  </si>
  <si>
    <t>118,570*1,6</t>
  </si>
  <si>
    <t>181411122</t>
  </si>
  <si>
    <t>Založení lučního trávníku výsevem plochy do 1000 m2 ve svahu do 1:2</t>
  </si>
  <si>
    <t>ornice zpět17*1,15</t>
  </si>
  <si>
    <t>Založení trávníku na půdě předem připravené plochy do 1000 m2 výsevem včetně utažení lučního na svahu přes 1:5 do 1:2</t>
  </si>
  <si>
    <t>005724740</t>
  </si>
  <si>
    <t>osivo směs travní krajinná-svahová</t>
  </si>
  <si>
    <t>KG</t>
  </si>
  <si>
    <t>19,550*0,03</t>
  </si>
  <si>
    <t>182351023</t>
  </si>
  <si>
    <t>Rozprostření ornice pl do 100 m2 ve svahu přes 1:5 tl vrstvy do 200 mm strojně</t>
  </si>
  <si>
    <t>Rozprostření a urovnání ornice ve svahu sklonu přes 1:5 strojně při souvislé ploše do 100 m2, tl. vrstvy do 200 mm</t>
  </si>
  <si>
    <t>Zakládání</t>
  </si>
  <si>
    <t>211971110</t>
  </si>
  <si>
    <t>Zřízení opláštění žeber nebo trativodů geotextilií v rýze nebo zářezu sklonu do 1:2</t>
  </si>
  <si>
    <t>izolace NK 2,1*5,7izolace čela 3,7*4</t>
  </si>
  <si>
    <t>Zřízení opláštění výplně z geotextilie odvodňovacích žeber nebo trativodů  v rýze nebo zářezu se stěnami šikmými o sklonu do 1:2</t>
  </si>
  <si>
    <t>69311089</t>
  </si>
  <si>
    <t>geotextilie netkaná separační, ochranná, filtrační, drenážní PES 600g/m2</t>
  </si>
  <si>
    <t>273311128</t>
  </si>
  <si>
    <t>Základové desky z betonu prostého C 30/37</t>
  </si>
  <si>
    <t>NK 1,125</t>
  </si>
  <si>
    <t>Základové konstrukce z betonu prostého desky ve výkopu nebo na hlavách pilot C 30/37</t>
  </si>
  <si>
    <t>273354111</t>
  </si>
  <si>
    <t>Bednění základových desek - zřízení</t>
  </si>
  <si>
    <t>NK1,9*0,2</t>
  </si>
  <si>
    <t>Bednění základových konstrukcí desek zřízení</t>
  </si>
  <si>
    <t>273354211</t>
  </si>
  <si>
    <t>Bednění základových desek - odstranění</t>
  </si>
  <si>
    <t>Bednění základových konstrukcí desek odstranění bednění</t>
  </si>
  <si>
    <t>274311127</t>
  </si>
  <si>
    <t>Základové pasy, prahy, věnce a ostruhy z betonu prostého C 25/30</t>
  </si>
  <si>
    <t>základ čela a desky9,3</t>
  </si>
  <si>
    <t>Základové konstrukce z betonu prostého pasy, prahy, věnce a ostruhy ve výkopu nebo na hlavách pilot C 25/30</t>
  </si>
  <si>
    <t>274354111</t>
  </si>
  <si>
    <t>Bednění základových pasů - zřízení</t>
  </si>
  <si>
    <t>0,95*4*21*2,0*2</t>
  </si>
  <si>
    <t>Bednění základových konstrukcí pasů, prahů, věnců a ostruh zřízení</t>
  </si>
  <si>
    <t>274354211</t>
  </si>
  <si>
    <t>Bednění základových pasů - odstranění</t>
  </si>
  <si>
    <t>Bednění základových konstrukcí pasů, prahů, věnců a ostruh odstranění bednění</t>
  </si>
  <si>
    <t>275321117</t>
  </si>
  <si>
    <t>Základové patky a bloky mostních konstrukcí ze ŽB C 25/30</t>
  </si>
  <si>
    <t>Svislé a kompletní konstrukce</t>
  </si>
  <si>
    <t>317321118</t>
  </si>
  <si>
    <t>Mostní římsy ze ŽB C 30/37</t>
  </si>
  <si>
    <t>římsa čela 0,5</t>
  </si>
  <si>
    <t>Římsy ze železového betonu  C 30/37</t>
  </si>
  <si>
    <t>317353121</t>
  </si>
  <si>
    <t>Bednění mostních říms všech tvarů - zřízení</t>
  </si>
  <si>
    <t>(0,08+0,3+0,265)*4,00,44*0,3*2</t>
  </si>
  <si>
    <t>Bednění mostní římsy  zřízení všech tvarů</t>
  </si>
  <si>
    <t>317353221</t>
  </si>
  <si>
    <t>Bednění mostních říms všech tvarů - odstranění</t>
  </si>
  <si>
    <t>Bednění mostní římsy  odstranění všech tvarů</t>
  </si>
  <si>
    <t>317361116</t>
  </si>
  <si>
    <t>Výztuž mostních říms z betonářské oceli 10 505</t>
  </si>
  <si>
    <t>44,850*0,617/100042,900*0,617/1000</t>
  </si>
  <si>
    <t>Výztuž mostních železobetonových říms  z betonářské oceli 10 505 (R) nebo BSt 500</t>
  </si>
  <si>
    <t>334323118</t>
  </si>
  <si>
    <t>Mostní opěry a úložné prahy ze ŽB C 30/37</t>
  </si>
  <si>
    <t>dřík čela 4,3NK svislé stěny 2,25</t>
  </si>
  <si>
    <t>Mostní opěry a úložné prahy z betonu železového C 30/37</t>
  </si>
  <si>
    <t>334351112</t>
  </si>
  <si>
    <t>Bednění systémové mostních opěr a úložných prahů z překližek pro ŽB - zřízení</t>
  </si>
  <si>
    <t>čelo 2,150*42,65*40,9*2,150*2NK svislé štěny vnější 1,9*3*2vnitřní 1,39*3*20,36*2</t>
  </si>
  <si>
    <t>Bednění mostních opěr a úložných prahů ze systémového bednění  zřízení z překližek, pro železobeton</t>
  </si>
  <si>
    <t>334351211</t>
  </si>
  <si>
    <t>Bednění systémové mostních opěr a úložných prahů z překližek - odstranění</t>
  </si>
  <si>
    <t>Bednění mostních opěr a úložných prahů ze systémového bednění  odstranění z překližek</t>
  </si>
  <si>
    <t>334361216</t>
  </si>
  <si>
    <t>Výztuž dříků opěr z betonářské oceli 10 505</t>
  </si>
  <si>
    <t>(101,453-54)/1000</t>
  </si>
  <si>
    <t>Výztuž betonářská mostních konstrukcí  opěr, úložných prahů, křídel, závěrných zídek, bloků ložisek, pilířů a sloupů z oceli 10 505 (R) nebo BSt 500 dříků opěr</t>
  </si>
  <si>
    <t>334361412</t>
  </si>
  <si>
    <t>Výztuž opěr, prahů, křídel, pilířů, sloupů ze svařovaných sítí do 6 kg/m2</t>
  </si>
  <si>
    <t>323,9/1000</t>
  </si>
  <si>
    <t>Výztuž betonářská mostních konstrukcí  opěr, úložných prahů, křídel, závěrných zídek, bloků ložisek, pilířů a sloupů ze svařovaných sítí do 6 kg/m2</t>
  </si>
  <si>
    <t>334791117</t>
  </si>
  <si>
    <t>Prostup v betonových zdech z plastových trub DN do 400</t>
  </si>
  <si>
    <t>napojení kanalizace0,2</t>
  </si>
  <si>
    <t>Prostup v betonových zdech z plastových trub  průměru do DN 400</t>
  </si>
  <si>
    <t>Vodorovné konstrukce</t>
  </si>
  <si>
    <t>421321128</t>
  </si>
  <si>
    <t>Mostní nosné konstrukce deskové ze ŽB C 30/37</t>
  </si>
  <si>
    <t>NK1,125</t>
  </si>
  <si>
    <t>Mostní železobetonové nosné konstrukce deskové nebo klenbové, trámové, ostatní  deskové, z betonu C 30/37</t>
  </si>
  <si>
    <t>421351131</t>
  </si>
  <si>
    <t>Bednění boční stěny konstrukcí mostů výšky do 350 mm - zřízení</t>
  </si>
  <si>
    <t>0,5</t>
  </si>
  <si>
    <t>Bednění deskových konstrukcí mostů z betonu železového nebo předpjatého  zřízení boční stěny výšky do 350 mm</t>
  </si>
  <si>
    <t>421351231</t>
  </si>
  <si>
    <t>Bednění stěny boční konstrukcí mostů výšky do 350 mm - odstranění</t>
  </si>
  <si>
    <t>Bednění deskových konstrukcí mostů z betonu železového nebo předpjatého  odstranění boční stěny výšky do 350 mm</t>
  </si>
  <si>
    <t>421361226</t>
  </si>
  <si>
    <t>Výztuž ŽB deskového mostu z betonářské oceli 10 505</t>
  </si>
  <si>
    <t>NK1179,833/1000</t>
  </si>
  <si>
    <t>Výztuž deskových konstrukcí  z betonářské oceli 10 505 (R) nebo BSt 500 deskového mostu</t>
  </si>
  <si>
    <t>421955112</t>
  </si>
  <si>
    <t>Bednění z překližek na mostní skruži - zřízení</t>
  </si>
  <si>
    <t>NK1,7*3</t>
  </si>
  <si>
    <t>Bednění na mostní skruži  zřízení bednění z překližek</t>
  </si>
  <si>
    <t>421955212</t>
  </si>
  <si>
    <t>Bednění z překližek na mostní skruži - odstranění</t>
  </si>
  <si>
    <t>Bednění na mostní skruži  odstranění bednění z překližek</t>
  </si>
  <si>
    <t>451315114</t>
  </si>
  <si>
    <t>Podkladní nebo výplňová vrstva z betonu C 12/15 tl do 100 mm</t>
  </si>
  <si>
    <t>1,3/0,1</t>
  </si>
  <si>
    <t>Podkladní a výplňové vrstvy z betonu prostého  tloušťky do 100 mm, z betonu C 12/15</t>
  </si>
  <si>
    <t>451475121</t>
  </si>
  <si>
    <t>Podkladní vrstva plastbetonová samonivelační první vrstva tl 10 mm</t>
  </si>
  <si>
    <t>pod patní desky zábradlí 0,16*0,16*3</t>
  </si>
  <si>
    <t>Podkladní vrstva plastbetonová  samonivelační, tloušťky do 10 mm první vrstva</t>
  </si>
  <si>
    <t>451475122</t>
  </si>
  <si>
    <t>Podkladní vrstva plastbetonová samonivelační každá další vrstva tl 10 mm</t>
  </si>
  <si>
    <t>0,77</t>
  </si>
  <si>
    <t>Podkladní vrstva plastbetonová  samonivelační, tloušťky do 10 mm každá další vrstva</t>
  </si>
  <si>
    <t>451577877</t>
  </si>
  <si>
    <t>Podklad nebo lože pod dlažbu vodorovný nebo do sklonu 1:5 ze štěrkopísku tl do 100 mm</t>
  </si>
  <si>
    <t>Na vtoku 18*1,2v otvoru 1,5*3,62</t>
  </si>
  <si>
    <t>Podklad nebo lože pod dlažbu (přídlažbu)  v ploše vodorovné nebo ve sklonu do 1:5, tloušťky od 30 do 100 mm ze štěrkopísku</t>
  </si>
  <si>
    <t>465513157</t>
  </si>
  <si>
    <t>Dlažba svahu u opěr z upraveného lomového žulového kamene tl 200 mm do lože C 25/30 pl přes 10 m2</t>
  </si>
  <si>
    <t>Dlažba svahu u mostních opěr z upraveného lomového žulového kamene  s vyspárováním maltou MC 25, šíře spáry 15 mm do betonového lože C 25/30 tloušťky 200 mm, plochy přes 10 m2</t>
  </si>
  <si>
    <t>273361412</t>
  </si>
  <si>
    <t>Výztuž základových desek ze svařovaných sítí do 6 kg/m2</t>
  </si>
  <si>
    <t>"pod dlažbu27,030*1,3*4,44/1000</t>
  </si>
  <si>
    <t>Výztuž základových konstrukcí desek ze svařovaných sítí, hmotnosti přes 3,5 do 6 kg/m2</t>
  </si>
  <si>
    <t>Komunikace</t>
  </si>
  <si>
    <t>564851111</t>
  </si>
  <si>
    <t>Podklad ze štěrkodrtě ŠD tl 150 mm</t>
  </si>
  <si>
    <t>Podklad ze štěrkodrti ŠD  s rozprostřením a zhutněním, po zhutnění tl. 150 mm</t>
  </si>
  <si>
    <t>596211110</t>
  </si>
  <si>
    <t>Kladení zámkové dlažby komunikací pro pěší tl 60 mm skupiny A pl do 50 m2</t>
  </si>
  <si>
    <t>18,6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</si>
  <si>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</si>
  <si>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59245295</t>
  </si>
  <si>
    <t>dlažba zámková tvaru vlny 225x112x60mm přírodní</t>
  </si>
  <si>
    <t>Úpravy povrchů, podlahy a osazování výplní</t>
  </si>
  <si>
    <t>628613233</t>
  </si>
  <si>
    <t>Protikorozní ochrana OK mostu III. tř.- základní a podkladní epoxidový, vrchní PU nátěr s metalizací</t>
  </si>
  <si>
    <t>ZábradlíTR 45x3(2*PI*0,0225*0,0225+2*PI*0,0225*3,12)(2*PI*0,0225*0,0225+2*PI*0,0225*5,68)TR 38x3(2*PI*0,019*0,019+2*PI*0,019*6,80)(2*PI*0,019*0,019+2*PI*0,019*1,12)TR 28x3(2*PI*0,014*0,014+2*PI*0,014*1,06)patní desky 0,15*0,15*2*3</t>
  </si>
  <si>
    <t>Protikorozní ochrana ocelových mostních konstrukcí včetně otryskání povrchu základní a podkladní epoxidový a vrchní polyuretanový nátěr s metalizací III. třídy</t>
  </si>
  <si>
    <t>15625101</t>
  </si>
  <si>
    <t>drát metalizační Zn D 3mm</t>
  </si>
  <si>
    <t>2,429*1,517</t>
  </si>
  <si>
    <t>636195011</t>
  </si>
  <si>
    <t>Oprava spárování dlažby z kamenů MC pl přes 4 m2</t>
  </si>
  <si>
    <t>oprava stávající dlažby 1,45*8,05</t>
  </si>
  <si>
    <t>Oprava spárování dlažeb cementovou maltou  včetně vyškrábání a vymytí spar z nepravidelných kamenů, plochy jednotlivě přes 4 m2</t>
  </si>
  <si>
    <t>711</t>
  </si>
  <si>
    <t>Izolace proti vodě, vlhkosti a plynům</t>
  </si>
  <si>
    <t>711112001</t>
  </si>
  <si>
    <t>Provedení izolace proti zemní vlhkosti svislé za studena nátěrem penetračním</t>
  </si>
  <si>
    <t>základ čela 1,5*42*1*2</t>
  </si>
  <si>
    <t>Provedení izolace proti zemní vlhkosti natěradly a tmely za studena  na ploše svislé S nátěrem penetračním</t>
  </si>
  <si>
    <t>111631500</t>
  </si>
  <si>
    <t>lak penetrační asfaltový</t>
  </si>
  <si>
    <t>10*0,00035</t>
  </si>
  <si>
    <t>711112011</t>
  </si>
  <si>
    <t>Provedení izolace proti zemní vlhkosti svislé za studena suspenzí asfaltovou</t>
  </si>
  <si>
    <t>10,00*2</t>
  </si>
  <si>
    <t>Provedení izolace proti zemní vlhkosti natěradly a tmely za studena  na ploše svislé S nátěrem suspensí asfaltovou</t>
  </si>
  <si>
    <t>111631780</t>
  </si>
  <si>
    <t>lak hydroizolační asfaltový pro izolaci trub</t>
  </si>
  <si>
    <t>20*0,4/1000</t>
  </si>
  <si>
    <t>711341564</t>
  </si>
  <si>
    <t>Provedení hydroizolace mostovek pásy přitavením NAIP</t>
  </si>
  <si>
    <t>Provedení izolace mostovek pásy přitavením  NAIP</t>
  </si>
  <si>
    <t>62855002</t>
  </si>
  <si>
    <t>pás asfaltový natavitelný modifikovaný SBS tl 5mm s vložkou z polyesterové rohože a spalitelnou PE fólií nebo jemnozrnný minerálním posypem na horním</t>
  </si>
  <si>
    <t>26,77*1,15 Přepočtené koeficientem množství</t>
  </si>
  <si>
    <t>pás asfaltový natavitelný modifikovaný SBS tl 5mm s vložkou z polyesterové rohože a spalitelnou PE fólií nebo jemnozrnný minerálním posypem na horním povrchu</t>
  </si>
  <si>
    <t>R711381R001</t>
  </si>
  <si>
    <t>Pečetící vrstva na bázi epoxidové pryskyřice pod izolaci</t>
  </si>
  <si>
    <t>R711-R01</t>
  </si>
  <si>
    <t>Dodávka + montáž přichycení SVI nerezovou lištou včetně navrtání, osazení hmoždinek a zatmelení</t>
  </si>
  <si>
    <t>998711101</t>
  </si>
  <si>
    <t>Přesun hmot tonážní pro izolace proti vodě, vlhkosti a plynům v objektech výšky do 6 m</t>
  </si>
  <si>
    <t>Přesun hmot pro izolace proti vodě, vlhkosti a plynům  stanovený z hmotnosti přesunovaného materiálu vodorovná dopravní vzdálenost do 50 m v objektech výšky do 6 m</t>
  </si>
  <si>
    <t>Trubní vedení</t>
  </si>
  <si>
    <t>871390410</t>
  </si>
  <si>
    <t>Montáž kanalizačního potrubí korugovaného SN 10 z polypropylenu DN 400</t>
  </si>
  <si>
    <t>Montáž kanalizačního potrubí z plastů z polypropylenu PP korugovaného nebo žebrovaného SN 10 DN 400</t>
  </si>
  <si>
    <t>28617043</t>
  </si>
  <si>
    <t>trubka kanalizační PP korugovaná DN 150x6000mm SN10</t>
  </si>
  <si>
    <t>1,94132349729428*1,015 Přepočtené koeficientem množství</t>
  </si>
  <si>
    <t>28611378</t>
  </si>
  <si>
    <t>koleno kanalizace PVC KG 400x30°</t>
  </si>
  <si>
    <t>0,985221674876847*1,015 Přepočtené koeficientem množství</t>
  </si>
  <si>
    <t>Ostatní konstrukce a práce-bourání</t>
  </si>
  <si>
    <t>911121211</t>
  </si>
  <si>
    <t>Výroba ocelového zábradli při opravách mostů</t>
  </si>
  <si>
    <t>Oprava ocelového zábradlí svařovaného nebo šroubovaného výroba</t>
  </si>
  <si>
    <t>911121311</t>
  </si>
  <si>
    <t>Montáž ocelového zábradli při opravách mostů</t>
  </si>
  <si>
    <t>Oprava ocelového zábradlí svařovaného nebo šroubovaného montáž</t>
  </si>
  <si>
    <t>R14011R002</t>
  </si>
  <si>
    <t>trubka ocelová bezešvá hladká jakost 38x3,0mm</t>
  </si>
  <si>
    <t>madlo 6,80madlo 1,12Součettrubka ocelová bezešvá hladká jakost  28x3,0mmtrubka ocelová bezešvá hladká jakost 11 353 38x3,0mmpříčle1,06trubka ocelová bezešvá hladká jakost 45x3mmsloupek 3,12Madlo 5,68</t>
  </si>
  <si>
    <t>trubka ocelová bezešvá hladká jakost 11 353 38x3,0mm</t>
  </si>
  <si>
    <t>R14011R003</t>
  </si>
  <si>
    <t>trubka ocelová bezešvá hladká jakost 28x3,0mm</t>
  </si>
  <si>
    <t>příčle1,06</t>
  </si>
  <si>
    <t>R14011R001</t>
  </si>
  <si>
    <t>trubka ocelová bezešvá hladká jakost 45x3mm</t>
  </si>
  <si>
    <t>sloupek 3,12Madlo 5,68</t>
  </si>
  <si>
    <t>R13611R001</t>
  </si>
  <si>
    <t>plech ocelový hladký jakost S235JR tl 16mm tabule</t>
  </si>
  <si>
    <t>15,09/1000</t>
  </si>
  <si>
    <t>916231113</t>
  </si>
  <si>
    <t>Osazení chodníkového obrubníku betonového ležatého s boční opěrou do lože z betonu prostého</t>
  </si>
  <si>
    <t>8,971,185</t>
  </si>
  <si>
    <t>Osazení chodníkového obrubníku betonového se zřízením lože, s vyplněním a zatřením spár cementovou maltou ležatého s boční opěrou z betonu prostého, do lože z betonu prostého</t>
  </si>
  <si>
    <t>59217017</t>
  </si>
  <si>
    <t>obrubník betonový chodníkový 1000x100x250mm</t>
  </si>
  <si>
    <t>931992121</t>
  </si>
  <si>
    <t>Výplň dilatačních spár z extrudovaného polystyrénu tl 20 mm</t>
  </si>
  <si>
    <t>mezi stávající a novou NK3,610-2,18mezi odláždění a čelo (4+0,44+0,44+5,2)*0,3</t>
  </si>
  <si>
    <t>Výplň dilatačních spár z polystyrenu  extrudovaného, tloušťky 20 mm</t>
  </si>
  <si>
    <t>931994142</t>
  </si>
  <si>
    <t>Těsnění dilatační spáry betonové konstrukce polyuretanovým tmelem do pl 4,0 cm2</t>
  </si>
  <si>
    <t>mezi stávající a novou NK5,6+7,6mezi odláždění a čelo (4+0,44+0,44+5,2)</t>
  </si>
  <si>
    <t>Těsnění spáry betonové konstrukce pásy, profily, tmely  tmelem polyuretanovým spáry dilatační do 4,0 cm2</t>
  </si>
  <si>
    <t>936942211</t>
  </si>
  <si>
    <t>Zhotovení tabulky s letopočtem opravy mostu vložením šablony do bednění</t>
  </si>
  <si>
    <t>Zhotovení tabulky s letopočtem opravy nebo větší údržby vložením šablony do bednění</t>
  </si>
  <si>
    <t>952904121</t>
  </si>
  <si>
    <t>Čištění mostních objektů - ruční odstranění nánosů z otvorů v do 1,5 m</t>
  </si>
  <si>
    <t>v otvoru 1,3*1,45</t>
  </si>
  <si>
    <t>Čištění mostních objektů odstranění nánosů z otvorů ručně, světlé výšky otvoru do 1,5 m</t>
  </si>
  <si>
    <t>953965131</t>
  </si>
  <si>
    <t>Kotevní šroub pro chemické kotvy M 16 dl 190 mm</t>
  </si>
  <si>
    <t>pro zábradí12</t>
  </si>
  <si>
    <t>Kotvy chemické s vyvrtáním otvoru  kotevní šrouby pro chemické kotvy, velikost M 16, délka 190 mm</t>
  </si>
  <si>
    <t>962021112</t>
  </si>
  <si>
    <t>Bourání mostních zdí a pilířů z kamene</t>
  </si>
  <si>
    <t>ubourání zídky 0,8*0,6</t>
  </si>
  <si>
    <t>Bourání mostních konstrukcí zdiva a pilířů z kamene nebo cihel</t>
  </si>
  <si>
    <t>962051111</t>
  </si>
  <si>
    <t>Bourání mostních zdí a pilířů z ŽB</t>
  </si>
  <si>
    <t>ubourání stávajícího čela včetně římsy0,65*6,385</t>
  </si>
  <si>
    <t>Bourání mostních konstrukcí zdiva a pilířů ze železového betonu</t>
  </si>
  <si>
    <t>966075141</t>
  </si>
  <si>
    <t>Odstranění kovového zábradlí vcelku</t>
  </si>
  <si>
    <t>stávající zábradlí 6,385</t>
  </si>
  <si>
    <t>Odstranění různých konstrukcí na mostech kovového zábradlí vcelku</t>
  </si>
  <si>
    <t>998</t>
  </si>
  <si>
    <t>Přesun sutě</t>
  </si>
  <si>
    <t>997211511</t>
  </si>
  <si>
    <t>Vodorovná doprava suti po suchu na vzdálenost do 1 km</t>
  </si>
  <si>
    <t>Vodorovná doprava suti nebo vybouraných hmot  suti se složením a hrubým urovnáním, na vzdálenost do 1 km</t>
  </si>
  <si>
    <t>997211519</t>
  </si>
  <si>
    <t>Příplatek ZKD 1 km u vodorovné dopravy suti</t>
  </si>
  <si>
    <t>27,119*20</t>
  </si>
  <si>
    <t>Vodorovná doprava suti nebo vybouraných hmot  suti se složením a hrubým urovnáním, na vzdálenost Příplatek k ceně za každý další i započatý 1 km přes 1 km</t>
  </si>
  <si>
    <t>997211611</t>
  </si>
  <si>
    <t>Nakládání suti na dopravní prostředky pro vodorovnou dopravu</t>
  </si>
  <si>
    <t>Nakládání suti nebo vybouraných hmot  na dopravní prostředky pro vodorovnou dopravu suti</t>
  </si>
  <si>
    <t>997013873</t>
  </si>
  <si>
    <t>27,119-9,960</t>
  </si>
  <si>
    <t>997013862</t>
  </si>
  <si>
    <t>Poplatek za uložení stavebního odpadu na recyklační skládce (skládkovné) z armovaného betonu kód odpadu 17 01 01</t>
  </si>
  <si>
    <t>Poplatek za uložení stavebního odpadu na recyklační skládce (skládkovné) z armovaného betonu zatříděného do Katalogu odpadů pod kódem 17 01 01</t>
  </si>
  <si>
    <t>998212111</t>
  </si>
  <si>
    <t>Přesun hmot pro mosty zděné, monolitické betonové nebo ocelové v do 20 m</t>
  </si>
  <si>
    <t>Přesun hmot pro mosty zděné, betonové monolitické, spřažené ocelobetonové nebo kovové  vodorovná dopravní vzdálenost do 100 m výška mostu do 20 m</t>
  </si>
  <si>
    <t>100</t>
  </si>
  <si>
    <t>012002000</t>
  </si>
  <si>
    <t>Kompletní geodetické práce</t>
  </si>
  <si>
    <t>Poznámka k položce:   
Vytyčení dotčených inženýrských sítí včetně zajištění dohledu správce sítí při provádění stavebních prací v blízkosti sítí.</t>
  </si>
  <si>
    <t>ZS</t>
  </si>
  <si>
    <t>Železniční svršek</t>
  </si>
  <si>
    <t>R5905023030</t>
  </si>
  <si>
    <t>Úprava povrchu stezky rozprostřením štěrkodrtě přes 5 do 10 cm</t>
  </si>
  <si>
    <t>6*0,655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</si>
  <si>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</si>
  <si>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R5905025010</t>
  </si>
  <si>
    <t>Doplnění stezky štěrkodrtí ojediněle ručně</t>
  </si>
  <si>
    <t>3,930*0,1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</si>
  <si>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</si>
  <si>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R5955101025</t>
  </si>
  <si>
    <t>Kamenivo drcené drť frakce 4/8</t>
  </si>
  <si>
    <t>0,393*1,6</t>
  </si>
  <si>
    <t>96</t>
  </si>
  <si>
    <t>R5905095010</t>
  </si>
  <si>
    <t>Úprava kolejového lože ojediněle ručně v koleji lože otevřené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</si>
  <si>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</si>
  <si>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97</t>
  </si>
  <si>
    <t>R5905105010</t>
  </si>
  <si>
    <t>Doplnění KL kamenivem ojediněle ručně v koleji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</si>
  <si>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</si>
  <si>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98</t>
  </si>
  <si>
    <t>R5955101000</t>
  </si>
  <si>
    <t>Kamenivo drcené štěrk frakce 31,5/63 třídy BI</t>
  </si>
  <si>
    <t>7*1,7</t>
  </si>
  <si>
    <t>99</t>
  </si>
  <si>
    <t>R9902100300</t>
  </si>
  <si>
    <t>Doprava obousměrná (např. dodávek z vlastních zásob zhotovitele nebo objednatele nebo výzisku) mechanizací o nosnosti přes 3,5 t sypanin (kameniva, pí</t>
  </si>
  <si>
    <t>0,629+11,9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</si>
  <si>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</si>
  <si>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E.3.6</t>
  </si>
  <si>
    <t>Rozvodny vn, nn, osvětlení a dálkové ovládání odpojovačů</t>
  </si>
  <si>
    <t xml:space="preserve">  SO 11-76-01</t>
  </si>
  <si>
    <t>Přípojka NN přejezdu P5832 v km 5,254</t>
  </si>
  <si>
    <t>SO 11-76-01</t>
  </si>
  <si>
    <t>z výkresů č. 0003 a TZ</t>
  </si>
  <si>
    <t>0,35*0,7*76</t>
  </si>
  <si>
    <t>0,35*0,1*76</t>
  </si>
  <si>
    <t>0,35*76</t>
  </si>
  <si>
    <t>Pokládka a montáž</t>
  </si>
  <si>
    <t>z výkresů č. 0003, 0004 a TZ</t>
  </si>
  <si>
    <t>747511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</si>
  <si>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</si>
  <si>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</si>
  <si>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</si>
  <si>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</si>
  <si>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</si>
  <si>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</si>
  <si>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</si>
  <si>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</si>
  <si>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744633</t>
  </si>
  <si>
    <t>JISTIČ TŘÍPÓLOVÝ (10 KA) OD 13 DO 20 A</t>
  </si>
  <si>
    <t>744J11</t>
  </si>
  <si>
    <t>SILOVÝ KOMPLETNÍ VYPÍNAČ 0-1 JEDNO-DVOUPÓLOVÝ DO 32 A</t>
  </si>
  <si>
    <t>R744Q21</t>
  </si>
  <si>
    <t>SVODIČ PŘEPĚTÍ TYP 1+2 (TŘÍDA B+C) 1-2 PÓLOVÝ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</si>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</sst>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416</v>
      </c>
      <c s="12" t="s">
        <v>417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418</v>
      </c>
      <c s="12" t="s">
        <v>419</v>
      </c>
      <c s="14">
        <f>'SO 11-21-01'!K8+'SO 11-21-01'!M8</f>
      </c>
      <c s="14">
        <f>C13*0.21</f>
      </c>
      <c s="14">
        <f>C13+D13</f>
      </c>
      <c s="13">
        <f>'SO 11-21-01'!T7</f>
      </c>
    </row>
    <row r="14" spans="1:6" ht="12.75">
      <c r="A14" s="11" t="s">
        <v>790</v>
      </c>
      <c s="12" t="s">
        <v>791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792</v>
      </c>
      <c s="12" t="s">
        <v>793</v>
      </c>
      <c s="14">
        <f>'SO 11-76-01'!K8+'SO 11-76-01'!M8</f>
      </c>
      <c s="14">
        <f>C15*0.21</f>
      </c>
      <c s="14">
        <f>C15+D15</f>
      </c>
      <c s="13">
        <f>'SO 11-76-01'!T7</f>
      </c>
    </row>
    <row r="16" spans="1:6" ht="12.75">
      <c r="A16" s="11" t="s">
        <v>825</v>
      </c>
      <c s="12" t="s">
        <v>826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827</v>
      </c>
      <c s="12" t="s">
        <v>826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COUNTIFS(L8:L392,"=0",A8:A392,"P")+COUNTIFS(L8:L392,"",A8:A392,"P")+SUM(Q8:Q392)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0+J9+J74+J195+J268+J329+J346+J379</f>
      </c>
      <c s="29">
        <f>0+K9+K74+K195+K268+K329+K346+K379</f>
      </c>
      <c s="29">
        <f>0+L9+L74+L195+L268+L329+L346+L379</f>
      </c>
      <c s="29">
        <f>0+M9+M74+M195+M268+M329+M346+M379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0.391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36.2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9.6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27.685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16.75">
      <c r="A33" t="s">
        <v>58</v>
      </c>
      <c r="E33" s="39" t="s">
        <v>74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72</v>
      </c>
      <c s="37">
        <v>2.555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16.75">
      <c r="A37" t="s">
        <v>58</v>
      </c>
      <c r="E37" s="39" t="s">
        <v>74</v>
      </c>
    </row>
    <row r="38" spans="1:16" ht="25.5">
      <c r="A38" t="s">
        <v>49</v>
      </c>
      <c s="34" t="s">
        <v>87</v>
      </c>
      <c s="34" t="s">
        <v>80</v>
      </c>
      <c s="35" t="s">
        <v>88</v>
      </c>
      <c s="6" t="s">
        <v>89</v>
      </c>
      <c s="36" t="s">
        <v>72</v>
      </c>
      <c s="37">
        <v>89.04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90</v>
      </c>
    </row>
    <row r="41" spans="1:5" ht="229.5">
      <c r="A41" t="s">
        <v>58</v>
      </c>
      <c r="E41" s="39" t="s">
        <v>91</v>
      </c>
    </row>
    <row r="42" spans="1:16" ht="12.75">
      <c r="A42" t="s">
        <v>49</v>
      </c>
      <c s="34" t="s">
        <v>92</v>
      </c>
      <c s="34" t="s">
        <v>93</v>
      </c>
      <c s="35" t="s">
        <v>47</v>
      </c>
      <c s="6" t="s">
        <v>94</v>
      </c>
      <c s="36" t="s">
        <v>95</v>
      </c>
      <c s="37">
        <v>31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96</v>
      </c>
    </row>
    <row r="45" spans="1:5" ht="12.75">
      <c r="A45" t="s">
        <v>58</v>
      </c>
      <c r="E45" s="39" t="s">
        <v>97</v>
      </c>
    </row>
    <row r="46" spans="1:16" ht="25.5">
      <c r="A46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95</v>
      </c>
      <c s="37">
        <v>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25.5">
      <c r="A49" t="s">
        <v>58</v>
      </c>
      <c r="E49" s="39" t="s">
        <v>101</v>
      </c>
    </row>
    <row r="50" spans="1:16" ht="12.75">
      <c r="A50" t="s">
        <v>49</v>
      </c>
      <c s="34" t="s">
        <v>88</v>
      </c>
      <c s="34" t="s">
        <v>102</v>
      </c>
      <c s="35" t="s">
        <v>47</v>
      </c>
      <c s="6" t="s">
        <v>103</v>
      </c>
      <c s="36" t="s">
        <v>95</v>
      </c>
      <c s="37">
        <v>391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104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97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72</v>
      </c>
      <c s="37">
        <v>152.725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108</v>
      </c>
    </row>
    <row r="57" spans="1:5" ht="153">
      <c r="A57" t="s">
        <v>58</v>
      </c>
      <c r="E57" s="39" t="s">
        <v>109</v>
      </c>
    </row>
    <row r="58" spans="1:16" ht="12.7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113</v>
      </c>
      <c s="37">
        <v>136.85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104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114</v>
      </c>
    </row>
    <row r="61" spans="1:5" ht="12.75">
      <c r="A61" t="s">
        <v>58</v>
      </c>
      <c r="E61" s="39" t="s">
        <v>97</v>
      </c>
    </row>
    <row r="62" spans="1:16" ht="12.75">
      <c r="A62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62</v>
      </c>
      <c s="37">
        <v>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104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118</v>
      </c>
    </row>
    <row r="65" spans="1:5" ht="12.75">
      <c r="A65" t="s">
        <v>58</v>
      </c>
      <c r="E65" s="39" t="s">
        <v>97</v>
      </c>
    </row>
    <row r="66" spans="1:16" ht="25.5">
      <c r="A66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104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97</v>
      </c>
    </row>
    <row r="70" spans="1:16" ht="25.5">
      <c r="A70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125</v>
      </c>
      <c s="37">
        <v>23.91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126</v>
      </c>
    </row>
    <row r="73" spans="1:5" ht="89.25">
      <c r="A73" t="s">
        <v>58</v>
      </c>
      <c r="E73" s="39" t="s">
        <v>127</v>
      </c>
    </row>
    <row r="74" spans="1:13" ht="12.75">
      <c r="A74" t="s">
        <v>46</v>
      </c>
      <c r="C74" s="31" t="s">
        <v>27</v>
      </c>
      <c r="E74" s="33" t="s">
        <v>128</v>
      </c>
      <c r="J74" s="32">
        <f>0</f>
      </c>
      <c s="32">
        <f>0</f>
      </c>
      <c s="32">
        <f>0+L75+L79+L83+L87+L91+L95+L99+L103+L107+L111+L115+L119+L123+L127+L131+L135+L139+L143+L147+L151+L155+L159+L163+L167+L171+L175+L179+L183+L187+L191</f>
      </c>
      <c s="32">
        <f>0+M75+M79+M83+M87+M91+M95+M99+M103+M107+M111+M115+M119+M123+M127+M131+M135+M139+M143+M147+M151+M155+M159+M163+M167+M171+M175+M179+M183+M187+M191</f>
      </c>
    </row>
    <row r="75" spans="1:16" ht="12.75">
      <c r="A75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132</v>
      </c>
      <c s="37">
        <v>2.253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133</v>
      </c>
    </row>
    <row r="78" spans="1:5" ht="25.5">
      <c r="A78" t="s">
        <v>58</v>
      </c>
      <c r="E78" s="39" t="s">
        <v>134</v>
      </c>
    </row>
    <row r="79" spans="1:16" ht="12.75">
      <c r="A79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132</v>
      </c>
      <c s="37">
        <v>0.96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138</v>
      </c>
    </row>
    <row r="82" spans="1:5" ht="25.5">
      <c r="A82" t="s">
        <v>58</v>
      </c>
      <c r="E82" s="39" t="s">
        <v>134</v>
      </c>
    </row>
    <row r="83" spans="1:16" ht="12.75">
      <c r="A83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132</v>
      </c>
      <c s="37">
        <v>2.253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104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133</v>
      </c>
    </row>
    <row r="86" spans="1:5" ht="12.75">
      <c r="A86" t="s">
        <v>58</v>
      </c>
      <c r="E86" s="39" t="s">
        <v>97</v>
      </c>
    </row>
    <row r="87" spans="1:16" ht="12.75">
      <c r="A87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132</v>
      </c>
      <c s="37">
        <v>0.96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104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138</v>
      </c>
    </row>
    <row r="90" spans="1:5" ht="12.75">
      <c r="A90" t="s">
        <v>58</v>
      </c>
      <c r="E90" s="39" t="s">
        <v>97</v>
      </c>
    </row>
    <row r="91" spans="1:16" ht="25.5">
      <c r="A91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62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104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148</v>
      </c>
    </row>
    <row r="94" spans="1:5" ht="12.75">
      <c r="A94" t="s">
        <v>58</v>
      </c>
      <c r="E94" s="39" t="s">
        <v>97</v>
      </c>
    </row>
    <row r="95" spans="1:16" ht="25.5">
      <c r="A95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104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148</v>
      </c>
    </row>
    <row r="98" spans="1:5" ht="12.75">
      <c r="A98" t="s">
        <v>58</v>
      </c>
      <c r="E98" s="39" t="s">
        <v>97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104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148</v>
      </c>
    </row>
    <row r="102" spans="1:5" ht="12.75">
      <c r="A102" t="s">
        <v>58</v>
      </c>
      <c r="E102" s="39" t="s">
        <v>97</v>
      </c>
    </row>
    <row r="103" spans="1:16" ht="12.75">
      <c r="A103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158</v>
      </c>
      <c s="37">
        <v>0.105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104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159</v>
      </c>
    </row>
    <row r="106" spans="1:5" ht="12.75">
      <c r="A106" t="s">
        <v>58</v>
      </c>
      <c r="E106" s="39" t="s">
        <v>97</v>
      </c>
    </row>
    <row r="107" spans="1:16" ht="25.5">
      <c r="A107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95</v>
      </c>
      <c s="37">
        <v>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104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148</v>
      </c>
    </row>
    <row r="110" spans="1:5" ht="63.75">
      <c r="A110" t="s">
        <v>58</v>
      </c>
      <c r="E110" s="39" t="s">
        <v>163</v>
      </c>
    </row>
    <row r="111" spans="1:16" ht="12.75">
      <c r="A111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104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148</v>
      </c>
    </row>
    <row r="114" spans="1:5" ht="12.75">
      <c r="A114" t="s">
        <v>58</v>
      </c>
      <c r="E114" s="39" t="s">
        <v>97</v>
      </c>
    </row>
    <row r="115" spans="1:16" ht="12.75">
      <c r="A115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104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148</v>
      </c>
    </row>
    <row r="118" spans="1:5" ht="12.75">
      <c r="A118" t="s">
        <v>58</v>
      </c>
      <c r="E118" s="39" t="s">
        <v>97</v>
      </c>
    </row>
    <row r="119" spans="1:16" ht="12.75">
      <c r="A119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104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148</v>
      </c>
    </row>
    <row r="122" spans="1:5" ht="12.75">
      <c r="A122" t="s">
        <v>58</v>
      </c>
      <c r="E122" s="39" t="s">
        <v>97</v>
      </c>
    </row>
    <row r="123" spans="1:16" ht="12.75">
      <c r="A123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176</v>
      </c>
      <c s="37">
        <v>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177</v>
      </c>
    </row>
    <row r="127" spans="1:16" ht="12.75">
      <c r="A12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176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181</v>
      </c>
    </row>
    <row r="131" spans="1:16" ht="12.75">
      <c r="A131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95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148</v>
      </c>
    </row>
    <row r="134" spans="1:5" ht="38.25">
      <c r="A134" t="s">
        <v>58</v>
      </c>
      <c r="E134" s="39" t="s">
        <v>185</v>
      </c>
    </row>
    <row r="135" spans="1:16" ht="12.75">
      <c r="A135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95</v>
      </c>
      <c s="37">
        <v>91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148</v>
      </c>
    </row>
    <row r="138" spans="1:5" ht="38.25">
      <c r="A138" t="s">
        <v>58</v>
      </c>
      <c r="E138" s="39" t="s">
        <v>185</v>
      </c>
    </row>
    <row r="139" spans="1:16" ht="12.75">
      <c r="A139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95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148</v>
      </c>
    </row>
    <row r="142" spans="1:5" ht="38.25">
      <c r="A142" t="s">
        <v>58</v>
      </c>
      <c r="E142" s="39" t="s">
        <v>185</v>
      </c>
    </row>
    <row r="143" spans="1:16" ht="25.5">
      <c r="A143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104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148</v>
      </c>
    </row>
    <row r="146" spans="1:5" ht="12.75">
      <c r="A146" t="s">
        <v>58</v>
      </c>
      <c r="E146" s="39" t="s">
        <v>97</v>
      </c>
    </row>
    <row r="147" spans="1:16" ht="25.5">
      <c r="A147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104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148</v>
      </c>
    </row>
    <row r="150" spans="1:5" ht="12.75">
      <c r="A150" t="s">
        <v>58</v>
      </c>
      <c r="E150" s="39" t="s">
        <v>97</v>
      </c>
    </row>
    <row r="151" spans="1:16" ht="25.5">
      <c r="A151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104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148</v>
      </c>
    </row>
    <row r="154" spans="1:5" ht="12.75">
      <c r="A154" t="s">
        <v>58</v>
      </c>
      <c r="E154" s="39" t="s">
        <v>97</v>
      </c>
    </row>
    <row r="155" spans="1:16" ht="12.75">
      <c r="A155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148</v>
      </c>
    </row>
    <row r="158" spans="1:5" ht="76.5">
      <c r="A158" t="s">
        <v>58</v>
      </c>
      <c r="E158" s="39" t="s">
        <v>204</v>
      </c>
    </row>
    <row r="159" spans="1:16" ht="12.75">
      <c r="A159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104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148</v>
      </c>
    </row>
    <row r="162" spans="1:5" ht="12.75">
      <c r="A162" t="s">
        <v>58</v>
      </c>
      <c r="E162" s="39" t="s">
        <v>97</v>
      </c>
    </row>
    <row r="163" spans="1:16" ht="12.75">
      <c r="A163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62</v>
      </c>
      <c s="37">
        <v>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104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97</v>
      </c>
    </row>
    <row r="167" spans="1:16" ht="12.75">
      <c r="A167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62</v>
      </c>
      <c s="37">
        <v>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104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214</v>
      </c>
    </row>
    <row r="170" spans="1:5" ht="12.75">
      <c r="A170" t="s">
        <v>58</v>
      </c>
      <c r="E170" s="39" t="s">
        <v>97</v>
      </c>
    </row>
    <row r="171" spans="1:16" ht="12.75">
      <c r="A171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104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148</v>
      </c>
    </row>
    <row r="174" spans="1:5" ht="12.75">
      <c r="A174" t="s">
        <v>58</v>
      </c>
      <c r="E174" s="39" t="s">
        <v>97</v>
      </c>
    </row>
    <row r="175" spans="1:16" ht="12.75">
      <c r="A175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104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148</v>
      </c>
    </row>
    <row r="178" spans="1:5" ht="12.75">
      <c r="A178" t="s">
        <v>58</v>
      </c>
      <c r="E178" s="39" t="s">
        <v>97</v>
      </c>
    </row>
    <row r="179" spans="1:16" ht="12.75">
      <c r="A179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62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104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2.75">
      <c r="A182" t="s">
        <v>58</v>
      </c>
      <c r="E182" s="39" t="s">
        <v>97</v>
      </c>
    </row>
    <row r="183" spans="1:16" ht="12.75">
      <c r="A183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62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104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97</v>
      </c>
    </row>
    <row r="187" spans="1:16" ht="12.75">
      <c r="A187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95</v>
      </c>
      <c s="37">
        <v>73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230</v>
      </c>
    </row>
    <row r="190" spans="1:5" ht="51">
      <c r="A190" t="s">
        <v>58</v>
      </c>
      <c r="E190" s="39" t="s">
        <v>231</v>
      </c>
    </row>
    <row r="191" spans="1:16" ht="12.75">
      <c r="A191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19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104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230</v>
      </c>
    </row>
    <row r="194" spans="1:5" ht="12.75">
      <c r="A194" t="s">
        <v>58</v>
      </c>
      <c r="E194" s="39" t="s">
        <v>97</v>
      </c>
    </row>
    <row r="195" spans="1:13" ht="12.75">
      <c r="A195" t="s">
        <v>46</v>
      </c>
      <c r="C195" s="31" t="s">
        <v>26</v>
      </c>
      <c r="E195" s="33" t="s">
        <v>235</v>
      </c>
      <c r="J195" s="32">
        <f>0</f>
      </c>
      <c s="32">
        <f>0</f>
      </c>
      <c s="32">
        <f>0+L196+L200+L204+L208+L212+L216+L220+L224+L228+L232+L236+L240+L244+L248+L252+L256+L260+L264</f>
      </c>
      <c s="32">
        <f>0+M196+M200+M204+M208+M212+M216+M220+M224+M228+M232+M236+M240+M244+M248+M252+M256+M260+M264</f>
      </c>
    </row>
    <row r="196" spans="1:16" ht="12.75">
      <c r="A196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104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239</v>
      </c>
    </row>
    <row r="199" spans="1:5" ht="12.75">
      <c r="A199" t="s">
        <v>58</v>
      </c>
      <c r="E199" s="39" t="s">
        <v>97</v>
      </c>
    </row>
    <row r="200" spans="1:16" ht="12.75">
      <c r="A200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104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239</v>
      </c>
    </row>
    <row r="203" spans="1:5" ht="12.75">
      <c r="A203" t="s">
        <v>58</v>
      </c>
      <c r="E203" s="39" t="s">
        <v>97</v>
      </c>
    </row>
    <row r="204" spans="1:16" ht="12.75">
      <c r="A204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239</v>
      </c>
    </row>
    <row r="207" spans="1:5" ht="51">
      <c r="A207" t="s">
        <v>58</v>
      </c>
      <c r="E207" s="39" t="s">
        <v>246</v>
      </c>
    </row>
    <row r="208" spans="1:16" ht="12.75">
      <c r="A208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104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239</v>
      </c>
    </row>
    <row r="211" spans="1:5" ht="12.75">
      <c r="A211" t="s">
        <v>58</v>
      </c>
      <c r="E211" s="39" t="s">
        <v>97</v>
      </c>
    </row>
    <row r="212" spans="1:16" ht="12.75">
      <c r="A212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239</v>
      </c>
    </row>
    <row r="215" spans="1:5" ht="12.75">
      <c r="A215" t="s">
        <v>58</v>
      </c>
      <c r="E215" s="39" t="s">
        <v>253</v>
      </c>
    </row>
    <row r="216" spans="1:16" ht="12.75">
      <c r="A216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104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239</v>
      </c>
    </row>
    <row r="219" spans="1:5" ht="12.75">
      <c r="A219" t="s">
        <v>58</v>
      </c>
      <c r="E219" s="39" t="s">
        <v>97</v>
      </c>
    </row>
    <row r="220" spans="1:16" ht="12.75">
      <c r="A220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239</v>
      </c>
    </row>
    <row r="223" spans="1:5" ht="12.75">
      <c r="A223" t="s">
        <v>58</v>
      </c>
      <c r="E223" s="39" t="s">
        <v>259</v>
      </c>
    </row>
    <row r="224" spans="1:16" ht="12.75">
      <c r="A224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55</v>
      </c>
    </row>
    <row r="227" spans="1:5" ht="12.75">
      <c r="A227" t="s">
        <v>58</v>
      </c>
      <c r="E227" s="39" t="s">
        <v>263</v>
      </c>
    </row>
    <row r="228" spans="1:16" ht="12.75">
      <c r="A228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239</v>
      </c>
    </row>
    <row r="231" spans="1:5" ht="12.75">
      <c r="A231" t="s">
        <v>58</v>
      </c>
      <c r="E231" s="39" t="s">
        <v>266</v>
      </c>
    </row>
    <row r="232" spans="1:16" ht="12.75">
      <c r="A232" t="s">
        <v>49</v>
      </c>
      <c s="34" t="s">
        <v>267</v>
      </c>
      <c s="34" t="s">
        <v>268</v>
      </c>
      <c s="35" t="s">
        <v>47</v>
      </c>
      <c s="6" t="s">
        <v>269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239</v>
      </c>
    </row>
    <row r="235" spans="1:5" ht="12.75">
      <c r="A235" t="s">
        <v>58</v>
      </c>
      <c r="E235" s="39" t="s">
        <v>269</v>
      </c>
    </row>
    <row r="236" spans="1:16" ht="12.75">
      <c r="A236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239</v>
      </c>
    </row>
    <row r="239" spans="1:5" ht="51">
      <c r="A239" t="s">
        <v>58</v>
      </c>
      <c r="E239" s="39" t="s">
        <v>273</v>
      </c>
    </row>
    <row r="240" spans="1:16" ht="12.75">
      <c r="A240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104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239</v>
      </c>
    </row>
    <row r="243" spans="1:5" ht="12.75">
      <c r="A243" t="s">
        <v>58</v>
      </c>
      <c r="E243" s="39" t="s">
        <v>97</v>
      </c>
    </row>
    <row r="244" spans="1:16" ht="12.7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239</v>
      </c>
    </row>
    <row r="247" spans="1:5" ht="63.75">
      <c r="A247" t="s">
        <v>58</v>
      </c>
      <c r="E247" s="39" t="s">
        <v>280</v>
      </c>
    </row>
    <row r="248" spans="1:16" ht="12.75">
      <c r="A248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62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239</v>
      </c>
    </row>
    <row r="251" spans="1:5" ht="63.75">
      <c r="A251" t="s">
        <v>58</v>
      </c>
      <c r="E251" s="39" t="s">
        <v>284</v>
      </c>
    </row>
    <row r="252" spans="1:16" ht="12.75">
      <c r="A252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104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63</v>
      </c>
    </row>
    <row r="255" spans="1:5" ht="12.75">
      <c r="A255" t="s">
        <v>58</v>
      </c>
      <c r="E255" s="39" t="s">
        <v>97</v>
      </c>
    </row>
    <row r="256" spans="1:16" ht="12.75">
      <c r="A256" t="s">
        <v>49</v>
      </c>
      <c s="34" t="s">
        <v>288</v>
      </c>
      <c s="34" t="s">
        <v>289</v>
      </c>
      <c s="35" t="s">
        <v>47</v>
      </c>
      <c s="6" t="s">
        <v>290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104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63</v>
      </c>
    </row>
    <row r="259" spans="1:5" ht="12.75">
      <c r="A259" t="s">
        <v>58</v>
      </c>
      <c r="E259" s="39" t="s">
        <v>97</v>
      </c>
    </row>
    <row r="260" spans="1:16" ht="12.7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104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239</v>
      </c>
    </row>
    <row r="263" spans="1:5" ht="12.75">
      <c r="A263" t="s">
        <v>58</v>
      </c>
      <c r="E263" s="39" t="s">
        <v>97</v>
      </c>
    </row>
    <row r="264" spans="1:16" ht="12.75">
      <c r="A26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67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63</v>
      </c>
    </row>
    <row r="267" spans="1:5" ht="12.75">
      <c r="A267" t="s">
        <v>58</v>
      </c>
      <c r="E267" s="39" t="s">
        <v>296</v>
      </c>
    </row>
    <row r="268" spans="1:13" ht="12.75">
      <c r="A268" t="s">
        <v>46</v>
      </c>
      <c r="C268" s="31" t="s">
        <v>69</v>
      </c>
      <c r="E268" s="33" t="s">
        <v>297</v>
      </c>
      <c r="J268" s="32">
        <f>0</f>
      </c>
      <c s="32">
        <f>0</f>
      </c>
      <c s="32">
        <f>0+L269+L273+L277+L281+L285+L289+L293+L297+L301+L305+L309+L313+L317+L321+L325</f>
      </c>
      <c s="32">
        <f>0+M269+M273+M277+M281+M285+M289+M293+M297+M301+M305+M309+M313+M317+M321+M325</f>
      </c>
    </row>
    <row r="269" spans="1:16" ht="25.5">
      <c r="A269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104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301</v>
      </c>
    </row>
    <row r="272" spans="1:5" ht="12.75">
      <c r="A272" t="s">
        <v>58</v>
      </c>
      <c r="E272" s="39" t="s">
        <v>97</v>
      </c>
    </row>
    <row r="273" spans="1:16" ht="12.75">
      <c r="A273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104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301</v>
      </c>
    </row>
    <row r="276" spans="1:5" ht="12.75">
      <c r="A276" t="s">
        <v>58</v>
      </c>
      <c r="E276" s="39" t="s">
        <v>97</v>
      </c>
    </row>
    <row r="277" spans="1:16" ht="12.75">
      <c r="A277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104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148</v>
      </c>
    </row>
    <row r="280" spans="1:5" ht="12.75">
      <c r="A280" t="s">
        <v>58</v>
      </c>
      <c r="E280" s="39" t="s">
        <v>97</v>
      </c>
    </row>
    <row r="281" spans="1:16" ht="12.75">
      <c r="A281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148</v>
      </c>
    </row>
    <row r="284" spans="1:5" ht="12.75">
      <c r="A284" t="s">
        <v>58</v>
      </c>
      <c r="E284" s="39" t="s">
        <v>311</v>
      </c>
    </row>
    <row r="285" spans="1:16" ht="12.75">
      <c r="A285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104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148</v>
      </c>
    </row>
    <row r="288" spans="1:5" ht="12.75">
      <c r="A288" t="s">
        <v>58</v>
      </c>
      <c r="E288" s="39" t="s">
        <v>97</v>
      </c>
    </row>
    <row r="289" spans="1:16" ht="12.75">
      <c r="A289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104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148</v>
      </c>
    </row>
    <row r="292" spans="1:5" ht="12.75">
      <c r="A292" t="s">
        <v>58</v>
      </c>
      <c r="E292" s="39" t="s">
        <v>97</v>
      </c>
    </row>
    <row r="293" spans="1:16" ht="12.75">
      <c r="A293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62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321</v>
      </c>
    </row>
    <row r="296" spans="1:5" ht="51">
      <c r="A296" t="s">
        <v>58</v>
      </c>
      <c r="E296" s="39" t="s">
        <v>322</v>
      </c>
    </row>
    <row r="297" spans="1:16" ht="12.75">
      <c r="A297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104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321</v>
      </c>
    </row>
    <row r="300" spans="1:5" ht="12.75">
      <c r="A300" t="s">
        <v>58</v>
      </c>
      <c r="E300" s="39" t="s">
        <v>97</v>
      </c>
    </row>
    <row r="301" spans="1:16" ht="12.75">
      <c r="A301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3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329</v>
      </c>
    </row>
    <row r="304" spans="1:5" ht="51">
      <c r="A304" t="s">
        <v>58</v>
      </c>
      <c r="E304" s="39" t="s">
        <v>330</v>
      </c>
    </row>
    <row r="305" spans="1:16" ht="12.75">
      <c r="A305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3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104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329</v>
      </c>
    </row>
    <row r="308" spans="1:5" ht="12.75">
      <c r="A308" t="s">
        <v>58</v>
      </c>
      <c r="E308" s="39" t="s">
        <v>97</v>
      </c>
    </row>
    <row r="309" spans="1:16" ht="25.5">
      <c r="A309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104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337</v>
      </c>
    </row>
    <row r="312" spans="1:5" ht="12.75">
      <c r="A312" t="s">
        <v>58</v>
      </c>
      <c r="E312" s="39" t="s">
        <v>97</v>
      </c>
    </row>
    <row r="313" spans="1:16" ht="25.5">
      <c r="A313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104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337</v>
      </c>
    </row>
    <row r="316" spans="1:5" ht="12.75">
      <c r="A316" t="s">
        <v>58</v>
      </c>
      <c r="E316" s="39" t="s">
        <v>97</v>
      </c>
    </row>
    <row r="317" spans="1:16" ht="12.75">
      <c r="A317" t="s">
        <v>49</v>
      </c>
      <c s="34" t="s">
        <v>341</v>
      </c>
      <c s="34" t="s">
        <v>342</v>
      </c>
      <c s="35" t="s">
        <v>47</v>
      </c>
      <c s="6" t="s">
        <v>343</v>
      </c>
      <c s="36" t="s">
        <v>67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63</v>
      </c>
    </row>
    <row r="320" spans="1:5" ht="12.75">
      <c r="A320" t="s">
        <v>58</v>
      </c>
      <c r="E320" s="39" t="s">
        <v>344</v>
      </c>
    </row>
    <row r="321" spans="1:16" ht="12.75">
      <c r="A321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18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104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348</v>
      </c>
    </row>
    <row r="324" spans="1:5" ht="12.75">
      <c r="A324" t="s">
        <v>58</v>
      </c>
      <c r="E324" s="39" t="s">
        <v>97</v>
      </c>
    </row>
    <row r="325" spans="1:16" ht="12.75">
      <c r="A325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18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104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348</v>
      </c>
    </row>
    <row r="328" spans="1:5" ht="12.75">
      <c r="A328" t="s">
        <v>58</v>
      </c>
      <c r="E328" s="39" t="s">
        <v>97</v>
      </c>
    </row>
    <row r="329" spans="1:13" ht="12.75">
      <c r="A329" t="s">
        <v>46</v>
      </c>
      <c r="C329" s="31" t="s">
        <v>352</v>
      </c>
      <c r="E329" s="33" t="s">
        <v>353</v>
      </c>
      <c r="J329" s="32">
        <f>0</f>
      </c>
      <c s="32">
        <f>0</f>
      </c>
      <c s="32">
        <f>0+L330+L334+L338+L342</f>
      </c>
      <c s="32">
        <f>0+M330+M334+M338+M342</f>
      </c>
    </row>
    <row r="330" spans="1:16" ht="12.75">
      <c r="A330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62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2.75">
      <c r="A333" t="s">
        <v>58</v>
      </c>
      <c r="E333" s="39" t="s">
        <v>357</v>
      </c>
    </row>
    <row r="334" spans="1:16" ht="25.5">
      <c r="A334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97</v>
      </c>
    </row>
    <row r="338" spans="1:16" ht="25.5">
      <c r="A338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125</v>
      </c>
      <c s="37">
        <v>0.16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55</v>
      </c>
    </row>
    <row r="341" spans="1:5" ht="89.25">
      <c r="A341" t="s">
        <v>58</v>
      </c>
      <c r="E341" s="39" t="s">
        <v>364</v>
      </c>
    </row>
    <row r="342" spans="1:16" ht="25.5">
      <c r="A342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125</v>
      </c>
      <c s="37">
        <v>0.11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104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55</v>
      </c>
    </row>
    <row r="345" spans="1:5" ht="12.75">
      <c r="A345" t="s">
        <v>58</v>
      </c>
      <c r="E345" s="39" t="s">
        <v>97</v>
      </c>
    </row>
    <row r="346" spans="1:13" ht="12.75">
      <c r="A346" t="s">
        <v>46</v>
      </c>
      <c r="C346" s="31" t="s">
        <v>20</v>
      </c>
      <c r="E346" s="33" t="s">
        <v>368</v>
      </c>
      <c r="J346" s="32">
        <f>0</f>
      </c>
      <c s="32">
        <f>0</f>
      </c>
      <c s="32">
        <f>0+L347+L351+L355+L359+L363+L367+L371+L375</f>
      </c>
      <c s="32">
        <f>0+M347+M351+M355+M359+M363+M367+M371+M375</f>
      </c>
    </row>
    <row r="347" spans="1:16" ht="12.75">
      <c r="A347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372</v>
      </c>
      <c s="37">
        <v>64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55</v>
      </c>
    </row>
    <row r="349" spans="1:5" ht="12.75">
      <c r="A349" s="35" t="s">
        <v>56</v>
      </c>
      <c r="E349" s="40" t="s">
        <v>63</v>
      </c>
    </row>
    <row r="350" spans="1:5" ht="12.75">
      <c r="A350" t="s">
        <v>58</v>
      </c>
      <c r="E350" s="39" t="s">
        <v>373</v>
      </c>
    </row>
    <row r="351" spans="1:16" ht="12.75">
      <c r="A351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55</v>
      </c>
    </row>
    <row r="353" spans="1:5" ht="12.75">
      <c r="A353" s="35" t="s">
        <v>56</v>
      </c>
      <c r="E353" s="40" t="s">
        <v>63</v>
      </c>
    </row>
    <row r="354" spans="1:5" ht="63.75">
      <c r="A354" t="s">
        <v>58</v>
      </c>
      <c r="E354" s="39" t="s">
        <v>377</v>
      </c>
    </row>
    <row r="355" spans="1:16" ht="25.5">
      <c r="A355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104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63</v>
      </c>
    </row>
    <row r="358" spans="1:5" ht="12.75">
      <c r="A358" t="s">
        <v>58</v>
      </c>
      <c r="E358" s="39" t="s">
        <v>97</v>
      </c>
    </row>
    <row r="359" spans="1:16" ht="12.75">
      <c r="A359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62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63</v>
      </c>
    </row>
    <row r="362" spans="1:5" ht="25.5">
      <c r="A362" t="s">
        <v>58</v>
      </c>
      <c r="E362" s="39" t="s">
        <v>384</v>
      </c>
    </row>
    <row r="363" spans="1:16" ht="12.75">
      <c r="A363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372</v>
      </c>
      <c s="37">
        <v>36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104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63</v>
      </c>
    </row>
    <row r="366" spans="1:5" ht="12.75">
      <c r="A366" t="s">
        <v>58</v>
      </c>
      <c r="E366" s="39" t="s">
        <v>97</v>
      </c>
    </row>
    <row r="367" spans="1:16" ht="12.75">
      <c r="A367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372</v>
      </c>
      <c s="37">
        <v>64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104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63</v>
      </c>
    </row>
    <row r="370" spans="1:5" ht="12.75">
      <c r="A370" t="s">
        <v>58</v>
      </c>
      <c r="E370" s="39" t="s">
        <v>97</v>
      </c>
    </row>
    <row r="371" spans="1:16" ht="12.75">
      <c r="A371" t="s">
        <v>49</v>
      </c>
      <c s="34" t="s">
        <v>391</v>
      </c>
      <c s="34" t="s">
        <v>392</v>
      </c>
      <c s="35" t="s">
        <v>47</v>
      </c>
      <c s="6" t="s">
        <v>393</v>
      </c>
      <c s="36" t="s">
        <v>372</v>
      </c>
      <c s="37">
        <v>48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104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63</v>
      </c>
    </row>
    <row r="374" spans="1:5" ht="12.75">
      <c r="A374" t="s">
        <v>58</v>
      </c>
      <c r="E374" s="39" t="s">
        <v>97</v>
      </c>
    </row>
    <row r="375" spans="1:16" ht="12.75">
      <c r="A375" t="s">
        <v>49</v>
      </c>
      <c s="34" t="s">
        <v>394</v>
      </c>
      <c s="34" t="s">
        <v>395</v>
      </c>
      <c s="35" t="s">
        <v>47</v>
      </c>
      <c s="6" t="s">
        <v>396</v>
      </c>
      <c s="36" t="s">
        <v>372</v>
      </c>
      <c s="37">
        <v>124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63.75">
      <c r="A378" t="s">
        <v>58</v>
      </c>
      <c r="E378" s="39" t="s">
        <v>397</v>
      </c>
    </row>
    <row r="379" spans="1:13" ht="12.75">
      <c r="A379" t="s">
        <v>46</v>
      </c>
      <c r="C379" s="31" t="s">
        <v>398</v>
      </c>
      <c r="E379" s="33" t="s">
        <v>399</v>
      </c>
      <c r="J379" s="32">
        <f>0</f>
      </c>
      <c s="32">
        <f>0</f>
      </c>
      <c s="32">
        <f>0+L380+L384+L388+L392</f>
      </c>
      <c s="32">
        <f>0+M380+M384+M388+M392</f>
      </c>
    </row>
    <row r="380" spans="1:16" ht="12.75">
      <c r="A380" t="s">
        <v>49</v>
      </c>
      <c s="34" t="s">
        <v>400</v>
      </c>
      <c s="34" t="s">
        <v>401</v>
      </c>
      <c s="35" t="s">
        <v>47</v>
      </c>
      <c s="6" t="s">
        <v>402</v>
      </c>
      <c s="36" t="s">
        <v>62</v>
      </c>
      <c s="37">
        <v>4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55</v>
      </c>
    </row>
    <row r="382" spans="1:5" ht="12.75">
      <c r="A382" s="35" t="s">
        <v>56</v>
      </c>
      <c r="E382" s="40" t="s">
        <v>403</v>
      </c>
    </row>
    <row r="383" spans="1:5" ht="63.75">
      <c r="A383" t="s">
        <v>58</v>
      </c>
      <c r="E383" s="39" t="s">
        <v>404</v>
      </c>
    </row>
    <row r="384" spans="1:16" ht="12.75">
      <c r="A384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62</v>
      </c>
      <c s="37">
        <v>4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104</v>
      </c>
      <c>
        <f>(M384*21)/100</f>
      </c>
      <c t="s">
        <v>27</v>
      </c>
    </row>
    <row r="385" spans="1:5" ht="12.75">
      <c r="A385" s="35" t="s">
        <v>54</v>
      </c>
      <c r="E385" s="39" t="s">
        <v>55</v>
      </c>
    </row>
    <row r="386" spans="1:5" ht="12.75">
      <c r="A386" s="35" t="s">
        <v>56</v>
      </c>
      <c r="E386" s="40" t="s">
        <v>403</v>
      </c>
    </row>
    <row r="387" spans="1:5" ht="12.75">
      <c r="A387" t="s">
        <v>58</v>
      </c>
      <c r="E387" s="39" t="s">
        <v>97</v>
      </c>
    </row>
    <row r="388" spans="1:16" ht="12.75">
      <c r="A388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62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55</v>
      </c>
    </row>
    <row r="390" spans="1:5" ht="12.75">
      <c r="A390" s="35" t="s">
        <v>56</v>
      </c>
      <c r="E390" s="40" t="s">
        <v>239</v>
      </c>
    </row>
    <row r="391" spans="1:5" ht="63.75">
      <c r="A391" t="s">
        <v>58</v>
      </c>
      <c r="E391" s="39" t="s">
        <v>411</v>
      </c>
    </row>
    <row r="392" spans="1:16" ht="12.75">
      <c r="A392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62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55</v>
      </c>
    </row>
    <row r="394" spans="1:5" ht="12.75">
      <c r="A394" s="35" t="s">
        <v>56</v>
      </c>
      <c r="E394" s="40" t="s">
        <v>239</v>
      </c>
    </row>
    <row r="395" spans="1:5" ht="63.75">
      <c r="A395" t="s">
        <v>58</v>
      </c>
      <c r="E395" s="39" t="s">
        <v>415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416</v>
      </c>
      <c r="E4" s="26" t="s">
        <v>417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COUNTIFS(L8:L417,"=0",A8:A417,"P")+COUNTIFS(L8:L417,"",A8:A417,"P")+SUM(Q8:Q417)</f>
      </c>
    </row>
    <row r="8" spans="1:13" ht="12.75">
      <c r="A8" t="s">
        <v>44</v>
      </c>
      <c r="C8" s="28" t="s">
        <v>420</v>
      </c>
      <c r="E8" s="30" t="s">
        <v>419</v>
      </c>
      <c r="J8" s="29">
        <f>0+J9+J94+J131+J172+J221+J234+J247+J284+J297+J362+J387+J392</f>
      </c>
      <c s="29">
        <f>0+K9+K94+K131+K172+K221+K234+K247+K284+K297+K362+K387+K392</f>
      </c>
      <c s="29">
        <f>0+L9+L94+L131+L172+L221+L234+L247+L284+L297+L362+L387+L392</f>
      </c>
      <c s="29">
        <f>0+M9+M94+M131+M172+M221+M234+M247+M284+M297+M362+M387+M392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47</v>
      </c>
      <c s="34" t="s">
        <v>421</v>
      </c>
      <c s="35" t="s">
        <v>47</v>
      </c>
      <c s="6" t="s">
        <v>422</v>
      </c>
      <c s="36" t="s">
        <v>113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424</v>
      </c>
    </row>
    <row r="13" spans="1:5" ht="25.5">
      <c r="A13" t="s">
        <v>58</v>
      </c>
      <c r="E13" s="39" t="s">
        <v>425</v>
      </c>
    </row>
    <row r="14" spans="1:16" ht="12.75">
      <c r="A14" t="s">
        <v>49</v>
      </c>
      <c s="34" t="s">
        <v>27</v>
      </c>
      <c s="34" t="s">
        <v>426</v>
      </c>
      <c s="35" t="s">
        <v>47</v>
      </c>
      <c s="6" t="s">
        <v>427</v>
      </c>
      <c s="36" t="s">
        <v>72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423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428</v>
      </c>
    </row>
    <row r="17" spans="1:5" ht="25.5">
      <c r="A17" t="s">
        <v>58</v>
      </c>
      <c r="E17" s="39" t="s">
        <v>429</v>
      </c>
    </row>
    <row r="18" spans="1:16" ht="12.75">
      <c r="A18" t="s">
        <v>49</v>
      </c>
      <c s="34" t="s">
        <v>26</v>
      </c>
      <c s="34" t="s">
        <v>430</v>
      </c>
      <c s="35" t="s">
        <v>47</v>
      </c>
      <c s="6" t="s">
        <v>431</v>
      </c>
      <c s="36" t="s">
        <v>113</v>
      </c>
      <c s="37">
        <v>12.721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423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432</v>
      </c>
    </row>
    <row r="21" spans="1:5" ht="38.25">
      <c r="A21" t="s">
        <v>58</v>
      </c>
      <c r="E21" s="39" t="s">
        <v>433</v>
      </c>
    </row>
    <row r="22" spans="1:16" ht="12.75">
      <c r="A22" t="s">
        <v>49</v>
      </c>
      <c s="34" t="s">
        <v>69</v>
      </c>
      <c s="34" t="s">
        <v>434</v>
      </c>
      <c s="35" t="s">
        <v>47</v>
      </c>
      <c s="6" t="s">
        <v>435</v>
      </c>
      <c s="36" t="s">
        <v>113</v>
      </c>
      <c s="37">
        <v>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423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436</v>
      </c>
    </row>
    <row r="25" spans="1:5" ht="38.25">
      <c r="A25" t="s">
        <v>58</v>
      </c>
      <c r="E25" s="39" t="s">
        <v>437</v>
      </c>
    </row>
    <row r="26" spans="1:16" ht="12.75">
      <c r="A26" t="s">
        <v>49</v>
      </c>
      <c s="34" t="s">
        <v>75</v>
      </c>
      <c s="34" t="s">
        <v>438</v>
      </c>
      <c s="35" t="s">
        <v>47</v>
      </c>
      <c s="6" t="s">
        <v>439</v>
      </c>
      <c s="36" t="s">
        <v>95</v>
      </c>
      <c s="37">
        <v>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423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110</v>
      </c>
    </row>
    <row r="29" spans="1:5" ht="25.5">
      <c r="A29" t="s">
        <v>58</v>
      </c>
      <c r="E29" s="39" t="s">
        <v>440</v>
      </c>
    </row>
    <row r="30" spans="1:16" ht="12.75">
      <c r="A30" t="s">
        <v>49</v>
      </c>
      <c s="34" t="s">
        <v>79</v>
      </c>
      <c s="34" t="s">
        <v>441</v>
      </c>
      <c s="35" t="s">
        <v>47</v>
      </c>
      <c s="6" t="s">
        <v>442</v>
      </c>
      <c s="36" t="s">
        <v>95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423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443</v>
      </c>
    </row>
    <row r="33" spans="1:5" ht="12.75">
      <c r="A33" t="s">
        <v>58</v>
      </c>
      <c r="E33" s="39" t="s">
        <v>444</v>
      </c>
    </row>
    <row r="34" spans="1:16" ht="12.75">
      <c r="A34" t="s">
        <v>49</v>
      </c>
      <c s="34" t="s">
        <v>83</v>
      </c>
      <c s="34" t="s">
        <v>445</v>
      </c>
      <c s="35" t="s">
        <v>47</v>
      </c>
      <c s="6" t="s">
        <v>446</v>
      </c>
      <c s="36" t="s">
        <v>113</v>
      </c>
      <c s="37">
        <v>20.7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423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447</v>
      </c>
    </row>
    <row r="37" spans="1:5" ht="12.75">
      <c r="A37" t="s">
        <v>58</v>
      </c>
      <c r="E37" s="39" t="s">
        <v>448</v>
      </c>
    </row>
    <row r="38" spans="1:16" ht="25.5">
      <c r="A38" t="s">
        <v>49</v>
      </c>
      <c s="34" t="s">
        <v>87</v>
      </c>
      <c s="34" t="s">
        <v>449</v>
      </c>
      <c s="35" t="s">
        <v>47</v>
      </c>
      <c s="6" t="s">
        <v>450</v>
      </c>
      <c s="36" t="s">
        <v>72</v>
      </c>
      <c s="37">
        <v>135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451</v>
      </c>
    </row>
    <row r="41" spans="1:5" ht="25.5">
      <c r="A41" t="s">
        <v>58</v>
      </c>
      <c r="E41" s="39" t="s">
        <v>452</v>
      </c>
    </row>
    <row r="42" spans="1:16" ht="25.5">
      <c r="A42" t="s">
        <v>49</v>
      </c>
      <c s="34" t="s">
        <v>92</v>
      </c>
      <c s="34" t="s">
        <v>453</v>
      </c>
      <c s="35" t="s">
        <v>47</v>
      </c>
      <c s="6" t="s">
        <v>454</v>
      </c>
      <c s="36" t="s">
        <v>72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423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25.5">
      <c r="A45" t="s">
        <v>58</v>
      </c>
      <c r="E45" s="39" t="s">
        <v>455</v>
      </c>
    </row>
    <row r="46" spans="1:16" ht="12.75">
      <c r="A46" t="s">
        <v>49</v>
      </c>
      <c s="34" t="s">
        <v>98</v>
      </c>
      <c s="34" t="s">
        <v>456</v>
      </c>
      <c s="35" t="s">
        <v>47</v>
      </c>
      <c s="6" t="s">
        <v>457</v>
      </c>
      <c s="36" t="s">
        <v>113</v>
      </c>
      <c s="37">
        <v>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423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458</v>
      </c>
    </row>
    <row r="49" spans="1:5" ht="25.5">
      <c r="A49" t="s">
        <v>58</v>
      </c>
      <c r="E49" s="39" t="s">
        <v>459</v>
      </c>
    </row>
    <row r="50" spans="1:16" ht="25.5">
      <c r="A50" t="s">
        <v>49</v>
      </c>
      <c s="34" t="s">
        <v>88</v>
      </c>
      <c s="34" t="s">
        <v>460</v>
      </c>
      <c s="35" t="s">
        <v>47</v>
      </c>
      <c s="6" t="s">
        <v>461</v>
      </c>
      <c s="36" t="s">
        <v>113</v>
      </c>
      <c s="37">
        <v>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423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462</v>
      </c>
    </row>
    <row r="53" spans="1:5" ht="25.5">
      <c r="A53" t="s">
        <v>58</v>
      </c>
      <c r="E53" s="39" t="s">
        <v>463</v>
      </c>
    </row>
    <row r="54" spans="1:16" ht="12.75">
      <c r="A54" t="s">
        <v>49</v>
      </c>
      <c s="34" t="s">
        <v>105</v>
      </c>
      <c s="34" t="s">
        <v>464</v>
      </c>
      <c s="35" t="s">
        <v>47</v>
      </c>
      <c s="6" t="s">
        <v>465</v>
      </c>
      <c s="36" t="s">
        <v>125</v>
      </c>
      <c s="37">
        <v>3.1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466</v>
      </c>
    </row>
    <row r="57" spans="1:5" ht="12.75">
      <c r="A57" t="s">
        <v>58</v>
      </c>
      <c r="E57" s="39" t="s">
        <v>467</v>
      </c>
    </row>
    <row r="58" spans="1:16" ht="25.5">
      <c r="A58" t="s">
        <v>49</v>
      </c>
      <c s="34" t="s">
        <v>110</v>
      </c>
      <c s="34" t="s">
        <v>468</v>
      </c>
      <c s="35" t="s">
        <v>47</v>
      </c>
      <c s="6" t="s">
        <v>469</v>
      </c>
      <c s="36" t="s">
        <v>72</v>
      </c>
      <c s="37">
        <v>135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423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470</v>
      </c>
    </row>
    <row r="61" spans="1:5" ht="38.25">
      <c r="A61" t="s">
        <v>58</v>
      </c>
      <c r="E61" s="39" t="s">
        <v>471</v>
      </c>
    </row>
    <row r="62" spans="1:16" ht="25.5">
      <c r="A62" t="s">
        <v>49</v>
      </c>
      <c s="34" t="s">
        <v>115</v>
      </c>
      <c s="34" t="s">
        <v>472</v>
      </c>
      <c s="35" t="s">
        <v>47</v>
      </c>
      <c s="6" t="s">
        <v>473</v>
      </c>
      <c s="36" t="s">
        <v>72</v>
      </c>
      <c s="37">
        <v>1485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423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474</v>
      </c>
    </row>
    <row r="65" spans="1:5" ht="51">
      <c r="A65" t="s">
        <v>58</v>
      </c>
      <c r="E65" s="39" t="s">
        <v>475</v>
      </c>
    </row>
    <row r="66" spans="1:16" ht="12.75">
      <c r="A66" t="s">
        <v>49</v>
      </c>
      <c s="34" t="s">
        <v>119</v>
      </c>
      <c s="34" t="s">
        <v>476</v>
      </c>
      <c s="35" t="s">
        <v>47</v>
      </c>
      <c s="6" t="s">
        <v>477</v>
      </c>
      <c s="36" t="s">
        <v>72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423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38.25">
      <c r="A69" t="s">
        <v>58</v>
      </c>
      <c r="E69" s="39" t="s">
        <v>478</v>
      </c>
    </row>
    <row r="70" spans="1:16" ht="25.5">
      <c r="A70" t="s">
        <v>49</v>
      </c>
      <c s="34" t="s">
        <v>122</v>
      </c>
      <c s="34" t="s">
        <v>479</v>
      </c>
      <c s="35" t="s">
        <v>47</v>
      </c>
      <c s="6" t="s">
        <v>480</v>
      </c>
      <c s="36" t="s">
        <v>125</v>
      </c>
      <c s="37">
        <v>270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423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481</v>
      </c>
    </row>
    <row r="73" spans="1:5" ht="25.5">
      <c r="A73" t="s">
        <v>58</v>
      </c>
      <c r="E73" s="39" t="s">
        <v>482</v>
      </c>
    </row>
    <row r="74" spans="1:16" ht="12.75">
      <c r="A74" t="s">
        <v>49</v>
      </c>
      <c s="34" t="s">
        <v>129</v>
      </c>
      <c s="34" t="s">
        <v>483</v>
      </c>
      <c s="35" t="s">
        <v>47</v>
      </c>
      <c s="6" t="s">
        <v>484</v>
      </c>
      <c s="36" t="s">
        <v>72</v>
      </c>
      <c s="37">
        <v>118.57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423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485</v>
      </c>
    </row>
    <row r="77" spans="1:5" ht="12.75">
      <c r="A77" t="s">
        <v>58</v>
      </c>
      <c r="E77" s="39" t="s">
        <v>486</v>
      </c>
    </row>
    <row r="78" spans="1:16" ht="12.75">
      <c r="A78" t="s">
        <v>49</v>
      </c>
      <c s="34" t="s">
        <v>135</v>
      </c>
      <c s="34" t="s">
        <v>487</v>
      </c>
      <c s="35" t="s">
        <v>47</v>
      </c>
      <c s="6" t="s">
        <v>488</v>
      </c>
      <c s="36" t="s">
        <v>125</v>
      </c>
      <c s="37">
        <v>189.712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489</v>
      </c>
    </row>
    <row r="81" spans="1:5" ht="12.75">
      <c r="A81" t="s">
        <v>58</v>
      </c>
      <c r="E81" s="39" t="s">
        <v>488</v>
      </c>
    </row>
    <row r="82" spans="1:16" ht="12.75">
      <c r="A82" t="s">
        <v>49</v>
      </c>
      <c s="34" t="s">
        <v>139</v>
      </c>
      <c s="34" t="s">
        <v>490</v>
      </c>
      <c s="35" t="s">
        <v>47</v>
      </c>
      <c s="6" t="s">
        <v>491</v>
      </c>
      <c s="36" t="s">
        <v>113</v>
      </c>
      <c s="37">
        <v>19.55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423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492</v>
      </c>
    </row>
    <row r="85" spans="1:5" ht="25.5">
      <c r="A85" t="s">
        <v>58</v>
      </c>
      <c r="E85" s="39" t="s">
        <v>493</v>
      </c>
    </row>
    <row r="86" spans="1:16" ht="12.75">
      <c r="A86" t="s">
        <v>49</v>
      </c>
      <c s="34" t="s">
        <v>142</v>
      </c>
      <c s="34" t="s">
        <v>494</v>
      </c>
      <c s="35" t="s">
        <v>47</v>
      </c>
      <c s="6" t="s">
        <v>495</v>
      </c>
      <c s="36" t="s">
        <v>496</v>
      </c>
      <c s="37">
        <v>0.587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423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497</v>
      </c>
    </row>
    <row r="89" spans="1:5" ht="12.75">
      <c r="A89" t="s">
        <v>58</v>
      </c>
      <c r="E89" s="39" t="s">
        <v>495</v>
      </c>
    </row>
    <row r="90" spans="1:16" ht="12.75">
      <c r="A90" t="s">
        <v>49</v>
      </c>
      <c s="34" t="s">
        <v>145</v>
      </c>
      <c s="34" t="s">
        <v>498</v>
      </c>
      <c s="35" t="s">
        <v>47</v>
      </c>
      <c s="6" t="s">
        <v>499</v>
      </c>
      <c s="36" t="s">
        <v>113</v>
      </c>
      <c s="37">
        <v>19.55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423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492</v>
      </c>
    </row>
    <row r="93" spans="1:5" ht="25.5">
      <c r="A93" t="s">
        <v>58</v>
      </c>
      <c r="E93" s="39" t="s">
        <v>500</v>
      </c>
    </row>
    <row r="94" spans="1:13" ht="12.75">
      <c r="A94" t="s">
        <v>46</v>
      </c>
      <c r="C94" s="31" t="s">
        <v>27</v>
      </c>
      <c r="E94" s="33" t="s">
        <v>501</v>
      </c>
      <c r="J94" s="32">
        <f>0</f>
      </c>
      <c s="32">
        <f>0</f>
      </c>
      <c s="32">
        <f>0+L95+L99+L103+L107+L111+L115+L119+L123+L127</f>
      </c>
      <c s="32">
        <f>0+M95+M99+M103+M107+M111+M115+M119+M123+M127</f>
      </c>
    </row>
    <row r="95" spans="1:16" ht="12.75">
      <c r="A95" t="s">
        <v>49</v>
      </c>
      <c s="34" t="s">
        <v>149</v>
      </c>
      <c s="34" t="s">
        <v>502</v>
      </c>
      <c s="35" t="s">
        <v>47</v>
      </c>
      <c s="6" t="s">
        <v>503</v>
      </c>
      <c s="36" t="s">
        <v>113</v>
      </c>
      <c s="37">
        <v>26.77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423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504</v>
      </c>
    </row>
    <row r="98" spans="1:5" ht="25.5">
      <c r="A98" t="s">
        <v>58</v>
      </c>
      <c r="E98" s="39" t="s">
        <v>505</v>
      </c>
    </row>
    <row r="99" spans="1:16" ht="12.75">
      <c r="A99" t="s">
        <v>49</v>
      </c>
      <c s="34" t="s">
        <v>152</v>
      </c>
      <c s="34" t="s">
        <v>506</v>
      </c>
      <c s="35" t="s">
        <v>47</v>
      </c>
      <c s="6" t="s">
        <v>507</v>
      </c>
      <c s="36" t="s">
        <v>113</v>
      </c>
      <c s="37">
        <v>26.77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423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58</v>
      </c>
      <c r="E102" s="39" t="s">
        <v>507</v>
      </c>
    </row>
    <row r="103" spans="1:16" ht="12.75">
      <c r="A103" t="s">
        <v>49</v>
      </c>
      <c s="34" t="s">
        <v>155</v>
      </c>
      <c s="34" t="s">
        <v>508</v>
      </c>
      <c s="35" t="s">
        <v>47</v>
      </c>
      <c s="6" t="s">
        <v>509</v>
      </c>
      <c s="36" t="s">
        <v>72</v>
      </c>
      <c s="37">
        <v>1.125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423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510</v>
      </c>
    </row>
    <row r="106" spans="1:5" ht="25.5">
      <c r="A106" t="s">
        <v>58</v>
      </c>
      <c r="E106" s="39" t="s">
        <v>511</v>
      </c>
    </row>
    <row r="107" spans="1:16" ht="12.75">
      <c r="A107" t="s">
        <v>49</v>
      </c>
      <c s="34" t="s">
        <v>160</v>
      </c>
      <c s="34" t="s">
        <v>512</v>
      </c>
      <c s="35" t="s">
        <v>47</v>
      </c>
      <c s="6" t="s">
        <v>513</v>
      </c>
      <c s="36" t="s">
        <v>113</v>
      </c>
      <c s="37">
        <v>0.38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423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514</v>
      </c>
    </row>
    <row r="110" spans="1:5" ht="12.75">
      <c r="A110" t="s">
        <v>58</v>
      </c>
      <c r="E110" s="39" t="s">
        <v>515</v>
      </c>
    </row>
    <row r="111" spans="1:16" ht="12.75">
      <c r="A111" t="s">
        <v>49</v>
      </c>
      <c s="34" t="s">
        <v>164</v>
      </c>
      <c s="34" t="s">
        <v>516</v>
      </c>
      <c s="35" t="s">
        <v>47</v>
      </c>
      <c s="6" t="s">
        <v>517</v>
      </c>
      <c s="36" t="s">
        <v>113</v>
      </c>
      <c s="37">
        <v>0.38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423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58</v>
      </c>
      <c r="E114" s="39" t="s">
        <v>518</v>
      </c>
    </row>
    <row r="115" spans="1:16" ht="12.75">
      <c r="A115" t="s">
        <v>49</v>
      </c>
      <c s="34" t="s">
        <v>167</v>
      </c>
      <c s="34" t="s">
        <v>519</v>
      </c>
      <c s="35" t="s">
        <v>47</v>
      </c>
      <c s="6" t="s">
        <v>520</v>
      </c>
      <c s="36" t="s">
        <v>72</v>
      </c>
      <c s="37">
        <v>9.3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423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521</v>
      </c>
    </row>
    <row r="118" spans="1:5" ht="25.5">
      <c r="A118" t="s">
        <v>58</v>
      </c>
      <c r="E118" s="39" t="s">
        <v>522</v>
      </c>
    </row>
    <row r="119" spans="1:16" ht="12.75">
      <c r="A119" t="s">
        <v>49</v>
      </c>
      <c s="34" t="s">
        <v>170</v>
      </c>
      <c s="34" t="s">
        <v>523</v>
      </c>
      <c s="35" t="s">
        <v>47</v>
      </c>
      <c s="6" t="s">
        <v>524</v>
      </c>
      <c s="36" t="s">
        <v>113</v>
      </c>
      <c s="37">
        <v>11.6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423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525</v>
      </c>
    </row>
    <row r="122" spans="1:5" ht="12.75">
      <c r="A122" t="s">
        <v>58</v>
      </c>
      <c r="E122" s="39" t="s">
        <v>526</v>
      </c>
    </row>
    <row r="123" spans="1:16" ht="12.75">
      <c r="A123" t="s">
        <v>49</v>
      </c>
      <c s="34" t="s">
        <v>173</v>
      </c>
      <c s="34" t="s">
        <v>527</v>
      </c>
      <c s="35" t="s">
        <v>47</v>
      </c>
      <c s="6" t="s">
        <v>528</v>
      </c>
      <c s="36" t="s">
        <v>113</v>
      </c>
      <c s="37">
        <v>11.6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423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58</v>
      </c>
      <c r="E126" s="39" t="s">
        <v>529</v>
      </c>
    </row>
    <row r="127" spans="1:16" ht="12.75">
      <c r="A127" t="s">
        <v>49</v>
      </c>
      <c s="34" t="s">
        <v>178</v>
      </c>
      <c s="34" t="s">
        <v>530</v>
      </c>
      <c s="35" t="s">
        <v>47</v>
      </c>
      <c s="6" t="s">
        <v>531</v>
      </c>
      <c s="36" t="s">
        <v>72</v>
      </c>
      <c s="37">
        <v>0.6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423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58</v>
      </c>
      <c r="E130" s="39" t="s">
        <v>97</v>
      </c>
    </row>
    <row r="131" spans="1:13" ht="12.75">
      <c r="A131" t="s">
        <v>46</v>
      </c>
      <c r="C131" s="31" t="s">
        <v>26</v>
      </c>
      <c r="E131" s="33" t="s">
        <v>532</v>
      </c>
      <c r="J131" s="32">
        <f>0</f>
      </c>
      <c s="32">
        <f>0</f>
      </c>
      <c s="32">
        <f>0+L132+L136+L140+L144+L148+L152+L156+L160+L164+L168</f>
      </c>
      <c s="32">
        <f>0+M132+M136+M140+M144+M148+M152+M156+M160+M164+M168</f>
      </c>
    </row>
    <row r="132" spans="1:16" ht="12.75">
      <c r="A132" t="s">
        <v>49</v>
      </c>
      <c s="34" t="s">
        <v>182</v>
      </c>
      <c s="34" t="s">
        <v>533</v>
      </c>
      <c s="35" t="s">
        <v>47</v>
      </c>
      <c s="6" t="s">
        <v>534</v>
      </c>
      <c s="36" t="s">
        <v>72</v>
      </c>
      <c s="37">
        <v>0.5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535</v>
      </c>
    </row>
    <row r="135" spans="1:5" ht="12.75">
      <c r="A135" t="s">
        <v>58</v>
      </c>
      <c r="E135" s="39" t="s">
        <v>536</v>
      </c>
    </row>
    <row r="136" spans="1:16" ht="12.75">
      <c r="A136" t="s">
        <v>49</v>
      </c>
      <c s="34" t="s">
        <v>186</v>
      </c>
      <c s="34" t="s">
        <v>537</v>
      </c>
      <c s="35" t="s">
        <v>47</v>
      </c>
      <c s="6" t="s">
        <v>538</v>
      </c>
      <c s="36" t="s">
        <v>113</v>
      </c>
      <c s="37">
        <v>2.844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539</v>
      </c>
    </row>
    <row r="139" spans="1:5" ht="12.75">
      <c r="A139" t="s">
        <v>58</v>
      </c>
      <c r="E139" s="39" t="s">
        <v>540</v>
      </c>
    </row>
    <row r="140" spans="1:16" ht="12.75">
      <c r="A140" t="s">
        <v>49</v>
      </c>
      <c s="34" t="s">
        <v>189</v>
      </c>
      <c s="34" t="s">
        <v>541</v>
      </c>
      <c s="35" t="s">
        <v>47</v>
      </c>
      <c s="6" t="s">
        <v>542</v>
      </c>
      <c s="36" t="s">
        <v>113</v>
      </c>
      <c s="37">
        <v>2.844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55</v>
      </c>
    </row>
    <row r="143" spans="1:5" ht="12.75">
      <c r="A143" t="s">
        <v>58</v>
      </c>
      <c r="E143" s="39" t="s">
        <v>543</v>
      </c>
    </row>
    <row r="144" spans="1:16" ht="12.75">
      <c r="A144" t="s">
        <v>49</v>
      </c>
      <c s="34" t="s">
        <v>192</v>
      </c>
      <c s="34" t="s">
        <v>544</v>
      </c>
      <c s="35" t="s">
        <v>47</v>
      </c>
      <c s="6" t="s">
        <v>545</v>
      </c>
      <c s="36" t="s">
        <v>125</v>
      </c>
      <c s="37">
        <v>0.054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423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546</v>
      </c>
    </row>
    <row r="147" spans="1:5" ht="25.5">
      <c r="A147" t="s">
        <v>58</v>
      </c>
      <c r="E147" s="39" t="s">
        <v>547</v>
      </c>
    </row>
    <row r="148" spans="1:16" ht="12.75">
      <c r="A148" t="s">
        <v>49</v>
      </c>
      <c s="34" t="s">
        <v>195</v>
      </c>
      <c s="34" t="s">
        <v>548</v>
      </c>
      <c s="35" t="s">
        <v>47</v>
      </c>
      <c s="6" t="s">
        <v>549</v>
      </c>
      <c s="36" t="s">
        <v>72</v>
      </c>
      <c s="37">
        <v>6.55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550</v>
      </c>
    </row>
    <row r="151" spans="1:5" ht="12.75">
      <c r="A151" t="s">
        <v>58</v>
      </c>
      <c r="E151" s="39" t="s">
        <v>551</v>
      </c>
    </row>
    <row r="152" spans="1:16" ht="12.75">
      <c r="A152" t="s">
        <v>49</v>
      </c>
      <c s="34" t="s">
        <v>198</v>
      </c>
      <c s="34" t="s">
        <v>552</v>
      </c>
      <c s="35" t="s">
        <v>47</v>
      </c>
      <c s="6" t="s">
        <v>553</v>
      </c>
      <c s="36" t="s">
        <v>113</v>
      </c>
      <c s="37">
        <v>43.53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423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554</v>
      </c>
    </row>
    <row r="155" spans="1:5" ht="25.5">
      <c r="A155" t="s">
        <v>58</v>
      </c>
      <c r="E155" s="39" t="s">
        <v>555</v>
      </c>
    </row>
    <row r="156" spans="1:16" ht="12.75">
      <c r="A156" t="s">
        <v>49</v>
      </c>
      <c s="34" t="s">
        <v>201</v>
      </c>
      <c s="34" t="s">
        <v>556</v>
      </c>
      <c s="35" t="s">
        <v>47</v>
      </c>
      <c s="6" t="s">
        <v>557</v>
      </c>
      <c s="36" t="s">
        <v>113</v>
      </c>
      <c s="37">
        <v>43.53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423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55</v>
      </c>
    </row>
    <row r="159" spans="1:5" ht="25.5">
      <c r="A159" t="s">
        <v>58</v>
      </c>
      <c r="E159" s="39" t="s">
        <v>558</v>
      </c>
    </row>
    <row r="160" spans="1:16" ht="12.75">
      <c r="A160" t="s">
        <v>49</v>
      </c>
      <c s="34" t="s">
        <v>205</v>
      </c>
      <c s="34" t="s">
        <v>559</v>
      </c>
      <c s="35" t="s">
        <v>47</v>
      </c>
      <c s="6" t="s">
        <v>560</v>
      </c>
      <c s="36" t="s">
        <v>125</v>
      </c>
      <c s="37">
        <v>0.047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423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561</v>
      </c>
    </row>
    <row r="163" spans="1:5" ht="25.5">
      <c r="A163" t="s">
        <v>58</v>
      </c>
      <c r="E163" s="39" t="s">
        <v>562</v>
      </c>
    </row>
    <row r="164" spans="1:16" ht="12.75">
      <c r="A164" t="s">
        <v>49</v>
      </c>
      <c s="34" t="s">
        <v>208</v>
      </c>
      <c s="34" t="s">
        <v>563</v>
      </c>
      <c s="35" t="s">
        <v>47</v>
      </c>
      <c s="6" t="s">
        <v>564</v>
      </c>
      <c s="36" t="s">
        <v>125</v>
      </c>
      <c s="37">
        <v>0.324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423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565</v>
      </c>
    </row>
    <row r="167" spans="1:5" ht="25.5">
      <c r="A167" t="s">
        <v>58</v>
      </c>
      <c r="E167" s="39" t="s">
        <v>566</v>
      </c>
    </row>
    <row r="168" spans="1:16" ht="12.75">
      <c r="A168" t="s">
        <v>49</v>
      </c>
      <c s="34" t="s">
        <v>211</v>
      </c>
      <c s="34" t="s">
        <v>567</v>
      </c>
      <c s="35" t="s">
        <v>47</v>
      </c>
      <c s="6" t="s">
        <v>568</v>
      </c>
      <c s="36" t="s">
        <v>95</v>
      </c>
      <c s="37">
        <v>0.2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423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569</v>
      </c>
    </row>
    <row r="171" spans="1:5" ht="12.75">
      <c r="A171" t="s">
        <v>58</v>
      </c>
      <c r="E171" s="39" t="s">
        <v>570</v>
      </c>
    </row>
    <row r="172" spans="1:13" ht="12.75">
      <c r="A172" t="s">
        <v>46</v>
      </c>
      <c r="C172" s="31" t="s">
        <v>69</v>
      </c>
      <c r="E172" s="33" t="s">
        <v>571</v>
      </c>
      <c r="J172" s="32">
        <f>0</f>
      </c>
      <c s="32">
        <f>0</f>
      </c>
      <c s="32">
        <f>0+L173+L177+L181+L185+L189+L193+L197+L201+L205+L209+L213+L217</f>
      </c>
      <c s="32">
        <f>0+M173+M177+M181+M185+M189+M193+M197+M201+M205+M209+M213+M217</f>
      </c>
    </row>
    <row r="173" spans="1:16" ht="12.75">
      <c r="A173" t="s">
        <v>49</v>
      </c>
      <c s="34" t="s">
        <v>215</v>
      </c>
      <c s="34" t="s">
        <v>572</v>
      </c>
      <c s="35" t="s">
        <v>47</v>
      </c>
      <c s="6" t="s">
        <v>573</v>
      </c>
      <c s="36" t="s">
        <v>72</v>
      </c>
      <c s="37">
        <v>1.125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423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574</v>
      </c>
    </row>
    <row r="176" spans="1:5" ht="25.5">
      <c r="A176" t="s">
        <v>58</v>
      </c>
      <c r="E176" s="39" t="s">
        <v>575</v>
      </c>
    </row>
    <row r="177" spans="1:16" ht="12.75">
      <c r="A177" t="s">
        <v>49</v>
      </c>
      <c s="34" t="s">
        <v>218</v>
      </c>
      <c s="34" t="s">
        <v>576</v>
      </c>
      <c s="35" t="s">
        <v>47</v>
      </c>
      <c s="6" t="s">
        <v>577</v>
      </c>
      <c s="36" t="s">
        <v>113</v>
      </c>
      <c s="37">
        <v>0.5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423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578</v>
      </c>
    </row>
    <row r="180" spans="1:5" ht="25.5">
      <c r="A180" t="s">
        <v>58</v>
      </c>
      <c r="E180" s="39" t="s">
        <v>579</v>
      </c>
    </row>
    <row r="181" spans="1:16" ht="12.75">
      <c r="A181" t="s">
        <v>49</v>
      </c>
      <c s="34" t="s">
        <v>221</v>
      </c>
      <c s="34" t="s">
        <v>580</v>
      </c>
      <c s="35" t="s">
        <v>47</v>
      </c>
      <c s="6" t="s">
        <v>581</v>
      </c>
      <c s="36" t="s">
        <v>113</v>
      </c>
      <c s="37">
        <v>0.5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423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55</v>
      </c>
    </row>
    <row r="184" spans="1:5" ht="25.5">
      <c r="A184" t="s">
        <v>58</v>
      </c>
      <c r="E184" s="39" t="s">
        <v>582</v>
      </c>
    </row>
    <row r="185" spans="1:16" ht="12.75">
      <c r="A185" t="s">
        <v>49</v>
      </c>
      <c s="34" t="s">
        <v>224</v>
      </c>
      <c s="34" t="s">
        <v>583</v>
      </c>
      <c s="35" t="s">
        <v>47</v>
      </c>
      <c s="6" t="s">
        <v>584</v>
      </c>
      <c s="36" t="s">
        <v>125</v>
      </c>
      <c s="37">
        <v>1.18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423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585</v>
      </c>
    </row>
    <row r="188" spans="1:5" ht="25.5">
      <c r="A188" t="s">
        <v>58</v>
      </c>
      <c r="E188" s="39" t="s">
        <v>586</v>
      </c>
    </row>
    <row r="189" spans="1:16" ht="12.75">
      <c r="A189" t="s">
        <v>49</v>
      </c>
      <c s="34" t="s">
        <v>227</v>
      </c>
      <c s="34" t="s">
        <v>587</v>
      </c>
      <c s="35" t="s">
        <v>47</v>
      </c>
      <c s="6" t="s">
        <v>588</v>
      </c>
      <c s="36" t="s">
        <v>113</v>
      </c>
      <c s="37">
        <v>5.1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423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589</v>
      </c>
    </row>
    <row r="192" spans="1:5" ht="12.75">
      <c r="A192" t="s">
        <v>58</v>
      </c>
      <c r="E192" s="39" t="s">
        <v>590</v>
      </c>
    </row>
    <row r="193" spans="1:16" ht="12.75">
      <c r="A193" t="s">
        <v>49</v>
      </c>
      <c s="34" t="s">
        <v>232</v>
      </c>
      <c s="34" t="s">
        <v>591</v>
      </c>
      <c s="35" t="s">
        <v>47</v>
      </c>
      <c s="6" t="s">
        <v>592</v>
      </c>
      <c s="36" t="s">
        <v>113</v>
      </c>
      <c s="37">
        <v>5.1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423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55</v>
      </c>
    </row>
    <row r="196" spans="1:5" ht="12.75">
      <c r="A196" t="s">
        <v>58</v>
      </c>
      <c r="E196" s="39" t="s">
        <v>593</v>
      </c>
    </row>
    <row r="197" spans="1:16" ht="12.75">
      <c r="A197" t="s">
        <v>49</v>
      </c>
      <c s="34" t="s">
        <v>236</v>
      </c>
      <c s="34" t="s">
        <v>594</v>
      </c>
      <c s="35" t="s">
        <v>47</v>
      </c>
      <c s="6" t="s">
        <v>595</v>
      </c>
      <c s="36" t="s">
        <v>113</v>
      </c>
      <c s="37">
        <v>13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423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596</v>
      </c>
    </row>
    <row r="200" spans="1:5" ht="25.5">
      <c r="A200" t="s">
        <v>58</v>
      </c>
      <c r="E200" s="39" t="s">
        <v>597</v>
      </c>
    </row>
    <row r="201" spans="1:16" ht="12.75">
      <c r="A201" t="s">
        <v>49</v>
      </c>
      <c s="34" t="s">
        <v>240</v>
      </c>
      <c s="34" t="s">
        <v>598</v>
      </c>
      <c s="35" t="s">
        <v>47</v>
      </c>
      <c s="6" t="s">
        <v>599</v>
      </c>
      <c s="36" t="s">
        <v>113</v>
      </c>
      <c s="37">
        <v>0.077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423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600</v>
      </c>
    </row>
    <row r="204" spans="1:5" ht="12.75">
      <c r="A204" t="s">
        <v>58</v>
      </c>
      <c r="E204" s="39" t="s">
        <v>601</v>
      </c>
    </row>
    <row r="205" spans="1:16" ht="12.75">
      <c r="A205" t="s">
        <v>49</v>
      </c>
      <c s="34" t="s">
        <v>243</v>
      </c>
      <c s="34" t="s">
        <v>602</v>
      </c>
      <c s="35" t="s">
        <v>47</v>
      </c>
      <c s="6" t="s">
        <v>603</v>
      </c>
      <c s="36" t="s">
        <v>113</v>
      </c>
      <c s="37">
        <v>0.77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423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604</v>
      </c>
    </row>
    <row r="208" spans="1:5" ht="12.75">
      <c r="A208" t="s">
        <v>58</v>
      </c>
      <c r="E208" s="39" t="s">
        <v>605</v>
      </c>
    </row>
    <row r="209" spans="1:16" ht="25.5">
      <c r="A209" t="s">
        <v>49</v>
      </c>
      <c s="34" t="s">
        <v>247</v>
      </c>
      <c s="34" t="s">
        <v>606</v>
      </c>
      <c s="35" t="s">
        <v>47</v>
      </c>
      <c s="6" t="s">
        <v>607</v>
      </c>
      <c s="36" t="s">
        <v>113</v>
      </c>
      <c s="37">
        <v>27.03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423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608</v>
      </c>
    </row>
    <row r="212" spans="1:5" ht="25.5">
      <c r="A212" t="s">
        <v>58</v>
      </c>
      <c r="E212" s="39" t="s">
        <v>609</v>
      </c>
    </row>
    <row r="213" spans="1:16" ht="25.5">
      <c r="A213" t="s">
        <v>49</v>
      </c>
      <c s="34" t="s">
        <v>250</v>
      </c>
      <c s="34" t="s">
        <v>610</v>
      </c>
      <c s="35" t="s">
        <v>47</v>
      </c>
      <c s="6" t="s">
        <v>611</v>
      </c>
      <c s="36" t="s">
        <v>113</v>
      </c>
      <c s="37">
        <v>27.03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423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608</v>
      </c>
    </row>
    <row r="216" spans="1:5" ht="38.25">
      <c r="A216" t="s">
        <v>58</v>
      </c>
      <c r="E216" s="39" t="s">
        <v>612</v>
      </c>
    </row>
    <row r="217" spans="1:16" ht="12.75">
      <c r="A217" t="s">
        <v>49</v>
      </c>
      <c s="34" t="s">
        <v>254</v>
      </c>
      <c s="34" t="s">
        <v>613</v>
      </c>
      <c s="35" t="s">
        <v>47</v>
      </c>
      <c s="6" t="s">
        <v>614</v>
      </c>
      <c s="36" t="s">
        <v>125</v>
      </c>
      <c s="37">
        <v>0.156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423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615</v>
      </c>
    </row>
    <row r="220" spans="1:5" ht="25.5">
      <c r="A220" t="s">
        <v>58</v>
      </c>
      <c r="E220" s="39" t="s">
        <v>616</v>
      </c>
    </row>
    <row r="221" spans="1:13" ht="12.75">
      <c r="A221" t="s">
        <v>46</v>
      </c>
      <c r="C221" s="31" t="s">
        <v>75</v>
      </c>
      <c r="E221" s="33" t="s">
        <v>617</v>
      </c>
      <c r="J221" s="32">
        <f>0</f>
      </c>
      <c s="32">
        <f>0</f>
      </c>
      <c s="32">
        <f>0+L222+L226+L230</f>
      </c>
      <c s="32">
        <f>0+M222+M226+M230</f>
      </c>
    </row>
    <row r="222" spans="1:16" ht="12.75">
      <c r="A222" t="s">
        <v>49</v>
      </c>
      <c s="34" t="s">
        <v>257</v>
      </c>
      <c s="34" t="s">
        <v>618</v>
      </c>
      <c s="35" t="s">
        <v>47</v>
      </c>
      <c s="6" t="s">
        <v>619</v>
      </c>
      <c s="36" t="s">
        <v>113</v>
      </c>
      <c s="37">
        <v>18.6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423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55</v>
      </c>
    </row>
    <row r="225" spans="1:5" ht="12.75">
      <c r="A225" t="s">
        <v>58</v>
      </c>
      <c r="E225" s="39" t="s">
        <v>620</v>
      </c>
    </row>
    <row r="226" spans="1:16" ht="12.75">
      <c r="A226" t="s">
        <v>49</v>
      </c>
      <c s="34" t="s">
        <v>260</v>
      </c>
      <c s="34" t="s">
        <v>621</v>
      </c>
      <c s="35" t="s">
        <v>47</v>
      </c>
      <c s="6" t="s">
        <v>622</v>
      </c>
      <c s="36" t="s">
        <v>113</v>
      </c>
      <c s="37">
        <v>18.6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423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623</v>
      </c>
    </row>
    <row r="229" spans="1:5" ht="51">
      <c r="A229" t="s">
        <v>58</v>
      </c>
      <c r="E229" s="39" t="s">
        <v>624</v>
      </c>
    </row>
    <row r="230" spans="1:16" ht="12.75">
      <c r="A230" t="s">
        <v>49</v>
      </c>
      <c s="34" t="s">
        <v>264</v>
      </c>
      <c s="34" t="s">
        <v>625</v>
      </c>
      <c s="35" t="s">
        <v>47</v>
      </c>
      <c s="6" t="s">
        <v>626</v>
      </c>
      <c s="36" t="s">
        <v>113</v>
      </c>
      <c s="37">
        <v>18.6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423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55</v>
      </c>
    </row>
    <row r="233" spans="1:5" ht="12.75">
      <c r="A233" t="s">
        <v>58</v>
      </c>
      <c r="E233" s="39" t="s">
        <v>626</v>
      </c>
    </row>
    <row r="234" spans="1:13" ht="12.75">
      <c r="A234" t="s">
        <v>46</v>
      </c>
      <c r="C234" s="31" t="s">
        <v>79</v>
      </c>
      <c r="E234" s="33" t="s">
        <v>627</v>
      </c>
      <c r="J234" s="32">
        <f>0</f>
      </c>
      <c s="32">
        <f>0</f>
      </c>
      <c s="32">
        <f>0+L235+L239+L243</f>
      </c>
      <c s="32">
        <f>0+M235+M239+M243</f>
      </c>
    </row>
    <row r="235" spans="1:16" ht="25.5">
      <c r="A235" t="s">
        <v>49</v>
      </c>
      <c s="34" t="s">
        <v>267</v>
      </c>
      <c s="34" t="s">
        <v>628</v>
      </c>
      <c s="35" t="s">
        <v>47</v>
      </c>
      <c s="6" t="s">
        <v>629</v>
      </c>
      <c s="36" t="s">
        <v>113</v>
      </c>
      <c s="37">
        <v>2.429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423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51">
      <c r="A237" s="35" t="s">
        <v>56</v>
      </c>
      <c r="E237" s="40" t="s">
        <v>630</v>
      </c>
    </row>
    <row r="238" spans="1:5" ht="25.5">
      <c r="A238" t="s">
        <v>58</v>
      </c>
      <c r="E238" s="39" t="s">
        <v>631</v>
      </c>
    </row>
    <row r="239" spans="1:16" ht="12.75">
      <c r="A239" t="s">
        <v>49</v>
      </c>
      <c s="34" t="s">
        <v>270</v>
      </c>
      <c s="34" t="s">
        <v>632</v>
      </c>
      <c s="35" t="s">
        <v>47</v>
      </c>
      <c s="6" t="s">
        <v>633</v>
      </c>
      <c s="36" t="s">
        <v>496</v>
      </c>
      <c s="37">
        <v>3.685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423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634</v>
      </c>
    </row>
    <row r="242" spans="1:5" ht="12.75">
      <c r="A242" t="s">
        <v>58</v>
      </c>
      <c r="E242" s="39" t="s">
        <v>633</v>
      </c>
    </row>
    <row r="243" spans="1:16" ht="12.75">
      <c r="A243" t="s">
        <v>49</v>
      </c>
      <c s="34" t="s">
        <v>274</v>
      </c>
      <c s="34" t="s">
        <v>635</v>
      </c>
      <c s="35" t="s">
        <v>47</v>
      </c>
      <c s="6" t="s">
        <v>636</v>
      </c>
      <c s="36" t="s">
        <v>113</v>
      </c>
      <c s="37">
        <v>11.673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423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637</v>
      </c>
    </row>
    <row r="246" spans="1:5" ht="25.5">
      <c r="A246" t="s">
        <v>58</v>
      </c>
      <c r="E246" s="39" t="s">
        <v>638</v>
      </c>
    </row>
    <row r="247" spans="1:13" ht="12.75">
      <c r="A247" t="s">
        <v>46</v>
      </c>
      <c r="C247" s="31" t="s">
        <v>639</v>
      </c>
      <c r="E247" s="33" t="s">
        <v>640</v>
      </c>
      <c r="J247" s="32">
        <f>0</f>
      </c>
      <c s="32">
        <f>0</f>
      </c>
      <c s="32">
        <f>0+L248+L252+L256+L260+L264+L268+L272+L276+L280</f>
      </c>
      <c s="32">
        <f>0+M248+M252+M256+M260+M264+M268+M272+M276+M280</f>
      </c>
    </row>
    <row r="248" spans="1:16" ht="12.75">
      <c r="A248" t="s">
        <v>49</v>
      </c>
      <c s="34" t="s">
        <v>354</v>
      </c>
      <c s="34" t="s">
        <v>641</v>
      </c>
      <c s="35" t="s">
        <v>47</v>
      </c>
      <c s="6" t="s">
        <v>642</v>
      </c>
      <c s="36" t="s">
        <v>113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423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643</v>
      </c>
    </row>
    <row r="251" spans="1:5" ht="25.5">
      <c r="A251" t="s">
        <v>58</v>
      </c>
      <c r="E251" s="39" t="s">
        <v>644</v>
      </c>
    </row>
    <row r="252" spans="1:16" ht="12.75">
      <c r="A252" t="s">
        <v>49</v>
      </c>
      <c s="34" t="s">
        <v>358</v>
      </c>
      <c s="34" t="s">
        <v>645</v>
      </c>
      <c s="35" t="s">
        <v>47</v>
      </c>
      <c s="6" t="s">
        <v>646</v>
      </c>
      <c s="36" t="s">
        <v>125</v>
      </c>
      <c s="37">
        <v>0.004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423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647</v>
      </c>
    </row>
    <row r="255" spans="1:5" ht="12.75">
      <c r="A255" t="s">
        <v>58</v>
      </c>
      <c r="E255" s="39" t="s">
        <v>646</v>
      </c>
    </row>
    <row r="256" spans="1:16" ht="12.75">
      <c r="A256" t="s">
        <v>49</v>
      </c>
      <c s="34" t="s">
        <v>361</v>
      </c>
      <c s="34" t="s">
        <v>648</v>
      </c>
      <c s="35" t="s">
        <v>47</v>
      </c>
      <c s="6" t="s">
        <v>649</v>
      </c>
      <c s="36" t="s">
        <v>113</v>
      </c>
      <c s="37">
        <v>20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423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650</v>
      </c>
    </row>
    <row r="259" spans="1:5" ht="25.5">
      <c r="A259" t="s">
        <v>58</v>
      </c>
      <c r="E259" s="39" t="s">
        <v>651</v>
      </c>
    </row>
    <row r="260" spans="1:16" ht="12.75">
      <c r="A260" t="s">
        <v>49</v>
      </c>
      <c s="34" t="s">
        <v>365</v>
      </c>
      <c s="34" t="s">
        <v>652</v>
      </c>
      <c s="35" t="s">
        <v>47</v>
      </c>
      <c s="6" t="s">
        <v>653</v>
      </c>
      <c s="36" t="s">
        <v>125</v>
      </c>
      <c s="37">
        <v>0.008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423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654</v>
      </c>
    </row>
    <row r="263" spans="1:5" ht="12.75">
      <c r="A263" t="s">
        <v>58</v>
      </c>
      <c r="E263" s="39" t="s">
        <v>653</v>
      </c>
    </row>
    <row r="264" spans="1:16" ht="12.75">
      <c r="A264" t="s">
        <v>49</v>
      </c>
      <c s="34" t="s">
        <v>369</v>
      </c>
      <c s="34" t="s">
        <v>655</v>
      </c>
      <c s="35" t="s">
        <v>47</v>
      </c>
      <c s="6" t="s">
        <v>656</v>
      </c>
      <c s="36" t="s">
        <v>113</v>
      </c>
      <c s="37">
        <v>26.77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423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504</v>
      </c>
    </row>
    <row r="267" spans="1:5" ht="12.75">
      <c r="A267" t="s">
        <v>58</v>
      </c>
      <c r="E267" s="39" t="s">
        <v>657</v>
      </c>
    </row>
    <row r="268" spans="1:16" ht="25.5">
      <c r="A268" t="s">
        <v>49</v>
      </c>
      <c s="34" t="s">
        <v>374</v>
      </c>
      <c s="34" t="s">
        <v>658</v>
      </c>
      <c s="35" t="s">
        <v>47</v>
      </c>
      <c s="6" t="s">
        <v>659</v>
      </c>
      <c s="36" t="s">
        <v>113</v>
      </c>
      <c s="37">
        <v>30.786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423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660</v>
      </c>
    </row>
    <row r="271" spans="1:5" ht="25.5">
      <c r="A271" t="s">
        <v>58</v>
      </c>
      <c r="E271" s="39" t="s">
        <v>661</v>
      </c>
    </row>
    <row r="272" spans="1:16" ht="12.75">
      <c r="A272" t="s">
        <v>49</v>
      </c>
      <c s="34" t="s">
        <v>378</v>
      </c>
      <c s="34" t="s">
        <v>662</v>
      </c>
      <c s="35" t="s">
        <v>47</v>
      </c>
      <c s="6" t="s">
        <v>663</v>
      </c>
      <c s="36" t="s">
        <v>113</v>
      </c>
      <c s="37">
        <v>26.77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55</v>
      </c>
    </row>
    <row r="275" spans="1:5" ht="12.75">
      <c r="A275" t="s">
        <v>58</v>
      </c>
      <c r="E275" s="39" t="s">
        <v>663</v>
      </c>
    </row>
    <row r="276" spans="1:16" ht="25.5">
      <c r="A276" t="s">
        <v>49</v>
      </c>
      <c s="34" t="s">
        <v>381</v>
      </c>
      <c s="34" t="s">
        <v>664</v>
      </c>
      <c s="35" t="s">
        <v>47</v>
      </c>
      <c s="6" t="s">
        <v>665</v>
      </c>
      <c s="36" t="s">
        <v>95</v>
      </c>
      <c s="37">
        <v>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55</v>
      </c>
    </row>
    <row r="279" spans="1:5" ht="25.5">
      <c r="A279" t="s">
        <v>58</v>
      </c>
      <c r="E279" s="39" t="s">
        <v>665</v>
      </c>
    </row>
    <row r="280" spans="1:16" ht="25.5">
      <c r="A280" t="s">
        <v>49</v>
      </c>
      <c s="34" t="s">
        <v>385</v>
      </c>
      <c s="34" t="s">
        <v>666</v>
      </c>
      <c s="35" t="s">
        <v>47</v>
      </c>
      <c s="6" t="s">
        <v>667</v>
      </c>
      <c s="36" t="s">
        <v>125</v>
      </c>
      <c s="37">
        <v>0.219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423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55</v>
      </c>
    </row>
    <row r="283" spans="1:5" ht="38.25">
      <c r="A283" t="s">
        <v>58</v>
      </c>
      <c r="E283" s="39" t="s">
        <v>668</v>
      </c>
    </row>
    <row r="284" spans="1:13" ht="12.75">
      <c r="A284" t="s">
        <v>46</v>
      </c>
      <c r="C284" s="31" t="s">
        <v>87</v>
      </c>
      <c r="E284" s="33" t="s">
        <v>669</v>
      </c>
      <c r="J284" s="32">
        <f>0</f>
      </c>
      <c s="32">
        <f>0</f>
      </c>
      <c s="32">
        <f>0+L285+L289+L293</f>
      </c>
      <c s="32">
        <f>0+M285+M289+M293</f>
      </c>
    </row>
    <row r="285" spans="1:16" ht="12.75">
      <c r="A285" t="s">
        <v>49</v>
      </c>
      <c s="34" t="s">
        <v>277</v>
      </c>
      <c s="34" t="s">
        <v>670</v>
      </c>
      <c s="35" t="s">
        <v>47</v>
      </c>
      <c s="6" t="s">
        <v>671</v>
      </c>
      <c s="36" t="s">
        <v>95</v>
      </c>
      <c s="37">
        <v>1.97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423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55</v>
      </c>
    </row>
    <row r="288" spans="1:5" ht="25.5">
      <c r="A288" t="s">
        <v>58</v>
      </c>
      <c r="E288" s="39" t="s">
        <v>672</v>
      </c>
    </row>
    <row r="289" spans="1:16" ht="12.75">
      <c r="A289" t="s">
        <v>49</v>
      </c>
      <c s="34" t="s">
        <v>281</v>
      </c>
      <c s="34" t="s">
        <v>673</v>
      </c>
      <c s="35" t="s">
        <v>47</v>
      </c>
      <c s="6" t="s">
        <v>674</v>
      </c>
      <c s="36" t="s">
        <v>95</v>
      </c>
      <c s="37">
        <v>1.97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423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675</v>
      </c>
    </row>
    <row r="292" spans="1:5" ht="12.75">
      <c r="A292" t="s">
        <v>58</v>
      </c>
      <c r="E292" s="39" t="s">
        <v>674</v>
      </c>
    </row>
    <row r="293" spans="1:16" ht="12.75">
      <c r="A293" t="s">
        <v>49</v>
      </c>
      <c s="34" t="s">
        <v>285</v>
      </c>
      <c s="34" t="s">
        <v>676</v>
      </c>
      <c s="35" t="s">
        <v>47</v>
      </c>
      <c s="6" t="s">
        <v>677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423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678</v>
      </c>
    </row>
    <row r="296" spans="1:5" ht="12.75">
      <c r="A296" t="s">
        <v>58</v>
      </c>
      <c r="E296" s="39" t="s">
        <v>677</v>
      </c>
    </row>
    <row r="297" spans="1:13" ht="12.75">
      <c r="A297" t="s">
        <v>46</v>
      </c>
      <c r="C297" s="31" t="s">
        <v>92</v>
      </c>
      <c r="E297" s="33" t="s">
        <v>679</v>
      </c>
      <c r="J297" s="32">
        <f>0</f>
      </c>
      <c s="32">
        <f>0</f>
      </c>
      <c s="32">
        <f>0+L298+L302+L306+L310+L314+L318+L322+L326+L330+L334+L338+L342+L346+L350+L354+L358</f>
      </c>
      <c s="32">
        <f>0+M298+M302+M306+M310+M314+M318+M322+M326+M330+M334+M338+M342+M346+M350+M354+M358</f>
      </c>
    </row>
    <row r="298" spans="1:16" ht="12.75">
      <c r="A298" t="s">
        <v>49</v>
      </c>
      <c s="34" t="s">
        <v>288</v>
      </c>
      <c s="34" t="s">
        <v>680</v>
      </c>
      <c s="35" t="s">
        <v>47</v>
      </c>
      <c s="6" t="s">
        <v>681</v>
      </c>
      <c s="36" t="s">
        <v>95</v>
      </c>
      <c s="37">
        <v>8.4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423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55</v>
      </c>
    </row>
    <row r="301" spans="1:5" ht="12.75">
      <c r="A301" t="s">
        <v>58</v>
      </c>
      <c r="E301" s="39" t="s">
        <v>682</v>
      </c>
    </row>
    <row r="302" spans="1:16" ht="12.75">
      <c r="A302" t="s">
        <v>49</v>
      </c>
      <c s="34" t="s">
        <v>291</v>
      </c>
      <c s="34" t="s">
        <v>683</v>
      </c>
      <c s="35" t="s">
        <v>47</v>
      </c>
      <c s="6" t="s">
        <v>684</v>
      </c>
      <c s="36" t="s">
        <v>95</v>
      </c>
      <c s="37">
        <v>8.4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423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55</v>
      </c>
    </row>
    <row r="305" spans="1:5" ht="12.75">
      <c r="A305" t="s">
        <v>58</v>
      </c>
      <c r="E305" s="39" t="s">
        <v>685</v>
      </c>
    </row>
    <row r="306" spans="1:16" ht="12.75">
      <c r="A306" t="s">
        <v>49</v>
      </c>
      <c s="34" t="s">
        <v>294</v>
      </c>
      <c s="34" t="s">
        <v>686</v>
      </c>
      <c s="35" t="s">
        <v>47</v>
      </c>
      <c s="6" t="s">
        <v>687</v>
      </c>
      <c s="36" t="s">
        <v>95</v>
      </c>
      <c s="37">
        <v>7.92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55</v>
      </c>
    </row>
    <row r="308" spans="1:5" ht="38.25">
      <c r="A308" s="35" t="s">
        <v>56</v>
      </c>
      <c r="E308" s="40" t="s">
        <v>688</v>
      </c>
    </row>
    <row r="309" spans="1:5" ht="12.75">
      <c r="A309" t="s">
        <v>58</v>
      </c>
      <c r="E309" s="39" t="s">
        <v>689</v>
      </c>
    </row>
    <row r="310" spans="1:16" ht="12.75">
      <c r="A310" t="s">
        <v>49</v>
      </c>
      <c s="34" t="s">
        <v>298</v>
      </c>
      <c s="34" t="s">
        <v>690</v>
      </c>
      <c s="35" t="s">
        <v>47</v>
      </c>
      <c s="6" t="s">
        <v>691</v>
      </c>
      <c s="36" t="s">
        <v>95</v>
      </c>
      <c s="37">
        <v>1.06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55</v>
      </c>
    </row>
    <row r="312" spans="1:5" ht="12.75">
      <c r="A312" s="35" t="s">
        <v>56</v>
      </c>
      <c r="E312" s="40" t="s">
        <v>692</v>
      </c>
    </row>
    <row r="313" spans="1:5" ht="12.75">
      <c r="A313" t="s">
        <v>58</v>
      </c>
      <c r="E313" s="39" t="s">
        <v>689</v>
      </c>
    </row>
    <row r="314" spans="1:16" ht="12.75">
      <c r="A314" t="s">
        <v>49</v>
      </c>
      <c s="34" t="s">
        <v>302</v>
      </c>
      <c s="34" t="s">
        <v>693</v>
      </c>
      <c s="35" t="s">
        <v>47</v>
      </c>
      <c s="6" t="s">
        <v>694</v>
      </c>
      <c s="36" t="s">
        <v>95</v>
      </c>
      <c s="37">
        <v>8.8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55</v>
      </c>
    </row>
    <row r="316" spans="1:5" ht="12.75">
      <c r="A316" s="35" t="s">
        <v>56</v>
      </c>
      <c r="E316" s="40" t="s">
        <v>695</v>
      </c>
    </row>
    <row r="317" spans="1:5" ht="12.75">
      <c r="A317" t="s">
        <v>58</v>
      </c>
      <c r="E317" s="39" t="s">
        <v>55</v>
      </c>
    </row>
    <row r="318" spans="1:16" ht="12.75">
      <c r="A318" t="s">
        <v>49</v>
      </c>
      <c s="34" t="s">
        <v>305</v>
      </c>
      <c s="34" t="s">
        <v>696</v>
      </c>
      <c s="35" t="s">
        <v>47</v>
      </c>
      <c s="6" t="s">
        <v>697</v>
      </c>
      <c s="36" t="s">
        <v>125</v>
      </c>
      <c s="37">
        <v>0.015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55</v>
      </c>
    </row>
    <row r="320" spans="1:5" ht="12.75">
      <c r="A320" s="35" t="s">
        <v>56</v>
      </c>
      <c r="E320" s="40" t="s">
        <v>698</v>
      </c>
    </row>
    <row r="321" spans="1:5" ht="12.75">
      <c r="A321" t="s">
        <v>58</v>
      </c>
      <c r="E321" s="39" t="s">
        <v>55</v>
      </c>
    </row>
    <row r="322" spans="1:16" ht="25.5">
      <c r="A322" t="s">
        <v>49</v>
      </c>
      <c s="34" t="s">
        <v>308</v>
      </c>
      <c s="34" t="s">
        <v>699</v>
      </c>
      <c s="35" t="s">
        <v>47</v>
      </c>
      <c s="6" t="s">
        <v>700</v>
      </c>
      <c s="36" t="s">
        <v>95</v>
      </c>
      <c s="37">
        <v>17.085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423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701</v>
      </c>
    </row>
    <row r="325" spans="1:5" ht="38.25">
      <c r="A325" t="s">
        <v>58</v>
      </c>
      <c r="E325" s="39" t="s">
        <v>702</v>
      </c>
    </row>
    <row r="326" spans="1:16" ht="12.75">
      <c r="A326" t="s">
        <v>49</v>
      </c>
      <c s="34" t="s">
        <v>312</v>
      </c>
      <c s="34" t="s">
        <v>703</v>
      </c>
      <c s="35" t="s">
        <v>47</v>
      </c>
      <c s="6" t="s">
        <v>704</v>
      </c>
      <c s="36" t="s">
        <v>95</v>
      </c>
      <c s="37">
        <v>17.085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423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55</v>
      </c>
    </row>
    <row r="329" spans="1:5" ht="12.75">
      <c r="A329" t="s">
        <v>58</v>
      </c>
      <c r="E329" s="39" t="s">
        <v>704</v>
      </c>
    </row>
    <row r="330" spans="1:16" ht="12.75">
      <c r="A330" t="s">
        <v>49</v>
      </c>
      <c s="34" t="s">
        <v>315</v>
      </c>
      <c s="34" t="s">
        <v>705</v>
      </c>
      <c s="35" t="s">
        <v>47</v>
      </c>
      <c s="6" t="s">
        <v>706</v>
      </c>
      <c s="36" t="s">
        <v>113</v>
      </c>
      <c s="37">
        <v>4.454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423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707</v>
      </c>
    </row>
    <row r="333" spans="1:5" ht="12.75">
      <c r="A333" t="s">
        <v>58</v>
      </c>
      <c r="E333" s="39" t="s">
        <v>708</v>
      </c>
    </row>
    <row r="334" spans="1:16" ht="12.75">
      <c r="A334" t="s">
        <v>49</v>
      </c>
      <c s="34" t="s">
        <v>318</v>
      </c>
      <c s="34" t="s">
        <v>709</v>
      </c>
      <c s="35" t="s">
        <v>47</v>
      </c>
      <c s="6" t="s">
        <v>710</v>
      </c>
      <c s="36" t="s">
        <v>95</v>
      </c>
      <c s="37">
        <v>23.28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423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711</v>
      </c>
    </row>
    <row r="337" spans="1:5" ht="25.5">
      <c r="A337" t="s">
        <v>58</v>
      </c>
      <c r="E337" s="39" t="s">
        <v>712</v>
      </c>
    </row>
    <row r="338" spans="1:16" ht="12.75">
      <c r="A338" t="s">
        <v>49</v>
      </c>
      <c s="34" t="s">
        <v>323</v>
      </c>
      <c s="34" t="s">
        <v>713</v>
      </c>
      <c s="35" t="s">
        <v>47</v>
      </c>
      <c s="6" t="s">
        <v>714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423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55</v>
      </c>
    </row>
    <row r="341" spans="1:5" ht="25.5">
      <c r="A341" t="s">
        <v>58</v>
      </c>
      <c r="E341" s="39" t="s">
        <v>715</v>
      </c>
    </row>
    <row r="342" spans="1:16" ht="12.75">
      <c r="A342" t="s">
        <v>49</v>
      </c>
      <c s="34" t="s">
        <v>326</v>
      </c>
      <c s="34" t="s">
        <v>716</v>
      </c>
      <c s="35" t="s">
        <v>47</v>
      </c>
      <c s="6" t="s">
        <v>717</v>
      </c>
      <c s="36" t="s">
        <v>72</v>
      </c>
      <c s="37">
        <v>1.885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423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718</v>
      </c>
    </row>
    <row r="345" spans="1:5" ht="25.5">
      <c r="A345" t="s">
        <v>58</v>
      </c>
      <c r="E345" s="39" t="s">
        <v>719</v>
      </c>
    </row>
    <row r="346" spans="1:16" ht="12.75">
      <c r="A346" t="s">
        <v>49</v>
      </c>
      <c s="34" t="s">
        <v>331</v>
      </c>
      <c s="34" t="s">
        <v>720</v>
      </c>
      <c s="35" t="s">
        <v>47</v>
      </c>
      <c s="6" t="s">
        <v>721</v>
      </c>
      <c s="36" t="s">
        <v>62</v>
      </c>
      <c s="37">
        <v>12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423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722</v>
      </c>
    </row>
    <row r="349" spans="1:5" ht="25.5">
      <c r="A349" t="s">
        <v>58</v>
      </c>
      <c r="E349" s="39" t="s">
        <v>723</v>
      </c>
    </row>
    <row r="350" spans="1:16" ht="12.75">
      <c r="A350" t="s">
        <v>49</v>
      </c>
      <c s="34" t="s">
        <v>334</v>
      </c>
      <c s="34" t="s">
        <v>724</v>
      </c>
      <c s="35" t="s">
        <v>47</v>
      </c>
      <c s="6" t="s">
        <v>725</v>
      </c>
      <c s="36" t="s">
        <v>72</v>
      </c>
      <c s="37">
        <v>0.48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423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726</v>
      </c>
    </row>
    <row r="353" spans="1:5" ht="12.75">
      <c r="A353" t="s">
        <v>58</v>
      </c>
      <c r="E353" s="39" t="s">
        <v>727</v>
      </c>
    </row>
    <row r="354" spans="1:16" ht="12.75">
      <c r="A354" t="s">
        <v>49</v>
      </c>
      <c s="34" t="s">
        <v>338</v>
      </c>
      <c s="34" t="s">
        <v>728</v>
      </c>
      <c s="35" t="s">
        <v>47</v>
      </c>
      <c s="6" t="s">
        <v>729</v>
      </c>
      <c s="36" t="s">
        <v>72</v>
      </c>
      <c s="37">
        <v>4.15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423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730</v>
      </c>
    </row>
    <row r="357" spans="1:5" ht="12.75">
      <c r="A357" t="s">
        <v>58</v>
      </c>
      <c r="E357" s="39" t="s">
        <v>731</v>
      </c>
    </row>
    <row r="358" spans="1:16" ht="12.75">
      <c r="A358" t="s">
        <v>49</v>
      </c>
      <c s="34" t="s">
        <v>341</v>
      </c>
      <c s="34" t="s">
        <v>732</v>
      </c>
      <c s="35" t="s">
        <v>47</v>
      </c>
      <c s="6" t="s">
        <v>733</v>
      </c>
      <c s="36" t="s">
        <v>95</v>
      </c>
      <c s="37">
        <v>6.385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423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734</v>
      </c>
    </row>
    <row r="361" spans="1:5" ht="12.75">
      <c r="A361" t="s">
        <v>58</v>
      </c>
      <c r="E361" s="39" t="s">
        <v>735</v>
      </c>
    </row>
    <row r="362" spans="1:13" ht="12.75">
      <c r="A362" t="s">
        <v>46</v>
      </c>
      <c r="C362" s="31" t="s">
        <v>736</v>
      </c>
      <c r="E362" s="33" t="s">
        <v>737</v>
      </c>
      <c r="J362" s="32">
        <f>0</f>
      </c>
      <c s="32">
        <f>0</f>
      </c>
      <c s="32">
        <f>0+L363+L367+L371+L375+L379+L383</f>
      </c>
      <c s="32">
        <f>0+M363+M367+M371+M375+M379+M383</f>
      </c>
    </row>
    <row r="363" spans="1:16" ht="12.75">
      <c r="A363" t="s">
        <v>49</v>
      </c>
      <c s="34" t="s">
        <v>345</v>
      </c>
      <c s="34" t="s">
        <v>738</v>
      </c>
      <c s="35" t="s">
        <v>47</v>
      </c>
      <c s="6" t="s">
        <v>739</v>
      </c>
      <c s="36" t="s">
        <v>125</v>
      </c>
      <c s="37">
        <v>27.119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423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55</v>
      </c>
    </row>
    <row r="366" spans="1:5" ht="25.5">
      <c r="A366" t="s">
        <v>58</v>
      </c>
      <c r="E366" s="39" t="s">
        <v>740</v>
      </c>
    </row>
    <row r="367" spans="1:16" ht="12.75">
      <c r="A367" t="s">
        <v>49</v>
      </c>
      <c s="34" t="s">
        <v>349</v>
      </c>
      <c s="34" t="s">
        <v>741</v>
      </c>
      <c s="35" t="s">
        <v>47</v>
      </c>
      <c s="6" t="s">
        <v>742</v>
      </c>
      <c s="36" t="s">
        <v>125</v>
      </c>
      <c s="37">
        <v>542.38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423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743</v>
      </c>
    </row>
    <row r="370" spans="1:5" ht="25.5">
      <c r="A370" t="s">
        <v>58</v>
      </c>
      <c r="E370" s="39" t="s">
        <v>744</v>
      </c>
    </row>
    <row r="371" spans="1:16" ht="12.75">
      <c r="A371" t="s">
        <v>49</v>
      </c>
      <c s="34" t="s">
        <v>400</v>
      </c>
      <c s="34" t="s">
        <v>745</v>
      </c>
      <c s="35" t="s">
        <v>47</v>
      </c>
      <c s="6" t="s">
        <v>746</v>
      </c>
      <c s="36" t="s">
        <v>125</v>
      </c>
      <c s="37">
        <v>27.119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423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55</v>
      </c>
    </row>
    <row r="374" spans="1:5" ht="25.5">
      <c r="A374" t="s">
        <v>58</v>
      </c>
      <c r="E374" s="39" t="s">
        <v>747</v>
      </c>
    </row>
    <row r="375" spans="1:16" ht="25.5">
      <c r="A375" t="s">
        <v>49</v>
      </c>
      <c s="34" t="s">
        <v>405</v>
      </c>
      <c s="34" t="s">
        <v>748</v>
      </c>
      <c s="35" t="s">
        <v>47</v>
      </c>
      <c s="6" t="s">
        <v>482</v>
      </c>
      <c s="36" t="s">
        <v>125</v>
      </c>
      <c s="37">
        <v>17.159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423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749</v>
      </c>
    </row>
    <row r="378" spans="1:5" ht="25.5">
      <c r="A378" t="s">
        <v>58</v>
      </c>
      <c r="E378" s="39" t="s">
        <v>482</v>
      </c>
    </row>
    <row r="379" spans="1:16" ht="25.5">
      <c r="A379" t="s">
        <v>49</v>
      </c>
      <c s="34" t="s">
        <v>408</v>
      </c>
      <c s="34" t="s">
        <v>750</v>
      </c>
      <c s="35" t="s">
        <v>47</v>
      </c>
      <c s="6" t="s">
        <v>751</v>
      </c>
      <c s="36" t="s">
        <v>125</v>
      </c>
      <c s="37">
        <v>9.96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423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55</v>
      </c>
    </row>
    <row r="382" spans="1:5" ht="25.5">
      <c r="A382" t="s">
        <v>58</v>
      </c>
      <c r="E382" s="39" t="s">
        <v>752</v>
      </c>
    </row>
    <row r="383" spans="1:16" ht="12.75">
      <c r="A383" t="s">
        <v>49</v>
      </c>
      <c s="34" t="s">
        <v>412</v>
      </c>
      <c s="34" t="s">
        <v>753</v>
      </c>
      <c s="35" t="s">
        <v>47</v>
      </c>
      <c s="6" t="s">
        <v>754</v>
      </c>
      <c s="36" t="s">
        <v>125</v>
      </c>
      <c s="37">
        <v>277.368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423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55</v>
      </c>
    </row>
    <row r="386" spans="1:5" ht="25.5">
      <c r="A386" t="s">
        <v>58</v>
      </c>
      <c r="E386" s="39" t="s">
        <v>755</v>
      </c>
    </row>
    <row r="387" spans="1:13" ht="12.75">
      <c r="A387" t="s">
        <v>46</v>
      </c>
      <c r="C387" s="31" t="s">
        <v>54</v>
      </c>
      <c r="E387" s="33" t="s">
        <v>368</v>
      </c>
      <c r="J387" s="32">
        <f>0</f>
      </c>
      <c s="32">
        <f>0</f>
      </c>
      <c s="32">
        <f>0+L388</f>
      </c>
      <c s="32">
        <f>0+M388</f>
      </c>
    </row>
    <row r="388" spans="1:16" ht="12.75">
      <c r="A388" t="s">
        <v>49</v>
      </c>
      <c s="34" t="s">
        <v>756</v>
      </c>
      <c s="34" t="s">
        <v>757</v>
      </c>
      <c s="35" t="s">
        <v>47</v>
      </c>
      <c s="6" t="s">
        <v>758</v>
      </c>
      <c s="36" t="s">
        <v>67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423</v>
      </c>
      <c>
        <f>(M388*21)/100</f>
      </c>
      <c t="s">
        <v>27</v>
      </c>
    </row>
    <row r="389" spans="1:5" ht="12.75">
      <c r="A389" s="35" t="s">
        <v>54</v>
      </c>
      <c r="E389" s="39" t="s">
        <v>55</v>
      </c>
    </row>
    <row r="390" spans="1:5" ht="12.75">
      <c r="A390" s="35" t="s">
        <v>56</v>
      </c>
      <c r="E390" s="40" t="s">
        <v>55</v>
      </c>
    </row>
    <row r="391" spans="1:5" ht="38.25">
      <c r="A391" t="s">
        <v>58</v>
      </c>
      <c r="E391" s="39" t="s">
        <v>759</v>
      </c>
    </row>
    <row r="392" spans="1:13" ht="12.75">
      <c r="A392" t="s">
        <v>46</v>
      </c>
      <c r="C392" s="31" t="s">
        <v>760</v>
      </c>
      <c r="E392" s="33" t="s">
        <v>761</v>
      </c>
      <c r="J392" s="32">
        <f>0</f>
      </c>
      <c s="32">
        <f>0</f>
      </c>
      <c s="32">
        <f>0+L393+L397+L401+L405+L409+L413+L417</f>
      </c>
      <c s="32">
        <f>0+M393+M397+M401+M405+M409+M413+M417</f>
      </c>
    </row>
    <row r="393" spans="1:16" ht="12.75">
      <c r="A393" t="s">
        <v>49</v>
      </c>
      <c s="34" t="s">
        <v>388</v>
      </c>
      <c s="34" t="s">
        <v>762</v>
      </c>
      <c s="35" t="s">
        <v>47</v>
      </c>
      <c s="6" t="s">
        <v>763</v>
      </c>
      <c s="36" t="s">
        <v>113</v>
      </c>
      <c s="37">
        <v>3.93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55</v>
      </c>
    </row>
    <row r="395" spans="1:5" ht="12.75">
      <c r="A395" s="35" t="s">
        <v>56</v>
      </c>
      <c r="E395" s="40" t="s">
        <v>764</v>
      </c>
    </row>
    <row r="396" spans="1:5" ht="51">
      <c r="A396" t="s">
        <v>58</v>
      </c>
      <c r="E396" s="39" t="s">
        <v>765</v>
      </c>
    </row>
    <row r="397" spans="1:16" ht="12.75">
      <c r="A397" t="s">
        <v>49</v>
      </c>
      <c s="34" t="s">
        <v>391</v>
      </c>
      <c s="34" t="s">
        <v>766</v>
      </c>
      <c s="35" t="s">
        <v>47</v>
      </c>
      <c s="6" t="s">
        <v>767</v>
      </c>
      <c s="36" t="s">
        <v>72</v>
      </c>
      <c s="37">
        <v>0.393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55</v>
      </c>
    </row>
    <row r="399" spans="1:5" ht="12.75">
      <c r="A399" s="35" t="s">
        <v>56</v>
      </c>
      <c r="E399" s="40" t="s">
        <v>768</v>
      </c>
    </row>
    <row r="400" spans="1:5" ht="51">
      <c r="A400" t="s">
        <v>58</v>
      </c>
      <c r="E400" s="39" t="s">
        <v>769</v>
      </c>
    </row>
    <row r="401" spans="1:16" ht="12.75">
      <c r="A401" t="s">
        <v>49</v>
      </c>
      <c s="34" t="s">
        <v>394</v>
      </c>
      <c s="34" t="s">
        <v>770</v>
      </c>
      <c s="35" t="s">
        <v>47</v>
      </c>
      <c s="6" t="s">
        <v>771</v>
      </c>
      <c s="36" t="s">
        <v>125</v>
      </c>
      <c s="37">
        <v>0.629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55</v>
      </c>
    </row>
    <row r="403" spans="1:5" ht="12.75">
      <c r="A403" s="35" t="s">
        <v>56</v>
      </c>
      <c r="E403" s="40" t="s">
        <v>772</v>
      </c>
    </row>
    <row r="404" spans="1:5" ht="12.75">
      <c r="A404" t="s">
        <v>58</v>
      </c>
      <c r="E404" s="39" t="s">
        <v>771</v>
      </c>
    </row>
    <row r="405" spans="1:16" ht="12.75">
      <c r="A405" t="s">
        <v>49</v>
      </c>
      <c s="34" t="s">
        <v>773</v>
      </c>
      <c s="34" t="s">
        <v>774</v>
      </c>
      <c s="35" t="s">
        <v>47</v>
      </c>
      <c s="6" t="s">
        <v>775</v>
      </c>
      <c s="36" t="s">
        <v>95</v>
      </c>
      <c s="37">
        <v>10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53</v>
      </c>
      <c>
        <f>(M405*21)/100</f>
      </c>
      <c t="s">
        <v>27</v>
      </c>
    </row>
    <row r="406" spans="1:5" ht="12.75">
      <c r="A406" s="35" t="s">
        <v>54</v>
      </c>
      <c r="E406" s="39" t="s">
        <v>55</v>
      </c>
    </row>
    <row r="407" spans="1:5" ht="12.75">
      <c r="A407" s="35" t="s">
        <v>56</v>
      </c>
      <c r="E407" s="40" t="s">
        <v>98</v>
      </c>
    </row>
    <row r="408" spans="1:5" ht="38.25">
      <c r="A408" t="s">
        <v>58</v>
      </c>
      <c r="E408" s="39" t="s">
        <v>776</v>
      </c>
    </row>
    <row r="409" spans="1:16" ht="12.75">
      <c r="A409" t="s">
        <v>49</v>
      </c>
      <c s="34" t="s">
        <v>777</v>
      </c>
      <c s="34" t="s">
        <v>778</v>
      </c>
      <c s="35" t="s">
        <v>47</v>
      </c>
      <c s="6" t="s">
        <v>779</v>
      </c>
      <c s="36" t="s">
        <v>72</v>
      </c>
      <c s="37">
        <v>7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53</v>
      </c>
      <c>
        <f>(M409*21)/100</f>
      </c>
      <c t="s">
        <v>27</v>
      </c>
    </row>
    <row r="410" spans="1:5" ht="12.75">
      <c r="A410" s="35" t="s">
        <v>54</v>
      </c>
      <c r="E410" s="39" t="s">
        <v>55</v>
      </c>
    </row>
    <row r="411" spans="1:5" ht="12.75">
      <c r="A411" s="35" t="s">
        <v>56</v>
      </c>
      <c r="E411" s="40" t="s">
        <v>55</v>
      </c>
    </row>
    <row r="412" spans="1:5" ht="51">
      <c r="A412" t="s">
        <v>58</v>
      </c>
      <c r="E412" s="39" t="s">
        <v>780</v>
      </c>
    </row>
    <row r="413" spans="1:16" ht="12.75">
      <c r="A413" t="s">
        <v>49</v>
      </c>
      <c s="34" t="s">
        <v>781</v>
      </c>
      <c s="34" t="s">
        <v>782</v>
      </c>
      <c s="35" t="s">
        <v>47</v>
      </c>
      <c s="6" t="s">
        <v>783</v>
      </c>
      <c s="36" t="s">
        <v>125</v>
      </c>
      <c s="37">
        <v>11.9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55</v>
      </c>
    </row>
    <row r="415" spans="1:5" ht="12.75">
      <c r="A415" s="35" t="s">
        <v>56</v>
      </c>
      <c r="E415" s="40" t="s">
        <v>784</v>
      </c>
    </row>
    <row r="416" spans="1:5" ht="12.75">
      <c r="A416" t="s">
        <v>58</v>
      </c>
      <c r="E416" s="39" t="s">
        <v>783</v>
      </c>
    </row>
    <row r="417" spans="1:16" ht="25.5">
      <c r="A417" t="s">
        <v>49</v>
      </c>
      <c s="34" t="s">
        <v>785</v>
      </c>
      <c s="34" t="s">
        <v>786</v>
      </c>
      <c s="35" t="s">
        <v>47</v>
      </c>
      <c s="6" t="s">
        <v>787</v>
      </c>
      <c s="36" t="s">
        <v>125</v>
      </c>
      <c s="37">
        <v>12.529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55</v>
      </c>
    </row>
    <row r="419" spans="1:5" ht="12.75">
      <c r="A419" s="35" t="s">
        <v>56</v>
      </c>
      <c r="E419" s="40" t="s">
        <v>788</v>
      </c>
    </row>
    <row r="420" spans="1:5" ht="140.25">
      <c r="A420" t="s">
        <v>58</v>
      </c>
      <c r="E420" s="39" t="s">
        <v>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790</v>
      </c>
      <c r="E4" s="26" t="s">
        <v>791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794</v>
      </c>
      <c r="E8" s="30" t="s">
        <v>793</v>
      </c>
      <c r="J8" s="29">
        <f>0+J9+J46+J103</f>
      </c>
      <c s="29">
        <f>0+K9+K46+K103</f>
      </c>
      <c s="29">
        <f>0+L9+L46+L103</f>
      </c>
      <c s="29">
        <f>0+M9+M46+M103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795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80</v>
      </c>
      <c s="35" t="s">
        <v>47</v>
      </c>
      <c s="6" t="s">
        <v>81</v>
      </c>
      <c s="36" t="s">
        <v>72</v>
      </c>
      <c s="37">
        <v>18.62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796</v>
      </c>
    </row>
    <row r="21" spans="1:5" ht="216.75">
      <c r="A21" t="s">
        <v>58</v>
      </c>
      <c r="E21" s="39" t="s">
        <v>74</v>
      </c>
    </row>
    <row r="22" spans="1:16" ht="12.75">
      <c r="A22" t="s">
        <v>49</v>
      </c>
      <c s="34" t="s">
        <v>69</v>
      </c>
      <c s="34" t="s">
        <v>84</v>
      </c>
      <c s="35" t="s">
        <v>47</v>
      </c>
      <c s="6" t="s">
        <v>85</v>
      </c>
      <c s="36" t="s">
        <v>72</v>
      </c>
      <c s="37">
        <v>2.66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797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99</v>
      </c>
      <c s="35" t="s">
        <v>47</v>
      </c>
      <c s="6" t="s">
        <v>100</v>
      </c>
      <c s="36" t="s">
        <v>95</v>
      </c>
      <c s="37">
        <v>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25.5">
      <c r="A29" t="s">
        <v>58</v>
      </c>
      <c r="E29" s="39" t="s">
        <v>101</v>
      </c>
    </row>
    <row r="30" spans="1:16" ht="12.75">
      <c r="A30" t="s">
        <v>49</v>
      </c>
      <c s="34" t="s">
        <v>79</v>
      </c>
      <c s="34" t="s">
        <v>102</v>
      </c>
      <c s="35" t="s">
        <v>47</v>
      </c>
      <c s="6" t="s">
        <v>103</v>
      </c>
      <c s="36" t="s">
        <v>95</v>
      </c>
      <c s="37">
        <v>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104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97</v>
      </c>
    </row>
    <row r="34" spans="1:16" ht="12.75">
      <c r="A34" t="s">
        <v>49</v>
      </c>
      <c s="34" t="s">
        <v>83</v>
      </c>
      <c s="34" t="s">
        <v>106</v>
      </c>
      <c s="35" t="s">
        <v>47</v>
      </c>
      <c s="6" t="s">
        <v>107</v>
      </c>
      <c s="36" t="s">
        <v>72</v>
      </c>
      <c s="37">
        <v>18.62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796</v>
      </c>
    </row>
    <row r="37" spans="1:5" ht="153">
      <c r="A37" t="s">
        <v>58</v>
      </c>
      <c r="E37" s="39" t="s">
        <v>109</v>
      </c>
    </row>
    <row r="38" spans="1:16" ht="12.75">
      <c r="A38" t="s">
        <v>49</v>
      </c>
      <c s="34" t="s">
        <v>87</v>
      </c>
      <c s="34" t="s">
        <v>111</v>
      </c>
      <c s="35" t="s">
        <v>47</v>
      </c>
      <c s="6" t="s">
        <v>112</v>
      </c>
      <c s="36" t="s">
        <v>113</v>
      </c>
      <c s="37">
        <v>26.6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104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798</v>
      </c>
    </row>
    <row r="41" spans="1:5" ht="12.75">
      <c r="A41" t="s">
        <v>58</v>
      </c>
      <c r="E41" s="39" t="s">
        <v>97</v>
      </c>
    </row>
    <row r="42" spans="1:16" ht="25.5">
      <c r="A42" t="s">
        <v>49</v>
      </c>
      <c s="34" t="s">
        <v>92</v>
      </c>
      <c s="34" t="s">
        <v>123</v>
      </c>
      <c s="35" t="s">
        <v>47</v>
      </c>
      <c s="6" t="s">
        <v>124</v>
      </c>
      <c s="36" t="s">
        <v>125</v>
      </c>
      <c s="37">
        <v>5.32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89.25">
      <c r="A45" t="s">
        <v>58</v>
      </c>
      <c r="E45" s="39" t="s">
        <v>127</v>
      </c>
    </row>
    <row r="46" spans="1:13" ht="12.75">
      <c r="A46" t="s">
        <v>46</v>
      </c>
      <c r="C46" s="31" t="s">
        <v>27</v>
      </c>
      <c r="E46" s="33" t="s">
        <v>799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98</v>
      </c>
      <c s="34" t="s">
        <v>187</v>
      </c>
      <c s="35" t="s">
        <v>47</v>
      </c>
      <c s="6" t="s">
        <v>188</v>
      </c>
      <c s="36" t="s">
        <v>95</v>
      </c>
      <c s="37">
        <v>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800</v>
      </c>
    </row>
    <row r="50" spans="1:5" ht="38.25">
      <c r="A50" t="s">
        <v>58</v>
      </c>
      <c r="E50" s="39" t="s">
        <v>185</v>
      </c>
    </row>
    <row r="51" spans="1:16" ht="25.5">
      <c r="A51" t="s">
        <v>49</v>
      </c>
      <c s="34" t="s">
        <v>88</v>
      </c>
      <c s="34" t="s">
        <v>196</v>
      </c>
      <c s="35" t="s">
        <v>47</v>
      </c>
      <c s="6" t="s">
        <v>197</v>
      </c>
      <c s="36" t="s">
        <v>62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104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800</v>
      </c>
    </row>
    <row r="54" spans="1:5" ht="12.75">
      <c r="A54" t="s">
        <v>58</v>
      </c>
      <c r="E54" s="39" t="s">
        <v>97</v>
      </c>
    </row>
    <row r="55" spans="1:16" ht="12.75">
      <c r="A55" t="s">
        <v>49</v>
      </c>
      <c s="34" t="s">
        <v>105</v>
      </c>
      <c s="34" t="s">
        <v>801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104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12.75">
      <c r="A58" t="s">
        <v>58</v>
      </c>
      <c r="E58" s="39" t="s">
        <v>97</v>
      </c>
    </row>
    <row r="59" spans="1:16" ht="12.75">
      <c r="A59" t="s">
        <v>49</v>
      </c>
      <c s="34" t="s">
        <v>110</v>
      </c>
      <c s="34" t="s">
        <v>209</v>
      </c>
      <c s="35" t="s">
        <v>47</v>
      </c>
      <c s="6" t="s">
        <v>210</v>
      </c>
      <c s="36" t="s">
        <v>62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104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12.75">
      <c r="A62" t="s">
        <v>58</v>
      </c>
      <c r="E62" s="39" t="s">
        <v>97</v>
      </c>
    </row>
    <row r="63" spans="1:16" ht="12.75">
      <c r="A63" t="s">
        <v>49</v>
      </c>
      <c s="34" t="s">
        <v>115</v>
      </c>
      <c s="34" t="s">
        <v>802</v>
      </c>
      <c s="35" t="s">
        <v>47</v>
      </c>
      <c s="6" t="s">
        <v>803</v>
      </c>
      <c s="36" t="s">
        <v>67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76.5">
      <c r="A66" t="s">
        <v>58</v>
      </c>
      <c r="E66" s="39" t="s">
        <v>804</v>
      </c>
    </row>
    <row r="67" spans="1:16" ht="12.75">
      <c r="A67" t="s">
        <v>49</v>
      </c>
      <c s="34" t="s">
        <v>119</v>
      </c>
      <c s="34" t="s">
        <v>805</v>
      </c>
      <c s="35" t="s">
        <v>47</v>
      </c>
      <c s="6" t="s">
        <v>806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104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807</v>
      </c>
    </row>
    <row r="70" spans="1:5" ht="12.75">
      <c r="A70" t="s">
        <v>58</v>
      </c>
      <c r="E70" s="39" t="s">
        <v>97</v>
      </c>
    </row>
    <row r="71" spans="1:16" ht="12.75">
      <c r="A71" t="s">
        <v>49</v>
      </c>
      <c s="34" t="s">
        <v>122</v>
      </c>
      <c s="34" t="s">
        <v>808</v>
      </c>
      <c s="35" t="s">
        <v>47</v>
      </c>
      <c s="6" t="s">
        <v>809</v>
      </c>
      <c s="36" t="s">
        <v>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104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807</v>
      </c>
    </row>
    <row r="74" spans="1:5" ht="12.75">
      <c r="A74" t="s">
        <v>58</v>
      </c>
      <c r="E74" s="39" t="s">
        <v>97</v>
      </c>
    </row>
    <row r="75" spans="1:16" ht="12.75">
      <c r="A75" t="s">
        <v>49</v>
      </c>
      <c s="34" t="s">
        <v>129</v>
      </c>
      <c s="34" t="s">
        <v>810</v>
      </c>
      <c s="35" t="s">
        <v>47</v>
      </c>
      <c s="6" t="s">
        <v>811</v>
      </c>
      <c s="36" t="s">
        <v>62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104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807</v>
      </c>
    </row>
    <row r="78" spans="1:5" ht="12.75">
      <c r="A78" t="s">
        <v>58</v>
      </c>
      <c r="E78" s="39" t="s">
        <v>97</v>
      </c>
    </row>
    <row r="79" spans="1:16" ht="12.75">
      <c r="A79" t="s">
        <v>49</v>
      </c>
      <c s="34" t="s">
        <v>135</v>
      </c>
      <c s="34" t="s">
        <v>812</v>
      </c>
      <c s="35" t="s">
        <v>47</v>
      </c>
      <c s="6" t="s">
        <v>813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104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58</v>
      </c>
      <c r="E82" s="39" t="s">
        <v>97</v>
      </c>
    </row>
    <row r="83" spans="1:16" ht="12.75">
      <c r="A83" t="s">
        <v>49</v>
      </c>
      <c s="34" t="s">
        <v>139</v>
      </c>
      <c s="34" t="s">
        <v>814</v>
      </c>
      <c s="35" t="s">
        <v>47</v>
      </c>
      <c s="6" t="s">
        <v>815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807</v>
      </c>
    </row>
    <row r="86" spans="1:5" ht="12.75">
      <c r="A86" t="s">
        <v>58</v>
      </c>
      <c r="E86" s="39" t="s">
        <v>97</v>
      </c>
    </row>
    <row r="87" spans="1:16" ht="12.75">
      <c r="A87" t="s">
        <v>49</v>
      </c>
      <c s="34" t="s">
        <v>142</v>
      </c>
      <c s="34" t="s">
        <v>816</v>
      </c>
      <c s="35" t="s">
        <v>47</v>
      </c>
      <c s="6" t="s">
        <v>817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104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807</v>
      </c>
    </row>
    <row r="90" spans="1:5" ht="12.75">
      <c r="A90" t="s">
        <v>58</v>
      </c>
      <c r="E90" s="39" t="s">
        <v>97</v>
      </c>
    </row>
    <row r="91" spans="1:16" ht="12.75">
      <c r="A91" t="s">
        <v>49</v>
      </c>
      <c s="34" t="s">
        <v>145</v>
      </c>
      <c s="34" t="s">
        <v>818</v>
      </c>
      <c s="35" t="s">
        <v>47</v>
      </c>
      <c s="6" t="s">
        <v>819</v>
      </c>
      <c s="36" t="s">
        <v>62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104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2.75">
      <c r="A94" t="s">
        <v>58</v>
      </c>
      <c r="E94" s="39" t="s">
        <v>97</v>
      </c>
    </row>
    <row r="95" spans="1:16" ht="12.75">
      <c r="A95" t="s">
        <v>49</v>
      </c>
      <c s="34" t="s">
        <v>149</v>
      </c>
      <c s="34" t="s">
        <v>820</v>
      </c>
      <c s="35" t="s">
        <v>47</v>
      </c>
      <c s="6" t="s">
        <v>821</v>
      </c>
      <c s="36" t="s">
        <v>372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104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97</v>
      </c>
    </row>
    <row r="99" spans="1:16" ht="12.75">
      <c r="A99" t="s">
        <v>49</v>
      </c>
      <c s="34" t="s">
        <v>152</v>
      </c>
      <c s="34" t="s">
        <v>822</v>
      </c>
      <c s="35" t="s">
        <v>47</v>
      </c>
      <c s="6" t="s">
        <v>823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824</v>
      </c>
    </row>
    <row r="103" spans="1:13" ht="12.75">
      <c r="A103" t="s">
        <v>46</v>
      </c>
      <c r="C103" s="31" t="s">
        <v>20</v>
      </c>
      <c r="E103" s="33" t="s">
        <v>368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49</v>
      </c>
      <c s="34" t="s">
        <v>155</v>
      </c>
      <c s="34" t="s">
        <v>370</v>
      </c>
      <c s="35" t="s">
        <v>47</v>
      </c>
      <c s="6" t="s">
        <v>371</v>
      </c>
      <c s="36" t="s">
        <v>372</v>
      </c>
      <c s="37">
        <v>16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12.75">
      <c r="A107" t="s">
        <v>58</v>
      </c>
      <c r="E107" s="39" t="s">
        <v>373</v>
      </c>
    </row>
    <row r="108" spans="1:16" ht="12.75">
      <c r="A108" t="s">
        <v>49</v>
      </c>
      <c s="34" t="s">
        <v>160</v>
      </c>
      <c s="34" t="s">
        <v>386</v>
      </c>
      <c s="35" t="s">
        <v>47</v>
      </c>
      <c s="6" t="s">
        <v>387</v>
      </c>
      <c s="36" t="s">
        <v>372</v>
      </c>
      <c s="37">
        <v>18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104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12.75">
      <c r="A111" t="s">
        <v>58</v>
      </c>
      <c r="E111" s="39" t="s">
        <v>97</v>
      </c>
    </row>
    <row r="112" spans="1:16" ht="12.75">
      <c r="A112" t="s">
        <v>49</v>
      </c>
      <c s="34" t="s">
        <v>164</v>
      </c>
      <c s="34" t="s">
        <v>382</v>
      </c>
      <c s="35" t="s">
        <v>47</v>
      </c>
      <c s="6" t="s">
        <v>383</v>
      </c>
      <c s="36" t="s">
        <v>62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25.5">
      <c r="A115" t="s">
        <v>58</v>
      </c>
      <c r="E115" s="39" t="s">
        <v>384</v>
      </c>
    </row>
    <row r="116" spans="1:16" ht="12.75">
      <c r="A116" t="s">
        <v>49</v>
      </c>
      <c s="34" t="s">
        <v>167</v>
      </c>
      <c s="34" t="s">
        <v>395</v>
      </c>
      <c s="35" t="s">
        <v>47</v>
      </c>
      <c s="6" t="s">
        <v>396</v>
      </c>
      <c s="36" t="s">
        <v>372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63.75">
      <c r="A119" t="s">
        <v>58</v>
      </c>
      <c r="E119" s="39" t="s">
        <v>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825</v>
      </c>
      <c r="E4" s="26" t="s">
        <v>826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825</v>
      </c>
      <c r="E8" s="30" t="s">
        <v>826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828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829</v>
      </c>
      <c s="35" t="s">
        <v>47</v>
      </c>
      <c s="6" t="s">
        <v>830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831</v>
      </c>
      <c>
        <f>(M10*21)/100</f>
      </c>
      <c t="s">
        <v>27</v>
      </c>
    </row>
    <row r="11" spans="1:5" ht="12.75">
      <c r="A11" s="35" t="s">
        <v>54</v>
      </c>
      <c r="E11" s="39" t="s">
        <v>832</v>
      </c>
    </row>
    <row r="12" spans="1:5" ht="12.75">
      <c r="A12" s="35" t="s">
        <v>56</v>
      </c>
      <c r="E12" s="40" t="s">
        <v>833</v>
      </c>
    </row>
    <row r="13" spans="1:5" ht="89.25">
      <c r="A13" t="s">
        <v>58</v>
      </c>
      <c r="E13" s="39" t="s">
        <v>834</v>
      </c>
    </row>
    <row r="14" spans="1:16" ht="12.75">
      <c r="A14" t="s">
        <v>49</v>
      </c>
      <c s="34" t="s">
        <v>27</v>
      </c>
      <c s="34" t="s">
        <v>835</v>
      </c>
      <c s="35" t="s">
        <v>47</v>
      </c>
      <c s="6" t="s">
        <v>836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831</v>
      </c>
      <c>
        <f>(M14*21)/100</f>
      </c>
      <c t="s">
        <v>27</v>
      </c>
    </row>
    <row r="15" spans="1:5" ht="12.75">
      <c r="A15" s="35" t="s">
        <v>54</v>
      </c>
      <c r="E15" s="39" t="s">
        <v>837</v>
      </c>
    </row>
    <row r="16" spans="1:5" ht="12.75">
      <c r="A16" s="35" t="s">
        <v>56</v>
      </c>
      <c r="E16" s="40" t="s">
        <v>833</v>
      </c>
    </row>
    <row r="17" spans="1:5" ht="102">
      <c r="A17" t="s">
        <v>58</v>
      </c>
      <c r="E17" s="39" t="s">
        <v>838</v>
      </c>
    </row>
    <row r="18" spans="1:16" ht="12.75">
      <c r="A18" t="s">
        <v>49</v>
      </c>
      <c s="34" t="s">
        <v>26</v>
      </c>
      <c s="34" t="s">
        <v>839</v>
      </c>
      <c s="35" t="s">
        <v>47</v>
      </c>
      <c s="6" t="s">
        <v>840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831</v>
      </c>
      <c>
        <f>(M18*21)/100</f>
      </c>
      <c t="s">
        <v>27</v>
      </c>
    </row>
    <row r="19" spans="1:5" ht="12.75">
      <c r="A19" s="35" t="s">
        <v>54</v>
      </c>
      <c r="E19" s="39" t="s">
        <v>841</v>
      </c>
    </row>
    <row r="20" spans="1:5" ht="12.75">
      <c r="A20" s="35" t="s">
        <v>56</v>
      </c>
      <c r="E20" s="40" t="s">
        <v>833</v>
      </c>
    </row>
    <row r="21" spans="1:5" ht="38.25">
      <c r="A21" t="s">
        <v>58</v>
      </c>
      <c r="E21" s="39" t="s">
        <v>842</v>
      </c>
    </row>
    <row r="22" spans="1:16" ht="12.75">
      <c r="A22" t="s">
        <v>49</v>
      </c>
      <c s="34" t="s">
        <v>69</v>
      </c>
      <c s="34" t="s">
        <v>843</v>
      </c>
      <c s="35" t="s">
        <v>47</v>
      </c>
      <c s="6" t="s">
        <v>844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831</v>
      </c>
      <c>
        <f>(M22*21)/100</f>
      </c>
      <c t="s">
        <v>27</v>
      </c>
    </row>
    <row r="23" spans="1:5" ht="12.75">
      <c r="A23" s="35" t="s">
        <v>54</v>
      </c>
      <c r="E23" s="39" t="s">
        <v>845</v>
      </c>
    </row>
    <row r="24" spans="1:5" ht="12.75">
      <c r="A24" s="35" t="s">
        <v>56</v>
      </c>
      <c r="E24" s="40" t="s">
        <v>833</v>
      </c>
    </row>
    <row r="25" spans="1:5" ht="63.75">
      <c r="A25" t="s">
        <v>58</v>
      </c>
      <c r="E25" s="39" t="s">
        <v>846</v>
      </c>
    </row>
    <row r="26" spans="1:13" ht="12.75">
      <c r="A26" t="s">
        <v>46</v>
      </c>
      <c r="C26" s="31" t="s">
        <v>27</v>
      </c>
      <c r="E26" s="33" t="s">
        <v>368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75</v>
      </c>
      <c s="34" t="s">
        <v>847</v>
      </c>
      <c s="35" t="s">
        <v>47</v>
      </c>
      <c s="6" t="s">
        <v>848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831</v>
      </c>
      <c>
        <f>(M27*21)/100</f>
      </c>
      <c t="s">
        <v>27</v>
      </c>
    </row>
    <row r="28" spans="1:5" ht="12.75">
      <c r="A28" s="35" t="s">
        <v>54</v>
      </c>
      <c r="E28" s="39" t="s">
        <v>849</v>
      </c>
    </row>
    <row r="29" spans="1:5" ht="12.75">
      <c r="A29" s="35" t="s">
        <v>56</v>
      </c>
      <c r="E29" s="40" t="s">
        <v>833</v>
      </c>
    </row>
    <row r="30" spans="1:5" ht="89.25">
      <c r="A30" t="s">
        <v>58</v>
      </c>
      <c r="E30" s="39" t="s">
        <v>850</v>
      </c>
    </row>
    <row r="31" spans="1:16" ht="12.75">
      <c r="A31" t="s">
        <v>49</v>
      </c>
      <c s="34" t="s">
        <v>79</v>
      </c>
      <c s="34" t="s">
        <v>851</v>
      </c>
      <c s="35" t="s">
        <v>47</v>
      </c>
      <c s="6" t="s">
        <v>852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831</v>
      </c>
      <c>
        <f>(M31*21)/100</f>
      </c>
      <c t="s">
        <v>27</v>
      </c>
    </row>
    <row r="32" spans="1:5" ht="12.75">
      <c r="A32" s="35" t="s">
        <v>54</v>
      </c>
      <c r="E32" s="39" t="s">
        <v>853</v>
      </c>
    </row>
    <row r="33" spans="1:5" ht="12.75">
      <c r="A33" s="35" t="s">
        <v>56</v>
      </c>
      <c r="E33" s="40" t="s">
        <v>833</v>
      </c>
    </row>
    <row r="34" spans="1:5" ht="76.5">
      <c r="A34" t="s">
        <v>58</v>
      </c>
      <c r="E34" s="39" t="s">
        <v>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