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1\SEE\_Oprava TNS Kolín\Ke zveřejnění na E-ZAKu\"/>
    </mc:Choice>
  </mc:AlternateContent>
  <bookViews>
    <workbookView xWindow="0" yWindow="0" windowWidth="28800" windowHeight="12345"/>
  </bookViews>
  <sheets>
    <sheet name="Rekapitulace stavby" sheetId="1" r:id="rId1"/>
    <sheet name="PS 31-01 - TNS Kolín, dop..." sheetId="2" r:id="rId2"/>
    <sheet name="PS 31-01 VRN - Vedlejší r..." sheetId="3" r:id="rId3"/>
    <sheet name="SO 31-01 - Oprava připoje..." sheetId="4" r:id="rId4"/>
    <sheet name="SO 31-01 VRN - Vedlejší r..." sheetId="5" r:id="rId5"/>
    <sheet name="SO 36-01 - Oprava DOÚO TN..." sheetId="6" r:id="rId6"/>
    <sheet name="SO 36-01 VRN - Vedlejší r..." sheetId="7" r:id="rId7"/>
  </sheets>
  <definedNames>
    <definedName name="_xlnm._FilterDatabase" localSheetId="1" hidden="1">'PS 31-01 - TNS Kolín, dop...'!$C$79:$K$110</definedName>
    <definedName name="_xlnm._FilterDatabase" localSheetId="2" hidden="1">'PS 31-01 VRN - Vedlejší r...'!$C$79:$K$83</definedName>
    <definedName name="_xlnm._FilterDatabase" localSheetId="3" hidden="1">'SO 31-01 - Oprava připoje...'!$C$82:$K$181</definedName>
    <definedName name="_xlnm._FilterDatabase" localSheetId="4" hidden="1">'SO 31-01 VRN - Vedlejší r...'!$C$79:$K$88</definedName>
    <definedName name="_xlnm._FilterDatabase" localSheetId="5" hidden="1">'SO 36-01 - Oprava DOÚO TN...'!$C$82:$K$165</definedName>
    <definedName name="_xlnm._FilterDatabase" localSheetId="6" hidden="1">'SO 36-01 VRN - Vedlejší r...'!$C$79:$K$87</definedName>
    <definedName name="_xlnm.Print_Titles" localSheetId="1">'PS 31-01 - TNS Kolín, dop...'!$79:$79</definedName>
    <definedName name="_xlnm.Print_Titles" localSheetId="2">'PS 31-01 VRN - Vedlejší r...'!$79:$79</definedName>
    <definedName name="_xlnm.Print_Titles" localSheetId="0">'Rekapitulace stavby'!$52:$52</definedName>
    <definedName name="_xlnm.Print_Titles" localSheetId="3">'SO 31-01 - Oprava připoje...'!$82:$82</definedName>
    <definedName name="_xlnm.Print_Titles" localSheetId="4">'SO 31-01 VRN - Vedlejší r...'!$79:$79</definedName>
    <definedName name="_xlnm.Print_Titles" localSheetId="5">'SO 36-01 - Oprava DOÚO TN...'!$82:$82</definedName>
    <definedName name="_xlnm.Print_Titles" localSheetId="6">'SO 36-01 VRN - Vedlejší r...'!$79:$79</definedName>
    <definedName name="_xlnm.Print_Area" localSheetId="1">'PS 31-01 - TNS Kolín, dop...'!$C$67:$K$110</definedName>
    <definedName name="_xlnm.Print_Area" localSheetId="2">'PS 31-01 VRN - Vedlejší r...'!$C$67:$K$83</definedName>
    <definedName name="_xlnm.Print_Area" localSheetId="0">'Rekapitulace stavby'!$D$4:$AO$36,'Rekapitulace stavby'!$C$42:$AQ$61</definedName>
    <definedName name="_xlnm.Print_Area" localSheetId="3">'SO 31-01 - Oprava připoje...'!$C$70:$K$181</definedName>
    <definedName name="_xlnm.Print_Area" localSheetId="4">'SO 31-01 VRN - Vedlejší r...'!$C$67:$K$88</definedName>
    <definedName name="_xlnm.Print_Area" localSheetId="5">'SO 36-01 - Oprava DOÚO TN...'!$C$70:$K$165</definedName>
    <definedName name="_xlnm.Print_Area" localSheetId="6">'SO 36-01 VRN - Vedlejší r...'!$C$67:$K$87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60" i="1"/>
  <c r="J35" i="7"/>
  <c r="AX60" i="1" s="1"/>
  <c r="BI86" i="7"/>
  <c r="BH86" i="7"/>
  <c r="BG86" i="7"/>
  <c r="BF86" i="7"/>
  <c r="T86" i="7"/>
  <c r="R86" i="7"/>
  <c r="P86" i="7"/>
  <c r="BI84" i="7"/>
  <c r="BH84" i="7"/>
  <c r="BG84" i="7"/>
  <c r="BF84" i="7"/>
  <c r="T84" i="7"/>
  <c r="R84" i="7"/>
  <c r="P84" i="7"/>
  <c r="BI83" i="7"/>
  <c r="BH83" i="7"/>
  <c r="BG83" i="7"/>
  <c r="BF83" i="7"/>
  <c r="T83" i="7"/>
  <c r="R83" i="7"/>
  <c r="P83" i="7"/>
  <c r="BI82" i="7"/>
  <c r="BH82" i="7"/>
  <c r="BG82" i="7"/>
  <c r="BF82" i="7"/>
  <c r="T82" i="7"/>
  <c r="R82" i="7"/>
  <c r="P82" i="7"/>
  <c r="J77" i="7"/>
  <c r="J76" i="7"/>
  <c r="F76" i="7"/>
  <c r="F74" i="7"/>
  <c r="E72" i="7"/>
  <c r="J55" i="7"/>
  <c r="J54" i="7"/>
  <c r="F54" i="7"/>
  <c r="F52" i="7"/>
  <c r="E50" i="7"/>
  <c r="J18" i="7"/>
  <c r="E18" i="7"/>
  <c r="F77" i="7" s="1"/>
  <c r="J17" i="7"/>
  <c r="J12" i="7"/>
  <c r="J74" i="7" s="1"/>
  <c r="E7" i="7"/>
  <c r="E70" i="7"/>
  <c r="J37" i="6"/>
  <c r="J36" i="6"/>
  <c r="AY59" i="1"/>
  <c r="J35" i="6"/>
  <c r="AX59" i="1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J80" i="6"/>
  <c r="J79" i="6"/>
  <c r="F79" i="6"/>
  <c r="F77" i="6"/>
  <c r="E75" i="6"/>
  <c r="J55" i="6"/>
  <c r="J54" i="6"/>
  <c r="F54" i="6"/>
  <c r="F52" i="6"/>
  <c r="E50" i="6"/>
  <c r="J18" i="6"/>
  <c r="E18" i="6"/>
  <c r="F80" i="6"/>
  <c r="J17" i="6"/>
  <c r="J12" i="6"/>
  <c r="J52" i="6" s="1"/>
  <c r="E7" i="6"/>
  <c r="E48" i="6"/>
  <c r="J37" i="5"/>
  <c r="J36" i="5"/>
  <c r="AY58" i="1"/>
  <c r="J35" i="5"/>
  <c r="AX58" i="1"/>
  <c r="BI87" i="5"/>
  <c r="BH87" i="5"/>
  <c r="BG87" i="5"/>
  <c r="BF87" i="5"/>
  <c r="T87" i="5"/>
  <c r="R87" i="5"/>
  <c r="P87" i="5"/>
  <c r="BI85" i="5"/>
  <c r="BH85" i="5"/>
  <c r="BG85" i="5"/>
  <c r="BF85" i="5"/>
  <c r="T85" i="5"/>
  <c r="R85" i="5"/>
  <c r="P85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J77" i="5"/>
  <c r="J76" i="5"/>
  <c r="F76" i="5"/>
  <c r="F74" i="5"/>
  <c r="E72" i="5"/>
  <c r="J55" i="5"/>
  <c r="J54" i="5"/>
  <c r="F54" i="5"/>
  <c r="F52" i="5"/>
  <c r="E50" i="5"/>
  <c r="J18" i="5"/>
  <c r="E18" i="5"/>
  <c r="F55" i="5" s="1"/>
  <c r="J17" i="5"/>
  <c r="J12" i="5"/>
  <c r="J74" i="5"/>
  <c r="E7" i="5"/>
  <c r="E70" i="5"/>
  <c r="J37" i="4"/>
  <c r="J36" i="4"/>
  <c r="AY57" i="1" s="1"/>
  <c r="J35" i="4"/>
  <c r="AX57" i="1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8" i="4"/>
  <c r="BH88" i="4"/>
  <c r="BG88" i="4"/>
  <c r="BF88" i="4"/>
  <c r="T88" i="4"/>
  <c r="T87" i="4"/>
  <c r="R88" i="4"/>
  <c r="R87" i="4" s="1"/>
  <c r="P88" i="4"/>
  <c r="P87" i="4"/>
  <c r="BI86" i="4"/>
  <c r="BH86" i="4"/>
  <c r="BG86" i="4"/>
  <c r="BF86" i="4"/>
  <c r="T86" i="4"/>
  <c r="T85" i="4" s="1"/>
  <c r="T84" i="4" s="1"/>
  <c r="R86" i="4"/>
  <c r="R85" i="4" s="1"/>
  <c r="R84" i="4" s="1"/>
  <c r="P86" i="4"/>
  <c r="P85" i="4"/>
  <c r="P84" i="4" s="1"/>
  <c r="J80" i="4"/>
  <c r="J79" i="4"/>
  <c r="F79" i="4"/>
  <c r="F77" i="4"/>
  <c r="E75" i="4"/>
  <c r="J55" i="4"/>
  <c r="J54" i="4"/>
  <c r="F54" i="4"/>
  <c r="F52" i="4"/>
  <c r="E50" i="4"/>
  <c r="J18" i="4"/>
  <c r="E18" i="4"/>
  <c r="F80" i="4"/>
  <c r="J17" i="4"/>
  <c r="J12" i="4"/>
  <c r="J77" i="4" s="1"/>
  <c r="E7" i="4"/>
  <c r="E48" i="4"/>
  <c r="J37" i="3"/>
  <c r="J36" i="3"/>
  <c r="AY56" i="1"/>
  <c r="J35" i="3"/>
  <c r="AX56" i="1"/>
  <c r="BI82" i="3"/>
  <c r="BH82" i="3"/>
  <c r="BG82" i="3"/>
  <c r="BF82" i="3"/>
  <c r="F34" i="3" s="1"/>
  <c r="BA56" i="1" s="1"/>
  <c r="T82" i="3"/>
  <c r="T81" i="3"/>
  <c r="T80" i="3"/>
  <c r="R82" i="3"/>
  <c r="R81" i="3" s="1"/>
  <c r="R80" i="3" s="1"/>
  <c r="P82" i="3"/>
  <c r="P81" i="3"/>
  <c r="P80" i="3" s="1"/>
  <c r="AU56" i="1" s="1"/>
  <c r="J77" i="3"/>
  <c r="J76" i="3"/>
  <c r="F76" i="3"/>
  <c r="F74" i="3"/>
  <c r="E72" i="3"/>
  <c r="J55" i="3"/>
  <c r="J54" i="3"/>
  <c r="F54" i="3"/>
  <c r="F52" i="3"/>
  <c r="E50" i="3"/>
  <c r="J18" i="3"/>
  <c r="E18" i="3"/>
  <c r="F77" i="3"/>
  <c r="J17" i="3"/>
  <c r="J12" i="3"/>
  <c r="J74" i="3"/>
  <c r="E7" i="3"/>
  <c r="E48" i="3"/>
  <c r="J37" i="2"/>
  <c r="J36" i="2"/>
  <c r="AY55" i="1"/>
  <c r="J35" i="2"/>
  <c r="AX55" i="1" s="1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 s="1"/>
  <c r="J17" i="2"/>
  <c r="J12" i="2"/>
  <c r="J74" i="2" s="1"/>
  <c r="E7" i="2"/>
  <c r="E70" i="2"/>
  <c r="L50" i="1"/>
  <c r="AM50" i="1"/>
  <c r="AM49" i="1"/>
  <c r="L49" i="1"/>
  <c r="AM47" i="1"/>
  <c r="L47" i="1"/>
  <c r="L45" i="1"/>
  <c r="L44" i="1"/>
  <c r="BK86" i="7"/>
  <c r="J84" i="7"/>
  <c r="J82" i="7"/>
  <c r="BK165" i="6"/>
  <c r="J165" i="6"/>
  <c r="BK164" i="6"/>
  <c r="J164" i="6"/>
  <c r="J163" i="6"/>
  <c r="BK162" i="6"/>
  <c r="J161" i="6"/>
  <c r="BK158" i="6"/>
  <c r="J157" i="6"/>
  <c r="BK156" i="6"/>
  <c r="BK155" i="6"/>
  <c r="BK152" i="6"/>
  <c r="J151" i="6"/>
  <c r="J150" i="6"/>
  <c r="BK147" i="6"/>
  <c r="J146" i="6"/>
  <c r="BK142" i="6"/>
  <c r="BK141" i="6"/>
  <c r="BK140" i="6"/>
  <c r="BK139" i="6"/>
  <c r="BK138" i="6"/>
  <c r="J137" i="6"/>
  <c r="BK136" i="6"/>
  <c r="J133" i="6"/>
  <c r="BK131" i="6"/>
  <c r="J130" i="6"/>
  <c r="J128" i="6"/>
  <c r="BK127" i="6"/>
  <c r="BK126" i="6"/>
  <c r="BK125" i="6"/>
  <c r="J124" i="6"/>
  <c r="J122" i="6"/>
  <c r="J120" i="6"/>
  <c r="BK119" i="6"/>
  <c r="J118" i="6"/>
  <c r="BK116" i="6"/>
  <c r="BK114" i="6"/>
  <c r="J113" i="6"/>
  <c r="J110" i="6"/>
  <c r="BK105" i="6"/>
  <c r="BK104" i="6"/>
  <c r="BK103" i="6"/>
  <c r="BK102" i="6"/>
  <c r="J98" i="6"/>
  <c r="BK96" i="6"/>
  <c r="J94" i="6"/>
  <c r="J93" i="6"/>
  <c r="BK91" i="6"/>
  <c r="BK90" i="6"/>
  <c r="J89" i="6"/>
  <c r="BK86" i="6"/>
  <c r="BK85" i="6"/>
  <c r="J82" i="5"/>
  <c r="J178" i="4"/>
  <c r="BK172" i="4"/>
  <c r="BK171" i="4"/>
  <c r="J167" i="4"/>
  <c r="BK166" i="4"/>
  <c r="J165" i="4"/>
  <c r="J164" i="4"/>
  <c r="BK161" i="4"/>
  <c r="J159" i="4"/>
  <c r="J157" i="4"/>
  <c r="J156" i="4"/>
  <c r="BK154" i="4"/>
  <c r="BK153" i="4"/>
  <c r="BK152" i="4"/>
  <c r="BK150" i="4"/>
  <c r="BK149" i="4"/>
  <c r="BK148" i="4"/>
  <c r="J147" i="4"/>
  <c r="BK144" i="4"/>
  <c r="BK142" i="4"/>
  <c r="BK141" i="4"/>
  <c r="BK140" i="4"/>
  <c r="J138" i="4"/>
  <c r="BK136" i="4"/>
  <c r="J135" i="4"/>
  <c r="BK133" i="4"/>
  <c r="J130" i="4"/>
  <c r="BK128" i="4"/>
  <c r="J127" i="4"/>
  <c r="BK126" i="4"/>
  <c r="BK125" i="4"/>
  <c r="J123" i="4"/>
  <c r="BK120" i="4"/>
  <c r="BK119" i="4"/>
  <c r="BK117" i="4"/>
  <c r="BK114" i="4"/>
  <c r="BK112" i="4"/>
  <c r="BK110" i="4"/>
  <c r="BK109" i="4"/>
  <c r="BK106" i="4"/>
  <c r="J106" i="4"/>
  <c r="BK105" i="4"/>
  <c r="BK104" i="4"/>
  <c r="BK103" i="4"/>
  <c r="BK98" i="4"/>
  <c r="J95" i="4"/>
  <c r="BK91" i="4"/>
  <c r="J88" i="4"/>
  <c r="BK110" i="2"/>
  <c r="J109" i="2"/>
  <c r="J108" i="2"/>
  <c r="BK107" i="2"/>
  <c r="J106" i="2"/>
  <c r="BK105" i="2"/>
  <c r="J104" i="2"/>
  <c r="BK102" i="2"/>
  <c r="J102" i="2"/>
  <c r="BK101" i="2"/>
  <c r="J101" i="2"/>
  <c r="BK100" i="2"/>
  <c r="J100" i="2"/>
  <c r="BK99" i="2"/>
  <c r="J99" i="2"/>
  <c r="BK98" i="2"/>
  <c r="J98" i="2"/>
  <c r="BK97" i="2"/>
  <c r="J97" i="2"/>
  <c r="BK96" i="2"/>
  <c r="J96" i="2"/>
  <c r="BK95" i="2"/>
  <c r="J95" i="2"/>
  <c r="BK94" i="2"/>
  <c r="J94" i="2"/>
  <c r="BK93" i="2"/>
  <c r="J93" i="2"/>
  <c r="BK92" i="2"/>
  <c r="J92" i="2"/>
  <c r="BK91" i="2"/>
  <c r="J91" i="2"/>
  <c r="BK90" i="2"/>
  <c r="J90" i="2"/>
  <c r="BK89" i="2"/>
  <c r="J89" i="2"/>
  <c r="BK88" i="2"/>
  <c r="J88" i="2"/>
  <c r="BK87" i="2"/>
  <c r="J87" i="2"/>
  <c r="BK86" i="2"/>
  <c r="J86" i="2"/>
  <c r="BK85" i="2"/>
  <c r="J85" i="2"/>
  <c r="BK84" i="2"/>
  <c r="J84" i="2"/>
  <c r="BK83" i="2"/>
  <c r="J83" i="2"/>
  <c r="BK82" i="2"/>
  <c r="J82" i="2"/>
  <c r="J86" i="7"/>
  <c r="BK84" i="7"/>
  <c r="BK83" i="7"/>
  <c r="J83" i="7"/>
  <c r="BK82" i="7"/>
  <c r="BK154" i="6"/>
  <c r="J152" i="6"/>
  <c r="BK151" i="6"/>
  <c r="J149" i="6"/>
  <c r="J147" i="6"/>
  <c r="BK146" i="6"/>
  <c r="J141" i="6"/>
  <c r="J139" i="6"/>
  <c r="J135" i="6"/>
  <c r="J134" i="6"/>
  <c r="J132" i="6"/>
  <c r="BK129" i="6"/>
  <c r="BK124" i="6"/>
  <c r="J123" i="6"/>
  <c r="BK122" i="6"/>
  <c r="BK121" i="6"/>
  <c r="J119" i="6"/>
  <c r="J114" i="6"/>
  <c r="BK107" i="6"/>
  <c r="J105" i="6"/>
  <c r="BK99" i="6"/>
  <c r="BK97" i="6"/>
  <c r="BK94" i="6"/>
  <c r="BK93" i="6"/>
  <c r="BK92" i="6"/>
  <c r="J91" i="6"/>
  <c r="BK88" i="6"/>
  <c r="J87" i="6"/>
  <c r="J85" i="6"/>
  <c r="BK85" i="5"/>
  <c r="BK178" i="4"/>
  <c r="BK173" i="4"/>
  <c r="J170" i="4"/>
  <c r="J166" i="4"/>
  <c r="J163" i="4"/>
  <c r="J162" i="4"/>
  <c r="BK155" i="4"/>
  <c r="J154" i="4"/>
  <c r="J151" i="4"/>
  <c r="BK146" i="4"/>
  <c r="J145" i="4"/>
  <c r="J143" i="4"/>
  <c r="J140" i="4"/>
  <c r="J137" i="4"/>
  <c r="BK132" i="4"/>
  <c r="BK130" i="4"/>
  <c r="J128" i="4"/>
  <c r="BK127" i="4"/>
  <c r="J125" i="4"/>
  <c r="J124" i="4"/>
  <c r="BK123" i="4"/>
  <c r="J121" i="4"/>
  <c r="BK118" i="4"/>
  <c r="BK116" i="4"/>
  <c r="BK115" i="4"/>
  <c r="J113" i="4"/>
  <c r="J112" i="4"/>
  <c r="J111" i="4"/>
  <c r="J107" i="4"/>
  <c r="J104" i="4"/>
  <c r="J103" i="4"/>
  <c r="J102" i="4"/>
  <c r="BK101" i="4"/>
  <c r="BK100" i="4"/>
  <c r="BK94" i="4"/>
  <c r="BK88" i="4"/>
  <c r="BK82" i="3"/>
  <c r="J110" i="2"/>
  <c r="BK109" i="2"/>
  <c r="BK108" i="2"/>
  <c r="J107" i="2"/>
  <c r="BK106" i="2"/>
  <c r="J105" i="2"/>
  <c r="BK104" i="2"/>
  <c r="AS54" i="1"/>
  <c r="BK163" i="6"/>
  <c r="J162" i="6"/>
  <c r="BK161" i="6"/>
  <c r="BK160" i="6"/>
  <c r="BK159" i="6"/>
  <c r="BK157" i="6"/>
  <c r="J153" i="6"/>
  <c r="BK148" i="6"/>
  <c r="J145" i="6"/>
  <c r="BK144" i="6"/>
  <c r="BK143" i="6"/>
  <c r="J138" i="6"/>
  <c r="BK137" i="6"/>
  <c r="BK135" i="6"/>
  <c r="J131" i="6"/>
  <c r="BK128" i="6"/>
  <c r="J127" i="6"/>
  <c r="J126" i="6"/>
  <c r="BK123" i="6"/>
  <c r="J121" i="6"/>
  <c r="BK120" i="6"/>
  <c r="J117" i="6"/>
  <c r="J115" i="6"/>
  <c r="BK113" i="6"/>
  <c r="J112" i="6"/>
  <c r="BK111" i="6"/>
  <c r="J102" i="6"/>
  <c r="J99" i="6"/>
  <c r="BK98" i="6"/>
  <c r="J97" i="6"/>
  <c r="J96" i="6"/>
  <c r="BK89" i="6"/>
  <c r="J86" i="6"/>
  <c r="BK87" i="5"/>
  <c r="J85" i="5"/>
  <c r="BK83" i="5"/>
  <c r="BK82" i="5"/>
  <c r="J176" i="4"/>
  <c r="J175" i="4"/>
  <c r="BK174" i="4"/>
  <c r="BK169" i="4"/>
  <c r="J168" i="4"/>
  <c r="BK167" i="4"/>
  <c r="BK165" i="4"/>
  <c r="BK163" i="4"/>
  <c r="BK162" i="4"/>
  <c r="J161" i="4"/>
  <c r="J160" i="4"/>
  <c r="BK158" i="4"/>
  <c r="J153" i="4"/>
  <c r="J152" i="4"/>
  <c r="J150" i="4"/>
  <c r="J149" i="4"/>
  <c r="BK147" i="4"/>
  <c r="J146" i="4"/>
  <c r="BK145" i="4"/>
  <c r="J144" i="4"/>
  <c r="J142" i="4"/>
  <c r="BK139" i="4"/>
  <c r="BK138" i="4"/>
  <c r="BK137" i="4"/>
  <c r="J136" i="4"/>
  <c r="BK134" i="4"/>
  <c r="J131" i="4"/>
  <c r="BK129" i="4"/>
  <c r="J126" i="4"/>
  <c r="J122" i="4"/>
  <c r="J120" i="4"/>
  <c r="J119" i="4"/>
  <c r="BK113" i="4"/>
  <c r="BK111" i="4"/>
  <c r="J110" i="4"/>
  <c r="J109" i="4"/>
  <c r="BK108" i="4"/>
  <c r="BK107" i="4"/>
  <c r="J105" i="4"/>
  <c r="J101" i="4"/>
  <c r="J99" i="4"/>
  <c r="J98" i="4"/>
  <c r="BK97" i="4"/>
  <c r="BK96" i="4"/>
  <c r="BK93" i="4"/>
  <c r="J92" i="4"/>
  <c r="J91" i="4"/>
  <c r="J90" i="4"/>
  <c r="J86" i="4"/>
  <c r="J82" i="3"/>
  <c r="J160" i="6"/>
  <c r="J159" i="6"/>
  <c r="J158" i="6"/>
  <c r="J156" i="6"/>
  <c r="J155" i="6"/>
  <c r="J154" i="6"/>
  <c r="BK153" i="6"/>
  <c r="BK150" i="6"/>
  <c r="BK149" i="6"/>
  <c r="J148" i="6"/>
  <c r="BK145" i="6"/>
  <c r="J144" i="6"/>
  <c r="J143" i="6"/>
  <c r="J142" i="6"/>
  <c r="J140" i="6"/>
  <c r="J136" i="6"/>
  <c r="BK134" i="6"/>
  <c r="BK133" i="6"/>
  <c r="BK132" i="6"/>
  <c r="BK130" i="6"/>
  <c r="J129" i="6"/>
  <c r="J125" i="6"/>
  <c r="BK118" i="6"/>
  <c r="BK117" i="6"/>
  <c r="J116" i="6"/>
  <c r="BK115" i="6"/>
  <c r="BK112" i="6"/>
  <c r="J111" i="6"/>
  <c r="BK110" i="6"/>
  <c r="J107" i="6"/>
  <c r="J104" i="6"/>
  <c r="J103" i="6"/>
  <c r="J92" i="6"/>
  <c r="J90" i="6"/>
  <c r="J88" i="6"/>
  <c r="BK87" i="6"/>
  <c r="J87" i="5"/>
  <c r="J83" i="5"/>
  <c r="BK180" i="4"/>
  <c r="J180" i="4"/>
  <c r="BK176" i="4"/>
  <c r="BK175" i="4"/>
  <c r="J174" i="4"/>
  <c r="J173" i="4"/>
  <c r="J172" i="4"/>
  <c r="J171" i="4"/>
  <c r="BK170" i="4"/>
  <c r="J169" i="4"/>
  <c r="BK168" i="4"/>
  <c r="BK164" i="4"/>
  <c r="BK160" i="4"/>
  <c r="BK159" i="4"/>
  <c r="J158" i="4"/>
  <c r="BK157" i="4"/>
  <c r="BK156" i="4"/>
  <c r="J155" i="4"/>
  <c r="BK151" i="4"/>
  <c r="J148" i="4"/>
  <c r="BK143" i="4"/>
  <c r="J141" i="4"/>
  <c r="J139" i="4"/>
  <c r="BK135" i="4"/>
  <c r="J134" i="4"/>
  <c r="J133" i="4"/>
  <c r="J132" i="4"/>
  <c r="BK131" i="4"/>
  <c r="J129" i="4"/>
  <c r="BK124" i="4"/>
  <c r="BK122" i="4"/>
  <c r="BK121" i="4"/>
  <c r="J118" i="4"/>
  <c r="J117" i="4"/>
  <c r="J116" i="4"/>
  <c r="J115" i="4"/>
  <c r="J114" i="4"/>
  <c r="J108" i="4"/>
  <c r="BK102" i="4"/>
  <c r="J100" i="4"/>
  <c r="BK99" i="4"/>
  <c r="J97" i="4"/>
  <c r="J96" i="4"/>
  <c r="BK95" i="4"/>
  <c r="J94" i="4"/>
  <c r="J93" i="4"/>
  <c r="BK92" i="4"/>
  <c r="BK90" i="4"/>
  <c r="BK86" i="4"/>
  <c r="F37" i="3"/>
  <c r="BD56" i="1"/>
  <c r="F35" i="3"/>
  <c r="BB56" i="1"/>
  <c r="F36" i="3"/>
  <c r="BC56" i="1" s="1"/>
  <c r="R89" i="4" l="1"/>
  <c r="R83" i="4" s="1"/>
  <c r="P81" i="5"/>
  <c r="P80" i="5"/>
  <c r="AU58" i="1" s="1"/>
  <c r="P81" i="2"/>
  <c r="P80" i="2"/>
  <c r="AU55" i="1"/>
  <c r="P89" i="4"/>
  <c r="P83" i="4" s="1"/>
  <c r="AU57" i="1" s="1"/>
  <c r="T81" i="5"/>
  <c r="T80" i="5" s="1"/>
  <c r="R84" i="6"/>
  <c r="T81" i="2"/>
  <c r="T80" i="2"/>
  <c r="BK89" i="4"/>
  <c r="J89" i="4" s="1"/>
  <c r="J63" i="4" s="1"/>
  <c r="BK81" i="5"/>
  <c r="J81" i="5" s="1"/>
  <c r="J60" i="5" s="1"/>
  <c r="BK109" i="6"/>
  <c r="J109" i="6"/>
  <c r="J63" i="6" s="1"/>
  <c r="R109" i="6"/>
  <c r="P81" i="7"/>
  <c r="P80" i="7"/>
  <c r="AU60" i="1" s="1"/>
  <c r="R81" i="7"/>
  <c r="R80" i="7"/>
  <c r="BK81" i="2"/>
  <c r="J81" i="2" s="1"/>
  <c r="J60" i="2" s="1"/>
  <c r="R81" i="2"/>
  <c r="R80" i="2"/>
  <c r="T89" i="4"/>
  <c r="T83" i="4" s="1"/>
  <c r="R81" i="5"/>
  <c r="R80" i="5"/>
  <c r="BK84" i="6"/>
  <c r="J84" i="6" s="1"/>
  <c r="J60" i="6" s="1"/>
  <c r="P84" i="6"/>
  <c r="T84" i="6"/>
  <c r="BK101" i="6"/>
  <c r="J101" i="6"/>
  <c r="J62" i="6"/>
  <c r="P101" i="6"/>
  <c r="P100" i="6" s="1"/>
  <c r="R101" i="6"/>
  <c r="R100" i="6"/>
  <c r="T101" i="6"/>
  <c r="T100" i="6" s="1"/>
  <c r="P109" i="6"/>
  <c r="T109" i="6"/>
  <c r="BK81" i="7"/>
  <c r="J81" i="7" s="1"/>
  <c r="J60" i="7" s="1"/>
  <c r="T81" i="7"/>
  <c r="T80" i="7" s="1"/>
  <c r="F55" i="4"/>
  <c r="BE88" i="4"/>
  <c r="BE90" i="4"/>
  <c r="BE103" i="4"/>
  <c r="BE106" i="4"/>
  <c r="BE107" i="4"/>
  <c r="BE108" i="4"/>
  <c r="BE110" i="4"/>
  <c r="BE112" i="4"/>
  <c r="BE113" i="4"/>
  <c r="BE116" i="4"/>
  <c r="BE124" i="4"/>
  <c r="BE125" i="4"/>
  <c r="BE136" i="4"/>
  <c r="BE137" i="4"/>
  <c r="BE140" i="4"/>
  <c r="BE144" i="4"/>
  <c r="BE145" i="4"/>
  <c r="BE146" i="4"/>
  <c r="BE149" i="4"/>
  <c r="BE153" i="4"/>
  <c r="BE154" i="4"/>
  <c r="BE165" i="4"/>
  <c r="BE176" i="4"/>
  <c r="BE178" i="4"/>
  <c r="BE180" i="4"/>
  <c r="BE83" i="5"/>
  <c r="E73" i="6"/>
  <c r="BE88" i="6"/>
  <c r="BE92" i="6"/>
  <c r="BE93" i="6"/>
  <c r="BE94" i="6"/>
  <c r="BE96" i="6"/>
  <c r="BE113" i="6"/>
  <c r="BE114" i="6"/>
  <c r="BE119" i="6"/>
  <c r="BE121" i="6"/>
  <c r="BE127" i="6"/>
  <c r="BE135" i="6"/>
  <c r="BE146" i="6"/>
  <c r="BE147" i="6"/>
  <c r="BE157" i="6"/>
  <c r="E70" i="3"/>
  <c r="BE82" i="3"/>
  <c r="BK81" i="3"/>
  <c r="BK80" i="3"/>
  <c r="J80" i="3"/>
  <c r="J59" i="3" s="1"/>
  <c r="E73" i="4"/>
  <c r="BE100" i="4"/>
  <c r="BE101" i="4"/>
  <c r="BE102" i="4"/>
  <c r="BE104" i="4"/>
  <c r="BE105" i="4"/>
  <c r="BE117" i="4"/>
  <c r="BE118" i="4"/>
  <c r="BE120" i="4"/>
  <c r="BE121" i="4"/>
  <c r="BE122" i="4"/>
  <c r="BE123" i="4"/>
  <c r="BE127" i="4"/>
  <c r="BE139" i="4"/>
  <c r="BE142" i="4"/>
  <c r="BE155" i="4"/>
  <c r="BE157" i="4"/>
  <c r="BE159" i="4"/>
  <c r="BE171" i="4"/>
  <c r="BE172" i="4"/>
  <c r="BE89" i="6"/>
  <c r="BE90" i="6"/>
  <c r="BE91" i="6"/>
  <c r="BE102" i="6"/>
  <c r="BE104" i="6"/>
  <c r="BE107" i="6"/>
  <c r="BE115" i="6"/>
  <c r="BE116" i="6"/>
  <c r="BE118" i="6"/>
  <c r="BE120" i="6"/>
  <c r="BE122" i="6"/>
  <c r="BE123" i="6"/>
  <c r="BE125" i="6"/>
  <c r="BE130" i="6"/>
  <c r="BE131" i="6"/>
  <c r="BE133" i="6"/>
  <c r="BE136" i="6"/>
  <c r="BE138" i="6"/>
  <c r="BE139" i="6"/>
  <c r="BE140" i="6"/>
  <c r="BE145" i="6"/>
  <c r="BE149" i="6"/>
  <c r="BE154" i="6"/>
  <c r="BE156" i="6"/>
  <c r="BE158" i="6"/>
  <c r="BE159" i="6"/>
  <c r="BE160" i="6"/>
  <c r="BE163" i="6"/>
  <c r="E48" i="2"/>
  <c r="J52" i="2"/>
  <c r="F55" i="2"/>
  <c r="BE105" i="2"/>
  <c r="BE107" i="2"/>
  <c r="BE108" i="2"/>
  <c r="BE110" i="2"/>
  <c r="J52" i="3"/>
  <c r="F55" i="3"/>
  <c r="J52" i="4"/>
  <c r="BE86" i="4"/>
  <c r="BE91" i="4"/>
  <c r="BE92" i="4"/>
  <c r="BE94" i="4"/>
  <c r="BE96" i="4"/>
  <c r="BE98" i="4"/>
  <c r="BE109" i="4"/>
  <c r="BE119" i="4"/>
  <c r="BE126" i="4"/>
  <c r="BE129" i="4"/>
  <c r="BE130" i="4"/>
  <c r="BE131" i="4"/>
  <c r="BE133" i="4"/>
  <c r="BE135" i="4"/>
  <c r="BE138" i="4"/>
  <c r="BE141" i="4"/>
  <c r="BE143" i="4"/>
  <c r="BE147" i="4"/>
  <c r="BE148" i="4"/>
  <c r="BE150" i="4"/>
  <c r="BE151" i="4"/>
  <c r="BE152" i="4"/>
  <c r="BE156" i="4"/>
  <c r="BE158" i="4"/>
  <c r="BE160" i="4"/>
  <c r="BE161" i="4"/>
  <c r="BE163" i="4"/>
  <c r="BE164" i="4"/>
  <c r="BE166" i="4"/>
  <c r="BE168" i="4"/>
  <c r="BE169" i="4"/>
  <c r="BE175" i="4"/>
  <c r="E48" i="5"/>
  <c r="F77" i="5"/>
  <c r="BE82" i="5"/>
  <c r="J77" i="6"/>
  <c r="BE85" i="6"/>
  <c r="BE97" i="6"/>
  <c r="BE103" i="6"/>
  <c r="BE112" i="6"/>
  <c r="BE117" i="6"/>
  <c r="BE124" i="6"/>
  <c r="BE126" i="6"/>
  <c r="BE128" i="6"/>
  <c r="BE137" i="6"/>
  <c r="BE141" i="6"/>
  <c r="BE142" i="6"/>
  <c r="BE143" i="6"/>
  <c r="BE144" i="6"/>
  <c r="BE150" i="6"/>
  <c r="BE155" i="6"/>
  <c r="J52" i="7"/>
  <c r="F55" i="7"/>
  <c r="BE83" i="7"/>
  <c r="BE86" i="7"/>
  <c r="BE82" i="2"/>
  <c r="BE83" i="2"/>
  <c r="BE84" i="2"/>
  <c r="BE85" i="2"/>
  <c r="BE86" i="2"/>
  <c r="BE87" i="2"/>
  <c r="BE88" i="2"/>
  <c r="BE89" i="2"/>
  <c r="BE90" i="2"/>
  <c r="BE91" i="2"/>
  <c r="BE92" i="2"/>
  <c r="BE93" i="2"/>
  <c r="BE94" i="2"/>
  <c r="BE95" i="2"/>
  <c r="BE96" i="2"/>
  <c r="BE97" i="2"/>
  <c r="BE98" i="2"/>
  <c r="BE99" i="2"/>
  <c r="BE100" i="2"/>
  <c r="BE101" i="2"/>
  <c r="BE102" i="2"/>
  <c r="BE104" i="2"/>
  <c r="BE106" i="2"/>
  <c r="BE109" i="2"/>
  <c r="BE93" i="4"/>
  <c r="BE95" i="4"/>
  <c r="BE97" i="4"/>
  <c r="BE99" i="4"/>
  <c r="BE111" i="4"/>
  <c r="BE114" i="4"/>
  <c r="BE115" i="4"/>
  <c r="BE128" i="4"/>
  <c r="BE132" i="4"/>
  <c r="BE134" i="4"/>
  <c r="BE162" i="4"/>
  <c r="BE167" i="4"/>
  <c r="BE170" i="4"/>
  <c r="BE173" i="4"/>
  <c r="BE174" i="4"/>
  <c r="BK85" i="4"/>
  <c r="J85" i="4"/>
  <c r="J61" i="4"/>
  <c r="BK87" i="4"/>
  <c r="J87" i="4" s="1"/>
  <c r="J62" i="4" s="1"/>
  <c r="J52" i="5"/>
  <c r="BE85" i="5"/>
  <c r="BE87" i="5"/>
  <c r="F55" i="6"/>
  <c r="BE86" i="6"/>
  <c r="BE87" i="6"/>
  <c r="BE98" i="6"/>
  <c r="BE99" i="6"/>
  <c r="BE105" i="6"/>
  <c r="BE110" i="6"/>
  <c r="BE111" i="6"/>
  <c r="BE129" i="6"/>
  <c r="BE132" i="6"/>
  <c r="BE134" i="6"/>
  <c r="BE148" i="6"/>
  <c r="BE151" i="6"/>
  <c r="BE152" i="6"/>
  <c r="BE153" i="6"/>
  <c r="BE161" i="6"/>
  <c r="BE162" i="6"/>
  <c r="BE164" i="6"/>
  <c r="BE165" i="6"/>
  <c r="E48" i="7"/>
  <c r="BE82" i="7"/>
  <c r="BE84" i="7"/>
  <c r="J34" i="4"/>
  <c r="AW57" i="1" s="1"/>
  <c r="F36" i="5"/>
  <c r="BC58" i="1"/>
  <c r="F34" i="2"/>
  <c r="BA55" i="1" s="1"/>
  <c r="F34" i="4"/>
  <c r="BA57" i="1"/>
  <c r="F37" i="4"/>
  <c r="BD57" i="1" s="1"/>
  <c r="J34" i="2"/>
  <c r="AW55" i="1"/>
  <c r="J34" i="5"/>
  <c r="AW58" i="1" s="1"/>
  <c r="F37" i="5"/>
  <c r="BD58" i="1"/>
  <c r="F34" i="6"/>
  <c r="BA59" i="1" s="1"/>
  <c r="F37" i="6"/>
  <c r="BD59" i="1"/>
  <c r="F35" i="2"/>
  <c r="BB55" i="1" s="1"/>
  <c r="F36" i="7"/>
  <c r="BC60" i="1"/>
  <c r="F36" i="2"/>
  <c r="BC55" i="1" s="1"/>
  <c r="F36" i="4"/>
  <c r="BC57" i="1"/>
  <c r="F35" i="6"/>
  <c r="BB59" i="1" s="1"/>
  <c r="F34" i="7"/>
  <c r="BA60" i="1"/>
  <c r="F35" i="7"/>
  <c r="BB60" i="1" s="1"/>
  <c r="F37" i="7"/>
  <c r="BD60" i="1"/>
  <c r="J33" i="3"/>
  <c r="AV56" i="1" s="1"/>
  <c r="F34" i="5"/>
  <c r="BA58" i="1"/>
  <c r="F35" i="4"/>
  <c r="BB57" i="1" s="1"/>
  <c r="F37" i="2"/>
  <c r="BD55" i="1"/>
  <c r="F35" i="5"/>
  <c r="BB58" i="1" s="1"/>
  <c r="F36" i="6"/>
  <c r="BC59" i="1"/>
  <c r="J34" i="7"/>
  <c r="AW60" i="1" s="1"/>
  <c r="J34" i="6"/>
  <c r="AW59" i="1"/>
  <c r="J34" i="3"/>
  <c r="AW56" i="1" s="1"/>
  <c r="P83" i="6" l="1"/>
  <c r="AU59" i="1"/>
  <c r="R83" i="6"/>
  <c r="T83" i="6"/>
  <c r="BK84" i="4"/>
  <c r="J84" i="4"/>
  <c r="J60" i="4"/>
  <c r="BK80" i="5"/>
  <c r="J80" i="5" s="1"/>
  <c r="J59" i="5" s="1"/>
  <c r="BK80" i="2"/>
  <c r="J80" i="2"/>
  <c r="J59" i="2" s="1"/>
  <c r="J81" i="3"/>
  <c r="J60" i="3"/>
  <c r="BK100" i="6"/>
  <c r="J100" i="6" s="1"/>
  <c r="J61" i="6" s="1"/>
  <c r="BK80" i="7"/>
  <c r="J80" i="7"/>
  <c r="J30" i="7" s="1"/>
  <c r="AG60" i="1" s="1"/>
  <c r="AU54" i="1"/>
  <c r="J33" i="5"/>
  <c r="AV58" i="1" s="1"/>
  <c r="AT58" i="1" s="1"/>
  <c r="BA54" i="1"/>
  <c r="W30" i="1"/>
  <c r="BC54" i="1"/>
  <c r="W32" i="1"/>
  <c r="J33" i="2"/>
  <c r="AV55" i="1"/>
  <c r="AT55" i="1" s="1"/>
  <c r="BB54" i="1"/>
  <c r="W31" i="1"/>
  <c r="F33" i="2"/>
  <c r="AZ55" i="1" s="1"/>
  <c r="J33" i="6"/>
  <c r="AV59" i="1" s="1"/>
  <c r="AT59" i="1" s="1"/>
  <c r="F33" i="3"/>
  <c r="AZ56" i="1"/>
  <c r="F33" i="6"/>
  <c r="AZ59" i="1"/>
  <c r="J33" i="7"/>
  <c r="AV60" i="1"/>
  <c r="AT60" i="1"/>
  <c r="AT56" i="1"/>
  <c r="F33" i="4"/>
  <c r="AZ57" i="1"/>
  <c r="F33" i="7"/>
  <c r="AZ60" i="1"/>
  <c r="J30" i="3"/>
  <c r="AG56" i="1"/>
  <c r="AN56" i="1"/>
  <c r="J33" i="4"/>
  <c r="AV57" i="1" s="1"/>
  <c r="AT57" i="1" s="1"/>
  <c r="BD54" i="1"/>
  <c r="W33" i="1"/>
  <c r="F33" i="5"/>
  <c r="AZ58" i="1"/>
  <c r="J39" i="7" l="1"/>
  <c r="BK83" i="6"/>
  <c r="J83" i="6"/>
  <c r="J30" i="6" s="1"/>
  <c r="AG59" i="1" s="1"/>
  <c r="AN59" i="1" s="1"/>
  <c r="J39" i="3"/>
  <c r="BK83" i="4"/>
  <c r="J83" i="4"/>
  <c r="J59" i="4"/>
  <c r="J59" i="7"/>
  <c r="AN60" i="1"/>
  <c r="AW54" i="1"/>
  <c r="AK30" i="1" s="1"/>
  <c r="AY54" i="1"/>
  <c r="AZ54" i="1"/>
  <c r="W29" i="1" s="1"/>
  <c r="J30" i="5"/>
  <c r="AG58" i="1"/>
  <c r="AN58" i="1"/>
  <c r="AX54" i="1"/>
  <c r="J30" i="2"/>
  <c r="AG55" i="1"/>
  <c r="AN55" i="1"/>
  <c r="J59" i="6" l="1"/>
  <c r="J39" i="5"/>
  <c r="J39" i="6"/>
  <c r="J39" i="2"/>
  <c r="J30" i="4"/>
  <c r="AG57" i="1"/>
  <c r="AN57" i="1"/>
  <c r="AV54" i="1"/>
  <c r="AK29" i="1" s="1"/>
  <c r="J39" i="4" l="1"/>
  <c r="AG54" i="1"/>
  <c r="AK26" i="1"/>
  <c r="AK35" i="1" s="1"/>
  <c r="AT54" i="1"/>
  <c r="AN54" i="1" l="1"/>
</calcChain>
</file>

<file path=xl/sharedStrings.xml><?xml version="1.0" encoding="utf-8"?>
<sst xmlns="http://schemas.openxmlformats.org/spreadsheetml/2006/main" count="3930" uniqueCount="698">
  <si>
    <t>Export Komplet</t>
  </si>
  <si>
    <t>VZ</t>
  </si>
  <si>
    <t>2.0</t>
  </si>
  <si>
    <t>ZAMOK</t>
  </si>
  <si>
    <t>False</t>
  </si>
  <si>
    <t>{959f571e-a349-4d8c-90af-9b0837aac93d}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</si>
  <si>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</si>
  <si>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</si>
  <si>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</si>
  <si>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</si>
  <si>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</si>
  <si>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</si>
  <si>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</si>
  <si>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</si>
  <si>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O62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</si>
  <si>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</si>
  <si>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</si>
  <si>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TNS Kolín</t>
  </si>
  <si>
    <t>KSO:</t>
  </si>
  <si>
    <t/>
  </si>
  <si>
    <t>CC-CZ:</t>
  </si>
  <si>
    <t>Místo:</t>
  </si>
  <si>
    <t xml:space="preserve"> </t>
  </si>
  <si>
    <t>Datum:</t>
  </si>
  <si>
    <t>15. 1. 2021</t>
  </si>
  <si>
    <t>Zadavatel:</t>
  </si>
  <si>
    <t>IČ:</t>
  </si>
  <si>
    <t>70994234</t>
  </si>
  <si>
    <t>SŽ, s.o. Přednosta SEE Praha; Mgr.Fiala František</t>
  </si>
  <si>
    <t>DIČ:</t>
  </si>
  <si>
    <t>CZ 70994234</t>
  </si>
  <si>
    <t>Uchazeč:</t>
  </si>
  <si>
    <t>Vyplň údaj</t>
  </si>
  <si>
    <t>Projektant:</t>
  </si>
  <si>
    <t>SŽ, s.o. Voldřich Lukáš</t>
  </si>
  <si>
    <t>True</t>
  </si>
  <si>
    <t>Zpracovatel:</t>
  </si>
  <si>
    <t>Poznámka:</t>
  </si>
  <si>
    <t>Soupis prací je sestaven s využitím položek UOŽI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</si>
  <si>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</si>
  <si>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</si>
  <si>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</si>
  <si>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</si>
  <si>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</si>
  <si>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</si>
  <si>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</si>
  <si>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</si>
  <si>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</si>
  <si>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</si>
  <si>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</si>
  <si>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</si>
  <si>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</si>
  <si>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</si>
  <si>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</si>
  <si>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</si>
  <si>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</si>
  <si>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</si>
  <si>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</si>
  <si>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</si>
  <si>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</si>
  <si>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</si>
  <si>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</si>
  <si>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</si>
  <si>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</si>
  <si>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</si>
  <si>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</si>
  <si>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</si>
  <si>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</si>
  <si>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</si>
  <si>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</si>
  <si>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</si>
  <si>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</si>
  <si>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</si>
  <si>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</si>
  <si>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</si>
  <si>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</si>
  <si>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</si>
  <si>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</si>
  <si>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31-01</t>
  </si>
  <si>
    <t>TNS Kolín, doplnění DŘT vč.řídicího systému na ED Praha - UOŽI</t>
  </si>
  <si>
    <t>STA</t>
  </si>
  <si>
    <t>1</t>
  </si>
  <si>
    <t>{8bf7ed76-b5c0-4a34-a5de-af06b5e76b9b}</t>
  </si>
  <si>
    <t>2</t>
  </si>
  <si>
    <t>PS 31-01 VRN</t>
  </si>
  <si>
    <t>Vedlejší rozpočtové náklady</t>
  </si>
  <si>
    <t>{961c81f3-8247-4ded-8059-8e76c9ca6030}</t>
  </si>
  <si>
    <t>SO 31-01</t>
  </si>
  <si>
    <t>Oprava připojení TNS Kolín na TV - Sborník UOŽI</t>
  </si>
  <si>
    <t>{a8eff1f4-cf04-4359-a774-47a6a55f10d3}</t>
  </si>
  <si>
    <t>SO 31-01 VRN</t>
  </si>
  <si>
    <t>{83a286b9-e95a-47d2-80c5-a6a30eb24c5a}</t>
  </si>
  <si>
    <t>SO 36-01</t>
  </si>
  <si>
    <t>Oprava DOÚO TNS Kolín a návěst č.50 - Sborník  UOŽI</t>
  </si>
  <si>
    <t>{3ab63773-c275-4b4d-bbf5-718baa833d5a}</t>
  </si>
  <si>
    <t>SO 36-01 VRN</t>
  </si>
  <si>
    <t>{dff9b2a9-6ed0-4bf6-8ab2-a1667e713547}</t>
  </si>
  <si>
    <t>KRYCÍ LIST SOUPISU PRACÍ</t>
  </si>
  <si>
    <t>Objekt:</t>
  </si>
  <si>
    <t>PS 31-01 - TNS Kolín, doplnění DŘT vč.řídicího systému na ED Praha - UOŽI</t>
  </si>
  <si>
    <t>REKAPITULACE ČLENĚNÍ SOUPISU PRACÍ</t>
  </si>
  <si>
    <t>Kód dílu - Popis</t>
  </si>
  <si>
    <t>Cena celkem [CZK]</t>
  </si>
  <si>
    <t>-1</t>
  </si>
  <si>
    <t xml:space="preserve">OST - Ostatní  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</si>
  <si>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</si>
  <si>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</si>
  <si>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</si>
  <si>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</si>
  <si>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</si>
  <si>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</si>
  <si>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</si>
  <si>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</si>
  <si>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</si>
  <si>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</si>
  <si>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</si>
  <si>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</si>
  <si>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</si>
  <si>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</si>
  <si>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 xml:space="preserve">Ostatní   </t>
  </si>
  <si>
    <t>4</t>
  </si>
  <si>
    <t>ROZPOCET</t>
  </si>
  <si>
    <t>K</t>
  </si>
  <si>
    <t>7491152010</t>
  </si>
  <si>
    <t>Montáž trubek pevných elektroinstalačních tuhých z PVC uložených pevně na povrchu, volně nebo pod omítkou průměru do 40 mm - včetně naznačení trasy, rozměření, řezání trubek, kladení, osazení, zajištění a upevnění</t>
  </si>
  <si>
    <t>m</t>
  </si>
  <si>
    <t>Sborník UOŽI 01 2021</t>
  </si>
  <si>
    <t>262144</t>
  </si>
  <si>
    <t>25</t>
  </si>
  <si>
    <t>7492553010</t>
  </si>
  <si>
    <t>Montáž kabelů 2- a 3-žílových Cu do 16 mm2 - uložení do země, chráničky, na rošty, pod omítku apod.</t>
  </si>
  <si>
    <t>27</t>
  </si>
  <si>
    <t>7492756020</t>
  </si>
  <si>
    <t>Pomocné práce pro montáž kabelů montáž označovacího štítku na kabel</t>
  </si>
  <si>
    <t>kus</t>
  </si>
  <si>
    <t>6</t>
  </si>
  <si>
    <t>28</t>
  </si>
  <si>
    <t>M</t>
  </si>
  <si>
    <t>7492400460</t>
  </si>
  <si>
    <t>Kabely, vodiče - vn Kabely nad 22kV Označovací štítek na kabel (100 ks)</t>
  </si>
  <si>
    <t>sada</t>
  </si>
  <si>
    <t>8</t>
  </si>
  <si>
    <t>33</t>
  </si>
  <si>
    <t>7496752030</t>
  </si>
  <si>
    <t>Montáž skříně SKŘ / automatizace vypracování check listů - včetně popisu logických a blokovacích podmínek</t>
  </si>
  <si>
    <t>10</t>
  </si>
  <si>
    <t>7496753018</t>
  </si>
  <si>
    <t>Montáž SKŘ - DŘT, IPC, PLC doplnění stávajícího programu o datovou komunikaci s nadřazeným řídícím systémem, oživení a odzkoušení PLC automatu pro zařízení DŘT, SKŘ, DDTS - celkový počet do 64 binárních vstupů a výstupů, 16 analogových vstupů/výstupů a 3 komunikačních sběrnic</t>
  </si>
  <si>
    <t>12</t>
  </si>
  <si>
    <t>3</t>
  </si>
  <si>
    <t>7496753042</t>
  </si>
  <si>
    <t>Montáž SKŘ - DŘT, IPC, PLC instalace montážního materiálu v objektu NS</t>
  </si>
  <si>
    <t>14</t>
  </si>
  <si>
    <t>7496753062</t>
  </si>
  <si>
    <t>Montáž SKŘ - DŘT, IPC, PLC provozní zkoušky telemechanické jednotky v objektu NS</t>
  </si>
  <si>
    <t>16</t>
  </si>
  <si>
    <t>5</t>
  </si>
  <si>
    <t>7496753072</t>
  </si>
  <si>
    <t>Montáž SKŘ - DŘT, IPC, PLC provozní zkoušky telemechanické jednotky MŘS - montáž, oživení, instalace, datové a řídící struktury, prezentační obrazy, komunikace, odzkoušení</t>
  </si>
  <si>
    <t>18</t>
  </si>
  <si>
    <t>7496753080</t>
  </si>
  <si>
    <t>Montáž SKŘ - DŘT, IPC, PLC školení obsluhy na nové telemechanické zařízení</t>
  </si>
  <si>
    <t>20</t>
  </si>
  <si>
    <t>7</t>
  </si>
  <si>
    <t>7496753085</t>
  </si>
  <si>
    <t>Montáž SKŘ - DŘT, IPC, PLC vypracování revizní zprávy revizním technikem pro objekt</t>
  </si>
  <si>
    <t>22</t>
  </si>
  <si>
    <t>7496754042</t>
  </si>
  <si>
    <t>Elektrodispečink SKŘ-DŘT úprava struktur a řídících programových tabulek ŘS ED pro objekt NS</t>
  </si>
  <si>
    <t>24</t>
  </si>
  <si>
    <t>9</t>
  </si>
  <si>
    <t>7496754058</t>
  </si>
  <si>
    <t>Elektrodispečink SKŘ-DŘT odzkoušení upraveného ŘS ED</t>
  </si>
  <si>
    <t>26</t>
  </si>
  <si>
    <t>7496754076</t>
  </si>
  <si>
    <t>Elektrodispečink SKŘ-DŘT zprovoznění systému s novými daty pro objekt NS</t>
  </si>
  <si>
    <t>11</t>
  </si>
  <si>
    <t>7496754086</t>
  </si>
  <si>
    <t>Elektrodispečink SKŘ-DŘT verifikace signálů a povelů s novými daty pro objekt NS</t>
  </si>
  <si>
    <t>30</t>
  </si>
  <si>
    <t>7496755020</t>
  </si>
  <si>
    <t>Montáž SKŘ-DŘT, čidla optického patchcordu duplexní ST-ST multimode - montáž zařízení, instalaci a uvedení do provozu, předepsaných zkoušek a vystavení protokolů a výchozí revize, účast na komplexním vyzkoušení ŘS jako celku, cenu dodavatelské dokumentace</t>
  </si>
  <si>
    <t>32</t>
  </si>
  <si>
    <t>7491100030</t>
  </si>
  <si>
    <t>Trubková vedení Ohebné elektroinstalační trubky 1423/1 pr.23 320N MONOFLEX</t>
  </si>
  <si>
    <t>34</t>
  </si>
  <si>
    <t>7491200040</t>
  </si>
  <si>
    <t>Elektroinstalační materiál Elektroinstalační lišty a kabelové žlaby Lišta LV 40x15 vkládací bílá 3m</t>
  </si>
  <si>
    <t>36</t>
  </si>
  <si>
    <t>7492800010</t>
  </si>
  <si>
    <t>Sdělovací kabely pro silnoproudé aplikace Metalické kabely - nehořlavé Optický multimod (MM) 2 vlákna</t>
  </si>
  <si>
    <t>38</t>
  </si>
  <si>
    <t>17</t>
  </si>
  <si>
    <t>7492800020</t>
  </si>
  <si>
    <t>Sdělovací kabely pro silnoproudé aplikace Metalické kabely - nehořlavé ST konektor na kabel optický multimod (MM)</t>
  </si>
  <si>
    <t>40</t>
  </si>
  <si>
    <t>7496700260</t>
  </si>
  <si>
    <t>DŘT, SKŘ, Elektrodispečink, DDTS DŘT a SKŘ skříně pro automatizaci Základní switche, switche s podporou POE, konfigurovatelné switche, průmyslové switche do RACKu, vysokorychlostní modemy Datový switch 4x ethernet 10/100Base T (průmyslové provedení)</t>
  </si>
  <si>
    <t>42</t>
  </si>
  <si>
    <t>P</t>
  </si>
  <si>
    <t>Poznámka k položce:_x000D_
vč. 2xFO</t>
  </si>
  <si>
    <t>19</t>
  </si>
  <si>
    <t>7496700830</t>
  </si>
  <si>
    <t>DŘT, SKŘ, Elektrodispečink, DDTS DŘT a SKŘ skříně pro automatizaci Periférie SW-ovladače komunikace, parametrizace - pro podřízený PLC, ochrana, terminál</t>
  </si>
  <si>
    <t>44</t>
  </si>
  <si>
    <t>7496700860</t>
  </si>
  <si>
    <t>DŘT, SKŘ, Elektrodispečink, DDTS DŘT a SKŘ skříně pro automatizaci Periférie Dokumentace skutečného stavu pro nové telemechanické zařízení v objektu NS</t>
  </si>
  <si>
    <t>46</t>
  </si>
  <si>
    <t>7496701370</t>
  </si>
  <si>
    <t>DŘT, SKŘ, Elektrodispečink, DDTS DŘT a SKŘ skříně pro automatizaci PLC typ_5 (TECOMAT) Komunikační jednotka (SC), kom. rozhranní ethernet, serial</t>
  </si>
  <si>
    <t>48</t>
  </si>
  <si>
    <t>7492501710</t>
  </si>
  <si>
    <t>Kabely, vodiče, šňůry Cu - nn Kabel silový 2 a 3-žílový Cu, plastová izolace CYKY 2O4 (2Dx4)</t>
  </si>
  <si>
    <t>50</t>
  </si>
  <si>
    <t>7498351010</t>
  </si>
  <si>
    <t>Vydání průkazu způsobilosti pro funkční celek, provizorní stav - vyhotovení dokladu o silnoproudých zařízeních a vydání průkazu způsobilosti</t>
  </si>
  <si>
    <t>52</t>
  </si>
  <si>
    <t>31</t>
  </si>
  <si>
    <t>7590540524</t>
  </si>
  <si>
    <t>Slaboproudé rozvody, kabely pro přívod a vnitřní instalaci UTP/FTP kategorie 5e 100Mhz  1 Gbps FTP Stíněný plášť, PVC vnitřní, drát</t>
  </si>
  <si>
    <t>54</t>
  </si>
  <si>
    <t>7590525157</t>
  </si>
  <si>
    <t>Uložení na rošt kabelu STP/UTP/FTP (do cat. 6) na rošt</t>
  </si>
  <si>
    <t>56</t>
  </si>
  <si>
    <t>PS 31-01 VRN - Vedlejší rozpočtové náklady</t>
  </si>
  <si>
    <t xml:space="preserve">VRN - Vedlejší rozpočtové náklady   </t>
  </si>
  <si>
    <t>VRN</t>
  </si>
  <si>
    <t xml:space="preserve">Vedlejší rozpočtové náklady   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</si>
  <si>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</si>
  <si>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</si>
  <si>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%</t>
  </si>
  <si>
    <t>-1657658019</t>
  </si>
  <si>
    <t>Poznámka k položce:_x000D_
Základna pro výpočet - dotyčné práce</t>
  </si>
  <si>
    <t>SO 31-01 - Oprava připojení TNS Kolín na TV - Sborník UOŽI</t>
  </si>
  <si>
    <t xml:space="preserve">HSV - Práce a dodávky HSV   </t>
  </si>
  <si>
    <t xml:space="preserve">    5 - Komunikace pozemní   </t>
  </si>
  <si>
    <t xml:space="preserve">    9 - Ostatní konstrukce a práce, bourání   </t>
  </si>
  <si>
    <t>HSV</t>
  </si>
  <si>
    <t xml:space="preserve">Práce a dodávky HSV   </t>
  </si>
  <si>
    <t xml:space="preserve">Komunikace pozemní   </t>
  </si>
  <si>
    <t>5903015040</t>
  </si>
  <si>
    <t>Protisněhové zábrany ploty demontáž. Poznámka: 1. V cenách jsou započteny náklady na roznesení, montáž, ukotvení nebo demontáž rozebrání, snesení a naložení na dopravní prostředek a uložení.</t>
  </si>
  <si>
    <t xml:space="preserve">Ostatní konstrukce a práce, bourání   </t>
  </si>
  <si>
    <t>961055111</t>
  </si>
  <si>
    <t>Bourání základů ze ŽB</t>
  </si>
  <si>
    <t>m3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</si>
  <si>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</si>
  <si>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</si>
  <si>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7497100010</t>
  </si>
  <si>
    <t>Základy trakčního vedení  Materiál pro úpravu kabelů u základu TV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</si>
  <si>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</si>
  <si>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</si>
  <si>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7497100070</t>
  </si>
  <si>
    <t>Základy trakčního vedení  Svorník kotevní kovaný pro základ TV vč. povrch. úpravy dle TKP</t>
  </si>
  <si>
    <t>7497100060</t>
  </si>
  <si>
    <t>Základy trakčního vedení  Výztuž pro základ TV - jednodílná</t>
  </si>
  <si>
    <t>7497301300</t>
  </si>
  <si>
    <t>Vodiče trakčního vedení  Svody z dvojitého napáj. převěsu na TV lany 120 Cu</t>
  </si>
  <si>
    <t>7497100020</t>
  </si>
  <si>
    <t>Základy trakčního vedení  Hloubený základ TV - materiál</t>
  </si>
  <si>
    <t>7497154510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</si>
  <si>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</si>
  <si>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7497100140</t>
  </si>
  <si>
    <t>Základy trakčního vedení  Uzemnění  stožáru TV</t>
  </si>
  <si>
    <t>7497251050</t>
  </si>
  <si>
    <t>Montáž stožárů trakčního vedení výšky do do 16 m, typ BP - včetně konečné regulace po zatížení</t>
  </si>
  <si>
    <t>13</t>
  </si>
  <si>
    <t>7497200440</t>
  </si>
  <si>
    <t>Stožáry trakčního vedení  Stožár TV  -  typ  ( BP 11m )    vč. podlití</t>
  </si>
  <si>
    <t>7497200430</t>
  </si>
  <si>
    <t>Stožáry trakčního vedení  Stožár TV  -  typ  ( BP 10m )    vč. podlití</t>
  </si>
  <si>
    <t>7497271005</t>
  </si>
  <si>
    <t>Demontáže zařízení trakčního vedení stožáru D, T, TB - demontáž stávajícího zařízení se všemi pomocnými doplňujícími úpravami</t>
  </si>
  <si>
    <t>7497271035</t>
  </si>
  <si>
    <t>Demontáže zařízení trakčního vedení stožáru BP, AP - demontáž stávajícího zařízení se všemi pomocnými doplňujícími úpravami</t>
  </si>
  <si>
    <t>7497350780</t>
  </si>
  <si>
    <t>Připevnění lišty pro kotvení zesilovací, napájecí a obcházecí vedení (ZV, NV, OV) jednostranné</t>
  </si>
  <si>
    <t>7497300910</t>
  </si>
  <si>
    <t>Vodiče trakčního vedení  Kotvení 1 lana ZV, NV, OV</t>
  </si>
  <si>
    <t>7497300890</t>
  </si>
  <si>
    <t>Vodiče trakčního vedení  Připev. jednostranné lišty pro kotvení ZV, NV, OV</t>
  </si>
  <si>
    <t>7497350800</t>
  </si>
  <si>
    <t>Montáž kotvení lana zesilovacího, napájecího a obcházecího vedení jednoho</t>
  </si>
  <si>
    <t>7497350820</t>
  </si>
  <si>
    <t>Montáž kotvení lana zesilovacího, napájecího a obcházecího vedení tří se zdvojenými izolátory</t>
  </si>
  <si>
    <t>7497301470</t>
  </si>
  <si>
    <t>Vodiče trakčního vedení  Kotvení 2-4 lan napáj. převěsů 120 mm2 Cu s izolací zdvojený závěs</t>
  </si>
  <si>
    <t>23</t>
  </si>
  <si>
    <t>7497300950</t>
  </si>
  <si>
    <t>Vodiče trakčního vedení  Kotv. 3 lan ZV, NV, OV se zdvojenými izolátory</t>
  </si>
  <si>
    <t>7497350835</t>
  </si>
  <si>
    <t>Připevnění konzoly zesilovacího, napájecího a obcházecího vedení "V" závěs na stožár T, P, BP, DS</t>
  </si>
  <si>
    <t>7497300970</t>
  </si>
  <si>
    <t>Vodiče trakčního vedení  Konzola  ZV, NV OV pro "V" závěs na T, P, BP, DS</t>
  </si>
  <si>
    <t>7497301020</t>
  </si>
  <si>
    <t>Vodiče trakčního vedení  "V" závěs  3-4 lan ZV, NV, OV</t>
  </si>
  <si>
    <t>7497350840</t>
  </si>
  <si>
    <t>Připevnění konzoly zesilovacího, napájecího a obcházecího vedení svislý závěs přeponky na stožár BP</t>
  </si>
  <si>
    <t>7497300980</t>
  </si>
  <si>
    <t>Vodiče trakčního vedení  Konzola ZV, NV OV pro svislý závěs přeponky na BP</t>
  </si>
  <si>
    <t>29</t>
  </si>
  <si>
    <t>7497350865</t>
  </si>
  <si>
    <t>Montáž závěsu zesilovacího, napájecího a obcházecího vedení (ZV, NV, OV) typ "V" 3 - 4 lan</t>
  </si>
  <si>
    <t>58</t>
  </si>
  <si>
    <t>7497350890</t>
  </si>
  <si>
    <t>Připojení lana 95 Cu nebo 120 Cu na lano ZV, NV, OV</t>
  </si>
  <si>
    <t>60</t>
  </si>
  <si>
    <t>7497350960</t>
  </si>
  <si>
    <t>Tažení lana pro zesilovací, napájecí a obcházecí vedení do 240 mm2 Cu, AlFe</t>
  </si>
  <si>
    <t>62</t>
  </si>
  <si>
    <t>7497301050</t>
  </si>
  <si>
    <t>Vodiče trakčního vedení  Materiál sestavení proudového připojení lana 95 Cu nebo 120 Cu na lano ZV, NV, OV</t>
  </si>
  <si>
    <t>64</t>
  </si>
  <si>
    <t>7497300830</t>
  </si>
  <si>
    <t>Vodiče trakčního vedení  lano 120 mm2 Cu ( lano - nosné, ZV, NV, OV, napájecích převěsů)</t>
  </si>
  <si>
    <t>66</t>
  </si>
  <si>
    <t>7497301790</t>
  </si>
  <si>
    <t>Vodiče trakčního vedení  Lano 240 mm2 AlFe (lano pro ZV, NV, OV, ochranné)</t>
  </si>
  <si>
    <t>68</t>
  </si>
  <si>
    <t>35</t>
  </si>
  <si>
    <t>7497350970</t>
  </si>
  <si>
    <t>Montáž odpojovače motorového</t>
  </si>
  <si>
    <t>70</t>
  </si>
  <si>
    <t>7497301130</t>
  </si>
  <si>
    <t>Vodiče trakčního vedení  Materiál sestavení pro připevnění pohonu odpojovače na stožár typu BP</t>
  </si>
  <si>
    <t>72</t>
  </si>
  <si>
    <t>37</t>
  </si>
  <si>
    <t>7497301140</t>
  </si>
  <si>
    <t>Vodiče trakčního vedení  Materiál sestavení pro připevnění odpojovače na stožár typu BP</t>
  </si>
  <si>
    <t>74</t>
  </si>
  <si>
    <t>7497301150</t>
  </si>
  <si>
    <t>Vodiče trakčního vedení  Pohon odpojovače motorový</t>
  </si>
  <si>
    <t>76</t>
  </si>
  <si>
    <t>39</t>
  </si>
  <si>
    <t>7497301170</t>
  </si>
  <si>
    <t>Vodiče trakčního vedení  Táhlo motorového odpojovače</t>
  </si>
  <si>
    <t>78</t>
  </si>
  <si>
    <t>7497301180</t>
  </si>
  <si>
    <t>Vodiče trakčního vedení  Odpojovač nebo odpínač na stož. TV</t>
  </si>
  <si>
    <t>80</t>
  </si>
  <si>
    <t>41</t>
  </si>
  <si>
    <t>7497351060</t>
  </si>
  <si>
    <t>Montáž svodu trakčního vedení lany 120 Cu z napájecího převěsu</t>
  </si>
  <si>
    <t>82</t>
  </si>
  <si>
    <t>7497351065</t>
  </si>
  <si>
    <t>Montáž svodu trakčního vedení lany 120 Cu z dvojitého napájecího převěsu</t>
  </si>
  <si>
    <t>84</t>
  </si>
  <si>
    <t>43</t>
  </si>
  <si>
    <t>7497301310</t>
  </si>
  <si>
    <t>Vodiče trakčního vedení  Svody z trojitého napáj. převěsu na TV lany 120 Cu</t>
  </si>
  <si>
    <t>86</t>
  </si>
  <si>
    <t>7497351150</t>
  </si>
  <si>
    <t>Připojení svodu napájecího převěsu na trakční vedení 120 mm2 Cu</t>
  </si>
  <si>
    <t>88</t>
  </si>
  <si>
    <t>45</t>
  </si>
  <si>
    <t>7497351170</t>
  </si>
  <si>
    <t>Připevnění kotevní lišty napáj. převěsu s 3-6 třmeny na stožár BP</t>
  </si>
  <si>
    <t>90</t>
  </si>
  <si>
    <t>7497351185</t>
  </si>
  <si>
    <t>Kotvení lana napáj. převěsu jednoho 120 mm2 Cu s izolací</t>
  </si>
  <si>
    <t>92</t>
  </si>
  <si>
    <t>47</t>
  </si>
  <si>
    <t>7497301440</t>
  </si>
  <si>
    <t>Vodiče trakčního vedení  Kotevní lišta napáj. převěsu s 3-6 třmeny na stož. BP</t>
  </si>
  <si>
    <t>94</t>
  </si>
  <si>
    <t>7497301460</t>
  </si>
  <si>
    <t>Vodiče trakčního vedení  Kotvení lana napáj. převěsu - 120 mm2 Cu  s izolací</t>
  </si>
  <si>
    <t>96</t>
  </si>
  <si>
    <t>49</t>
  </si>
  <si>
    <t>7497351450</t>
  </si>
  <si>
    <t>Montáž bleskojistky růžkové na stožáru T, P, BP</t>
  </si>
  <si>
    <t>98</t>
  </si>
  <si>
    <t>7497301850</t>
  </si>
  <si>
    <t>Vodiče trakčního vedení  Bleskojistka růžková na stožáru T, P, BP</t>
  </si>
  <si>
    <t>100</t>
  </si>
  <si>
    <t>51</t>
  </si>
  <si>
    <t>7497351595</t>
  </si>
  <si>
    <t>Montáž ukolejnění s průrazkou T, P, 2T, BP, DS, OK - 2 vodiče</t>
  </si>
  <si>
    <t>102</t>
  </si>
  <si>
    <t>7497301990</t>
  </si>
  <si>
    <t>Vodiče trakčního vedení  Ukolejnění s průrazkou T, P, 2T, BP, DS, OK  - 2 vodiče</t>
  </si>
  <si>
    <t>104</t>
  </si>
  <si>
    <t>53</t>
  </si>
  <si>
    <t>7497351675</t>
  </si>
  <si>
    <t>Montáž montážních lávek na BP délky 1035, 2045 mm</t>
  </si>
  <si>
    <t>106</t>
  </si>
  <si>
    <t>7497302140</t>
  </si>
  <si>
    <t>Vodiče trakčního vedení  Montážní lávka na BP délky - 1035, 2045mm</t>
  </si>
  <si>
    <t>108</t>
  </si>
  <si>
    <t>55</t>
  </si>
  <si>
    <t>7497351690</t>
  </si>
  <si>
    <t>Montáž ovládacích lávek na stožár BP</t>
  </si>
  <si>
    <t>110</t>
  </si>
  <si>
    <t>7497302160</t>
  </si>
  <si>
    <t>Vodiče trakčního vedení  Ovládací lávka na stož. BP</t>
  </si>
  <si>
    <t>112</t>
  </si>
  <si>
    <t>57</t>
  </si>
  <si>
    <t>7497351710</t>
  </si>
  <si>
    <t>Montáž žebříků pro ovládací lávku</t>
  </si>
  <si>
    <t>114</t>
  </si>
  <si>
    <t>7497302190</t>
  </si>
  <si>
    <t>Vodiče trakčního vedení  Žebřík pro ovládací lávku</t>
  </si>
  <si>
    <t>116</t>
  </si>
  <si>
    <t>59</t>
  </si>
  <si>
    <t>7497351770</t>
  </si>
  <si>
    <t>Montáž výstražných tabulek na stožáru T, P, BP, DS</t>
  </si>
  <si>
    <t>118</t>
  </si>
  <si>
    <t>7497302250</t>
  </si>
  <si>
    <t>Vodiče trakčního vedení  Výstražné tabulky na stožáru T, P, BP, DS</t>
  </si>
  <si>
    <t>120</t>
  </si>
  <si>
    <t>61</t>
  </si>
  <si>
    <t>7497351780</t>
  </si>
  <si>
    <t>Číslování stožárů a pohonů odpojovačů 1 - 3 znaky</t>
  </si>
  <si>
    <t>122</t>
  </si>
  <si>
    <t>7497302260</t>
  </si>
  <si>
    <t>Vodiče trakčního vedení  Tabulka číslování stožárů a pohonů odpojovačů 1 - 3 znaky</t>
  </si>
  <si>
    <t>124</t>
  </si>
  <si>
    <t>63</t>
  </si>
  <si>
    <t>7497351820</t>
  </si>
  <si>
    <t>Aktualizace KSU a TP dle kolejových postupů za 100 m zprovozňované skupiny - po každém stavebním postupu</t>
  </si>
  <si>
    <t>126</t>
  </si>
  <si>
    <t>7499700400</t>
  </si>
  <si>
    <t>Nátěry trakčního vedení  Barva a řed. pro bezpečnostní bíločervený pruh na podpěře TV</t>
  </si>
  <si>
    <t>128</t>
  </si>
  <si>
    <t>65</t>
  </si>
  <si>
    <t>7497351830</t>
  </si>
  <si>
    <t>Aktualizace trakčního vedení dle kolejových postupů za 100 m zprovozňované skupiny - po každém stavebním postupu</t>
  </si>
  <si>
    <t>130</t>
  </si>
  <si>
    <t>7497351840</t>
  </si>
  <si>
    <t>Zpracování KSU a TP pro účely zavedení do provozu za 100 m - při uvádění do provozu</t>
  </si>
  <si>
    <t>132</t>
  </si>
  <si>
    <t>67</t>
  </si>
  <si>
    <t>7497371020</t>
  </si>
  <si>
    <t>Demontáže zařízení trakčního vedení závěsu "V" - demontáž stávajícího zařízení se všemi pomocnými doplňujícími úpravami</t>
  </si>
  <si>
    <t>134</t>
  </si>
  <si>
    <t>7497371350</t>
  </si>
  <si>
    <t>Demontáže zařízení trakčního vedení kotvení zesilovacího, napájecího, obcházecího vedení včetně připevnění lišt - demontáž stávajícího zařízení se všemi pomocnými doplňujícími úpravami</t>
  </si>
  <si>
    <t>136</t>
  </si>
  <si>
    <t>69</t>
  </si>
  <si>
    <t>7497371410</t>
  </si>
  <si>
    <t>Demontáže zařízení trakčního vedení lana zesilovacího vedení stříhání - demontáž stávajícího zařízení se všemi pomocnými doplňujícími úpravami</t>
  </si>
  <si>
    <t>138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</si>
  <si>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</si>
  <si>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</si>
  <si>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140</t>
  </si>
  <si>
    <t>71</t>
  </si>
  <si>
    <t>7497371615</t>
  </si>
  <si>
    <t>Demontáže zařízení trakčního vedení svodu dvojité lano - demontáž stávajícího zařízení se všemi pomocnými doplňujícími úpravami</t>
  </si>
  <si>
    <t>142</t>
  </si>
  <si>
    <t>7497371625</t>
  </si>
  <si>
    <t>Demontáže zařízení trakčního vedení svodu ukolejnění konstrukcí a stožárů - demontáž stávajícího zařízení se všemi pomocnými doplňujícími úpravami</t>
  </si>
  <si>
    <t>144</t>
  </si>
  <si>
    <t>73</t>
  </si>
  <si>
    <t>7497550310</t>
  </si>
  <si>
    <t>Připevnění konzoly na stožár T, P, BP, DS prosté</t>
  </si>
  <si>
    <t>146</t>
  </si>
  <si>
    <t>7497550910</t>
  </si>
  <si>
    <t>Připevnění konzoly ZOK prosté</t>
  </si>
  <si>
    <t>148</t>
  </si>
  <si>
    <t>75</t>
  </si>
  <si>
    <t>7497552710</t>
  </si>
  <si>
    <t>Montáž závěsu ZOK prostého</t>
  </si>
  <si>
    <t>150</t>
  </si>
  <si>
    <t>7497571010</t>
  </si>
  <si>
    <t>Demontáž závěsného optického kabelu (ZOK) konzoly - demontáž stávajícího zařízení se všemi pomocnými doplňujícími úpravami, včetně upevnění na stožáru, závěsu a spirály</t>
  </si>
  <si>
    <t>152</t>
  </si>
  <si>
    <t>77</t>
  </si>
  <si>
    <t>7497400250</t>
  </si>
  <si>
    <t>Závěsný kabel na trakčním vedení  Materiál sestavení  pro připevnění konzoly-prosté ZOK na stož. T,P,BP,DS</t>
  </si>
  <si>
    <t>154</t>
  </si>
  <si>
    <t>7497400310</t>
  </si>
  <si>
    <t>Závěsný kabel na trakčním vedení  Konzola ZOK prostá</t>
  </si>
  <si>
    <t>156</t>
  </si>
  <si>
    <t>79</t>
  </si>
  <si>
    <t>7497400580</t>
  </si>
  <si>
    <t>Závěsný kabel na trakčním vedení  Závěs ZOK   do 30 m</t>
  </si>
  <si>
    <t>158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</si>
  <si>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</si>
  <si>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</si>
  <si>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</si>
  <si>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160</t>
  </si>
  <si>
    <t>81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</si>
  <si>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</si>
  <si>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</si>
  <si>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162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</si>
  <si>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</si>
  <si>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</si>
  <si>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164</t>
  </si>
  <si>
    <t>83</t>
  </si>
  <si>
    <t>7498152020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</si>
  <si>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</si>
  <si>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166</t>
  </si>
  <si>
    <t>7498152025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</si>
  <si>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</si>
  <si>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168</t>
  </si>
  <si>
    <t>85</t>
  </si>
  <si>
    <t>7498155010</t>
  </si>
  <si>
    <t>Měření parametrů trakčního vedení dle ČSN měřícím vozem - obsahuje cenu měření a kontrolu parametrů trolejových vedení a trakčních zařízení</t>
  </si>
  <si>
    <t>den</t>
  </si>
  <si>
    <t>170</t>
  </si>
  <si>
    <t>7498156010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</si>
  <si>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</si>
  <si>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172</t>
  </si>
  <si>
    <t>87</t>
  </si>
  <si>
    <t>7498157010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</si>
  <si>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</si>
  <si>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174</t>
  </si>
  <si>
    <t>7498158010</t>
  </si>
  <si>
    <t>Výkon jednotek správce trakčního vedení mimo výkonů investora úplný - obsahuje i cenu za zajištění pracoviště správcem trakčního vedení (zkratování trakčního vedení), zajištění přejezdů správcem trakčního vedení včetně nájmu pracovníků a použitých mechanizmů nutných k výkonu</t>
  </si>
  <si>
    <t>176</t>
  </si>
  <si>
    <t>89</t>
  </si>
  <si>
    <t>7830010003-R</t>
  </si>
  <si>
    <t>Zhotovení povrchové úpravy nátěrem bezpečnostních pruhů na osvětlovací stožár nebo věž</t>
  </si>
  <si>
    <t>178</t>
  </si>
  <si>
    <t>Poznámka k položce:_x000D_
očistění konstrukce před nátěrem barvou ocelovým kartáčem, oprášení zbytku prachu z povrchu a následné odmaštění, nátěr barvou, bez dodávky materiálu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</si>
  <si>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</si>
  <si>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</si>
  <si>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</si>
  <si>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180</t>
  </si>
  <si>
    <t>Poznámka k položce:_x000D_
Měrnou jednotkou je t přepravovaného materiálu.</t>
  </si>
  <si>
    <t>91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</si>
  <si>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</si>
  <si>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</si>
  <si>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182</t>
  </si>
  <si>
    <t>SO 31-01 VRN - Vedlejší rozpočtové náklady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</si>
  <si>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</si>
  <si>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</si>
  <si>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km</t>
  </si>
  <si>
    <t>1811192322</t>
  </si>
  <si>
    <t>1564486035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</si>
  <si>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</si>
  <si>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</si>
  <si>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-530261167</t>
  </si>
  <si>
    <t>031111051</t>
  </si>
  <si>
    <t>Zařízení a vybavení staveniště pronájem ploch</t>
  </si>
  <si>
    <t>2007193862</t>
  </si>
  <si>
    <t>SO 36-01 - Oprava DOÚO TNS Kolín a návěst č.50 - Sborník  UOŽI</t>
  </si>
  <si>
    <t xml:space="preserve">1 - Zemní práce   </t>
  </si>
  <si>
    <t xml:space="preserve">Zemní práce   </t>
  </si>
  <si>
    <t>1320010001-R</t>
  </si>
  <si>
    <t>Výkop a odkop zeminy ke stávajícím kabelům ručně, zabezpečení výkopu</t>
  </si>
  <si>
    <t>1320010011-R</t>
  </si>
  <si>
    <t>Ochrana štěrkového lože kolejí při souběžné trase s kolejemi</t>
  </si>
  <si>
    <t>1320010031-R</t>
  </si>
  <si>
    <t>Pokládka výstražné folie ve stávající kabelové trase</t>
  </si>
  <si>
    <t>7592700650</t>
  </si>
  <si>
    <t>Upozorňovadla, značky Návěsti označující místo na trati Fólie výstražná červená š20cm  (HM0673909992020)</t>
  </si>
  <si>
    <t>111</t>
  </si>
  <si>
    <t>7592700615</t>
  </si>
  <si>
    <t>Upozorňovadla, značky Návěsti označující místo na trati Patník značkovací DK 20x20x76cm (HM0592110040000)</t>
  </si>
  <si>
    <t>1320010041-R</t>
  </si>
  <si>
    <t>Zához osazené kabelové trasy ručně včetně hutnění</t>
  </si>
  <si>
    <t>1320010051-R</t>
  </si>
  <si>
    <t>Povrchová úprava po záhozu ve stávající kabelové trase</t>
  </si>
  <si>
    <t>141720017</t>
  </si>
  <si>
    <t>Neřízený zemní protlak strojně vnějšího průměru do 160 mm v hornině třídy těžitelnosti I a II, skupiny 3 a 4</t>
  </si>
  <si>
    <t>95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</si>
  <si>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</si>
  <si>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</si>
  <si>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</si>
  <si>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</si>
  <si>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7499700530</t>
  </si>
  <si>
    <t>Kabely trakčního vedení, Různé TV  Chránička z roury PP 110 mm  bez výkopu</t>
  </si>
  <si>
    <t>7499700490</t>
  </si>
  <si>
    <t>Kabely trakčního vedení, Různé TV  Betonový  žlab TK 2-neasfalt.</t>
  </si>
  <si>
    <t>7499700510</t>
  </si>
  <si>
    <t>Kabely trakčního vedení, Různé TV  Žlab PVC 100x100 mm šíře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</si>
  <si>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</si>
  <si>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</si>
  <si>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</si>
  <si>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</si>
  <si>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m2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</si>
  <si>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</si>
  <si>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</si>
  <si>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</si>
  <si>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</si>
  <si>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</si>
  <si>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</si>
  <si>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10-20 cm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</si>
  <si>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</si>
  <si>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</si>
  <si>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7496555025</t>
  </si>
  <si>
    <t>Montáž světelné návěsti "Stáhni sběrač" skříně pro ovládání světelné návěsti</t>
  </si>
  <si>
    <t>101</t>
  </si>
  <si>
    <t>7590717030</t>
  </si>
  <si>
    <t>Demontáž světelného návěstidla jednostranného stožárového s 1 svítilnou - bez bourání (demontáže) základu</t>
  </si>
  <si>
    <t>7496555010</t>
  </si>
  <si>
    <t>Montáž světelné návěsti "Stáhni sběrač" samostatně stojící - montáž nosného sloupku do základu včetně návěstní světelné tabule, včetně připojovací rozvodnice montované na sloupek a propojovacího kabelu mezi svorkovnicí a návěstní tabulí. Neobsahuje cenu za zemní práce a základ</t>
  </si>
  <si>
    <t>7493500140</t>
  </si>
  <si>
    <t>Dálkové ovládání úsekových odpojovačů ( DOÚO ) Světelné návěsti Samostatně stojící světelná návěst "Stáhni sběrač"</t>
  </si>
  <si>
    <t>7493500150</t>
  </si>
  <si>
    <t>Dálkové ovládání úsekových odpojovačů ( DOÚO ) Světelné návěsti Skříň pro ovládání "Stáhni sběrač"</t>
  </si>
  <si>
    <t>7496553010</t>
  </si>
  <si>
    <t>Montáž dálkového ovládání úsekových odpojovačů (DOÚO) ovladače motorových pohonů trakčních odpojovačů - včetně veškerého příslušenství</t>
  </si>
  <si>
    <t>7493500050</t>
  </si>
  <si>
    <t>Dálkové ovládání úsekových odpojovačů ( DOÚO ) Ovladače pro dálkové ovládání motorových pohonů trakčních odpojovačů pro 16 motorových pohonů</t>
  </si>
  <si>
    <t>97</t>
  </si>
  <si>
    <t>7493500070</t>
  </si>
  <si>
    <t>Dálkové ovládání úsekových odpojovačů ( DOÚO ) Ovladače Napájecí souprava DOÚO s oddělovacím transformátorem a HIS</t>
  </si>
  <si>
    <t>7496553052</t>
  </si>
  <si>
    <t>Montáž dálkového ovládání úsekových odpojovačů (DOÚO) svorkovnicové skříně pro DOÚO na stěnu</t>
  </si>
  <si>
    <t>7493500130</t>
  </si>
  <si>
    <t>Dálkové ovládání úsekových odpojovačů ( DOÚO ) Svorkovnicové skříně plastová do vnitřního prostředí do 120 svorek</t>
  </si>
  <si>
    <t>99</t>
  </si>
  <si>
    <t>7493500110</t>
  </si>
  <si>
    <t>Dálkové ovládání úsekových odpojovačů ( DOÚO ) Svorkovnicové skříně plastová do vnitřního prostředí do 40 svorek</t>
  </si>
  <si>
    <t>107</t>
  </si>
  <si>
    <t>7496553030</t>
  </si>
  <si>
    <t>Montáž dálkového ovládání úsekových odpojovačů (DOÚO) řídící PLC jednotky do ovladače dálkového ovládání motorových pohonů trakčních odpojovačů</t>
  </si>
  <si>
    <t>7496553035</t>
  </si>
  <si>
    <t>Montáž dálkového ovládání úsekových odpojovačů (DOÚO) řídící PLC jednotky řídícího software ovladače dálkového ovládání motorových pohonů trakčních odpojovačů</t>
  </si>
  <si>
    <t>7496573010</t>
  </si>
  <si>
    <t>Demontáž kabelových skříní nn z výklenku - včetně odpojení kabelů</t>
  </si>
  <si>
    <t>109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</si>
  <si>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</si>
  <si>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</si>
  <si>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7491152030</t>
  </si>
  <si>
    <t>Montáž trubek pevných elektroinstalačních pancéřových z PVC uložených pod nebo na omítku, na rošt, na stožár apod. průměru do 63 mm - včetně naznačení trasy, rozměření, řezání trubek, kladení, osazení, zajištění a upevnění</t>
  </si>
  <si>
    <t>7491100310</t>
  </si>
  <si>
    <t>Trubková vedení Pevné elektroinstalační trubky 8040 pr.40 1250N PVC černá</t>
  </si>
  <si>
    <t>7491200270</t>
  </si>
  <si>
    <t>Elektroinstalační materiál Elektroinstalační lišty a kabelové žlaby Lišta LH 60x40 vkládací bílá 3m</t>
  </si>
  <si>
    <t>7491451010</t>
  </si>
  <si>
    <t>Montáž kabelových stojin a ocelových roštů stojin nástěnných nebo závěsných s kabelovými výložníky pro kabelové rošty do 3 x 300-400 mm - včetně rozměření, usazení, vyvážení, upevnění, sváření a elektrického pospojování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</si>
  <si>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</si>
  <si>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</si>
  <si>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7491209770</t>
  </si>
  <si>
    <t>Elektroinstalační materiál Kabelové žlaby drátěné, pozinkované MERKUR 400/50 M2 GZ</t>
  </si>
  <si>
    <t>7491207650</t>
  </si>
  <si>
    <t>Elektroinstalační materiál Kabelové stojiny a výložníky pozinkované Konzola CSN 200</t>
  </si>
  <si>
    <t>7491553014</t>
  </si>
  <si>
    <t>Montáž kabelových ucpávek vodě odolných, pro vnitřní průměr otvoru přes 105 do 185 mm - včetně příslušenství (utěsňovací spony apod.), vyhotovení a dodání atestu</t>
  </si>
  <si>
    <t>103</t>
  </si>
  <si>
    <t>971042351</t>
  </si>
  <si>
    <t>Vybourání otvorů v betonových příčkách a zdech pl do 0,09 m2 tl do 450 mm</t>
  </si>
  <si>
    <t>972011211</t>
  </si>
  <si>
    <t>Vybourání výplní otvorů z lehkých betonů v prefabrikovaných stropech tl do 120 mm pl do 0,09 m2</t>
  </si>
  <si>
    <t>7491571020</t>
  </si>
  <si>
    <t>Demontáž stávajících ucpávek protipožárních průměru otvoru do 200 mm</t>
  </si>
  <si>
    <t>7491510120</t>
  </si>
  <si>
    <t>Protipožární a kabelové ucpávky Kabelové ucpávky Vodovzdorná</t>
  </si>
  <si>
    <t>7491510070</t>
  </si>
  <si>
    <t>Protipožární a kabelové ucpávky Protipožární ucpávky a tmely prostupu kabelového pr.do 110 mm, do EI 90 min.</t>
  </si>
  <si>
    <t>7491510060</t>
  </si>
  <si>
    <t>Protipožární a kabelové ucpávky Protipožární ucpávky a tmely stěnou / stropem, tl. do 50cm, do EI 90 min.</t>
  </si>
  <si>
    <t>7492555010</t>
  </si>
  <si>
    <t>Montáž kabelů vícežílových Cu 7 x 1,5 mm2 - uložení do země, chráničky, na rošty, pod omítku apod.</t>
  </si>
  <si>
    <t>7492502110</t>
  </si>
  <si>
    <t>Kabely, vodiče, šňůry Cu - nn Kabel silový více-žílový Cu, plastová izolace CYKY 7J1,5 (7Cx1,5)</t>
  </si>
  <si>
    <t>7492501770</t>
  </si>
  <si>
    <t>Kabely, vodiče, šňůry Cu - nn Kabel silový 2 a 3-žílový Cu, plastová izolace CYKY 3J2,5  (3Cx 2,5)</t>
  </si>
  <si>
    <t>7492501700</t>
  </si>
  <si>
    <t>Kabely, vodiče, šňůry Cu - nn Kabel silový 2 a 3-žílový Cu, plastová izolace CYKY 2O2,5 (2Dx2,5)</t>
  </si>
  <si>
    <t>7492555026</t>
  </si>
  <si>
    <t>Montáž kabelů vícežílových Cu 7 x 4 mm2 - uložení do země, chráničky, na rošty, pod omítku apod.</t>
  </si>
  <si>
    <t>7492502120</t>
  </si>
  <si>
    <t>Kabely, vodiče, šňůry Cu - nn Kabel silový více-žílový Cu, plastová izolace CYKY 7J4 (7Cx4)</t>
  </si>
  <si>
    <t>7492555024</t>
  </si>
  <si>
    <t>Montáž kabelů vícežílových Cu 37 - 48 x 2,5 mm2 - uložení do země, chráničky, na rošty, pod omítku apod.</t>
  </si>
  <si>
    <t>V.0001</t>
  </si>
  <si>
    <t>Kabel CYKY-O 48x2.5</t>
  </si>
  <si>
    <t>ks</t>
  </si>
  <si>
    <t>7492554010</t>
  </si>
  <si>
    <t>Montáž kabelů 4- a 5-žílových Cu do 16 mm2 - uložení do země, chráničky, na rošty, pod omítku apod.</t>
  </si>
  <si>
    <t>7492501950</t>
  </si>
  <si>
    <t>Kabely, vodiče, šňůry Cu - nn Kabel silový 4 a 5-žílový Cu, plastová izolace CYKY 4O4 (4Dx4)</t>
  </si>
  <si>
    <t>7492751060</t>
  </si>
  <si>
    <t>Montáž ukončení kabelů nn v rozvaděči nebo na přístroji izolovaných s označením 37 - 48-ti žílových do 4 mm2 - montáž kabelové koncovky nebo záklopky včetně odizolování pláště a izolace žil kabelu, ukončení žil v rozvaděči, upevnění kabelových ok, roz. trubice, zakončení stínění apod.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</si>
  <si>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</si>
  <si>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</si>
  <si>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</si>
  <si>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</si>
  <si>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7492756040</t>
  </si>
  <si>
    <t>Pomocné práce pro montáž kabelů zatažení kabelů do chráničky do 4 kg/m</t>
  </si>
  <si>
    <t>105</t>
  </si>
  <si>
    <t>7491571010</t>
  </si>
  <si>
    <t>Demontáž stávajících ucpávek kabelových průměru otvoru do 200 mm</t>
  </si>
  <si>
    <t>7590527046</t>
  </si>
  <si>
    <t>Demontáž kabelu uloženého v roštu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</si>
  <si>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</si>
  <si>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</si>
  <si>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7498150525</t>
  </si>
  <si>
    <t>Vyhotovení výchozí revizní zprávy příplatek za každých dalších i započatých 500 000 Kč přes 1 000 000 Kč</t>
  </si>
  <si>
    <t>7498152514</t>
  </si>
  <si>
    <t>Vyhotovení pravidelné revizní zprávy pro jistících prvky, objekty, zařízení, technologie počtu přes 20 do 50 - celková prohlídka zařízení včetně měření, zkoušek zařízení tohoto provozního souboru nebo stavebního objektu revizním technikem na zařízení podle požadavku ČSN, včetně hodnocení a vyhotovení celkové revizní zprávy</t>
  </si>
  <si>
    <t>7498454010</t>
  </si>
  <si>
    <t>Zkoušky vodičů a kabelů nn silových do 1 kV průřezu žíly do 300 mm2 - měření kabelu, vodiče včetně vyhotovení protokolu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</si>
  <si>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</si>
  <si>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</si>
  <si>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SO 36-01 VRN - Vedlejší rozpočtové náklady</t>
  </si>
  <si>
    <t>022101001</t>
  </si>
  <si>
    <t>Geodetické práce Geodetické práce před opravou</t>
  </si>
  <si>
    <t>-86125486</t>
  </si>
  <si>
    <t>022101021</t>
  </si>
  <si>
    <t>Geodetické práce Geodetické práce po ukončení opravy</t>
  </si>
  <si>
    <t>-989841629</t>
  </si>
  <si>
    <t>-448070565</t>
  </si>
  <si>
    <t>-1923621393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</si>
</sst>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0" xfId="0"/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topLeftCell="A3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6" width="2.6640625" style="1" customWidth="1"/>
    <col min="7" max="7" width="9.1640625" style="1" customWidth="1"/>
    <col min="8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07"/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19"/>
      <c r="AQ5" s="19"/>
      <c r="AR5" s="17"/>
      <c r="BE5" s="215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P6" s="19"/>
      <c r="AQ6" s="19"/>
      <c r="AR6" s="17"/>
      <c r="BE6" s="216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16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1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6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1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1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6"/>
      <c r="BS12" s="14" t="s">
        <v>6</v>
      </c>
    </row>
    <row r="13" spans="1:74" s="1" customFormat="1" ht="12" customHeight="1">
      <c r="B13" s="18"/>
      <c r="C13" s="19"/>
      <c r="D13" s="26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32</v>
      </c>
      <c r="AO13" s="19"/>
      <c r="AP13" s="19"/>
      <c r="AQ13" s="19"/>
      <c r="AR13" s="17"/>
      <c r="BE13" s="216"/>
      <c r="BS13" s="14" t="s">
        <v>6</v>
      </c>
    </row>
    <row r="14" spans="1:74" ht="12.75">
      <c r="B14" s="18"/>
      <c r="C14" s="19"/>
      <c r="D14" s="19"/>
      <c r="E14" s="221" t="s">
        <v>32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6" t="s">
        <v>29</v>
      </c>
      <c r="AL14" s="19"/>
      <c r="AM14" s="19"/>
      <c r="AN14" s="28" t="s">
        <v>32</v>
      </c>
      <c r="AO14" s="19"/>
      <c r="AP14" s="19"/>
      <c r="AQ14" s="19"/>
      <c r="AR14" s="17"/>
      <c r="BE14" s="21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6"/>
      <c r="BS15" s="14" t="s">
        <v>4</v>
      </c>
    </row>
    <row r="16" spans="1:74" s="1" customFormat="1" ht="12" customHeight="1">
      <c r="B16" s="18"/>
      <c r="C16" s="19"/>
      <c r="D16" s="26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27</v>
      </c>
      <c r="AO16" s="19"/>
      <c r="AP16" s="19"/>
      <c r="AQ16" s="19"/>
      <c r="AR16" s="17"/>
      <c r="BE16" s="21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30</v>
      </c>
      <c r="AO17" s="19"/>
      <c r="AP17" s="19"/>
      <c r="AQ17" s="19"/>
      <c r="AR17" s="17"/>
      <c r="BE17" s="216"/>
      <c r="BS17" s="14" t="s">
        <v>35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6"/>
      <c r="BS18" s="14" t="s">
        <v>6</v>
      </c>
    </row>
    <row r="19" spans="1:71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27</v>
      </c>
      <c r="AO19" s="19"/>
      <c r="AP19" s="19"/>
      <c r="AQ19" s="19"/>
      <c r="AR19" s="17"/>
      <c r="BE19" s="216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30</v>
      </c>
      <c r="AO20" s="19"/>
      <c r="AP20" s="19"/>
      <c r="AQ20" s="19"/>
      <c r="AR20" s="17"/>
      <c r="BE20" s="216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6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6"/>
    </row>
    <row r="23" spans="1:71" s="1" customFormat="1" ht="16.5" customHeight="1">
      <c r="B23" s="18"/>
      <c r="C23" s="19"/>
      <c r="D23" s="19"/>
      <c r="E23" s="223" t="s">
        <v>38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O23" s="19"/>
      <c r="AP23" s="19"/>
      <c r="AQ23" s="19"/>
      <c r="AR23" s="17"/>
      <c r="BE23" s="21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6"/>
    </row>
    <row r="26" spans="1:71" s="2" customFormat="1" ht="25.9" customHeight="1">
      <c r="A26" s="31"/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ROUND(AG54,2)</f>
        <v>0</v>
      </c>
      <c r="AL26" s="225"/>
      <c r="AM26" s="225"/>
      <c r="AN26" s="225"/>
      <c r="AO26" s="225"/>
      <c r="AP26" s="33"/>
      <c r="AQ26" s="33"/>
      <c r="AR26" s="36"/>
      <c r="BE26" s="21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6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6" t="s">
        <v>40</v>
      </c>
      <c r="M28" s="226"/>
      <c r="N28" s="226"/>
      <c r="O28" s="226"/>
      <c r="P28" s="226"/>
      <c r="Q28" s="33"/>
      <c r="R28" s="33"/>
      <c r="S28" s="33"/>
      <c r="T28" s="33"/>
      <c r="U28" s="33"/>
      <c r="V28" s="33"/>
      <c r="W28" s="226" t="s">
        <v>41</v>
      </c>
      <c r="X28" s="226"/>
      <c r="Y28" s="226"/>
      <c r="Z28" s="226"/>
      <c r="AA28" s="226"/>
      <c r="AB28" s="226"/>
      <c r="AC28" s="226"/>
      <c r="AD28" s="226"/>
      <c r="AE28" s="226"/>
      <c r="AF28" s="33"/>
      <c r="AG28" s="33"/>
      <c r="AH28" s="33"/>
      <c r="AI28" s="33"/>
      <c r="AJ28" s="33"/>
      <c r="AK28" s="226" t="s">
        <v>42</v>
      </c>
      <c r="AL28" s="226"/>
      <c r="AM28" s="226"/>
      <c r="AN28" s="226"/>
      <c r="AO28" s="226"/>
      <c r="AP28" s="33"/>
      <c r="AQ28" s="33"/>
      <c r="AR28" s="36"/>
      <c r="BE28" s="216"/>
    </row>
    <row r="29" spans="1:71" s="3" customFormat="1" ht="14.45" customHeight="1">
      <c r="B29" s="37"/>
      <c r="C29" s="38"/>
      <c r="D29" s="26" t="s">
        <v>43</v>
      </c>
      <c r="E29" s="38"/>
      <c r="F29" s="26" t="s">
        <v>44</v>
      </c>
      <c r="G29" s="38"/>
      <c r="H29" s="38"/>
      <c r="I29" s="38"/>
      <c r="J29" s="38"/>
      <c r="K29" s="38"/>
      <c r="L29" s="210">
        <v>0.21</v>
      </c>
      <c r="M29" s="209"/>
      <c r="N29" s="209"/>
      <c r="O29" s="209"/>
      <c r="P29" s="209"/>
      <c r="Q29" s="38"/>
      <c r="R29" s="38"/>
      <c r="S29" s="38"/>
      <c r="T29" s="38"/>
      <c r="U29" s="38"/>
      <c r="V29" s="38"/>
      <c r="W29" s="208">
        <f>ROUND(AZ54, 2)</f>
        <v>0</v>
      </c>
      <c r="X29" s="209"/>
      <c r="Y29" s="209"/>
      <c r="Z29" s="209"/>
      <c r="AA29" s="209"/>
      <c r="AB29" s="209"/>
      <c r="AC29" s="209"/>
      <c r="AD29" s="209"/>
      <c r="AE29" s="209"/>
      <c r="AF29" s="38"/>
      <c r="AG29" s="38"/>
      <c r="AH29" s="38"/>
      <c r="AI29" s="38"/>
      <c r="AJ29" s="38"/>
      <c r="AK29" s="208">
        <f>ROUND(AV54, 2)</f>
        <v>0</v>
      </c>
      <c r="AL29" s="209"/>
      <c r="AM29" s="209"/>
      <c r="AN29" s="209"/>
      <c r="AO29" s="209"/>
      <c r="AP29" s="38"/>
      <c r="AQ29" s="38"/>
      <c r="AR29" s="39"/>
      <c r="BE29" s="217"/>
    </row>
    <row r="30" spans="1:71" s="3" customFormat="1" ht="14.45" customHeight="1">
      <c r="B30" s="37"/>
      <c r="C30" s="38"/>
      <c r="D30" s="38"/>
      <c r="E30" s="38"/>
      <c r="F30" s="26" t="s">
        <v>45</v>
      </c>
      <c r="G30" s="38"/>
      <c r="H30" s="38"/>
      <c r="I30" s="38"/>
      <c r="J30" s="38"/>
      <c r="K30" s="38"/>
      <c r="L30" s="210">
        <v>0.15</v>
      </c>
      <c r="M30" s="209"/>
      <c r="N30" s="209"/>
      <c r="O30" s="209"/>
      <c r="P30" s="209"/>
      <c r="Q30" s="38"/>
      <c r="R30" s="38"/>
      <c r="S30" s="38"/>
      <c r="T30" s="38"/>
      <c r="U30" s="38"/>
      <c r="V30" s="38"/>
      <c r="W30" s="208">
        <f>ROUND(BA54, 2)</f>
        <v>0</v>
      </c>
      <c r="X30" s="209"/>
      <c r="Y30" s="209"/>
      <c r="Z30" s="209"/>
      <c r="AA30" s="209"/>
      <c r="AB30" s="209"/>
      <c r="AC30" s="209"/>
      <c r="AD30" s="209"/>
      <c r="AE30" s="209"/>
      <c r="AF30" s="38"/>
      <c r="AG30" s="38"/>
      <c r="AH30" s="38"/>
      <c r="AI30" s="38"/>
      <c r="AJ30" s="38"/>
      <c r="AK30" s="208">
        <f>ROUND(AW54, 2)</f>
        <v>0</v>
      </c>
      <c r="AL30" s="209"/>
      <c r="AM30" s="209"/>
      <c r="AN30" s="209"/>
      <c r="AO30" s="209"/>
      <c r="AP30" s="38"/>
      <c r="AQ30" s="38"/>
      <c r="AR30" s="39"/>
      <c r="BE30" s="217"/>
    </row>
    <row r="31" spans="1:71" s="3" customFormat="1" ht="14.45" hidden="1" customHeight="1">
      <c r="B31" s="37"/>
      <c r="C31" s="38"/>
      <c r="D31" s="38"/>
      <c r="E31" s="38"/>
      <c r="F31" s="26" t="s">
        <v>46</v>
      </c>
      <c r="G31" s="38"/>
      <c r="H31" s="38"/>
      <c r="I31" s="38"/>
      <c r="J31" s="38"/>
      <c r="K31" s="38"/>
      <c r="L31" s="210">
        <v>0.21</v>
      </c>
      <c r="M31" s="209"/>
      <c r="N31" s="209"/>
      <c r="O31" s="209"/>
      <c r="P31" s="209"/>
      <c r="Q31" s="38"/>
      <c r="R31" s="38"/>
      <c r="S31" s="38"/>
      <c r="T31" s="38"/>
      <c r="U31" s="38"/>
      <c r="V31" s="38"/>
      <c r="W31" s="208">
        <f>ROUND(BB54, 2)</f>
        <v>0</v>
      </c>
      <c r="X31" s="209"/>
      <c r="Y31" s="209"/>
      <c r="Z31" s="209"/>
      <c r="AA31" s="209"/>
      <c r="AB31" s="209"/>
      <c r="AC31" s="209"/>
      <c r="AD31" s="209"/>
      <c r="AE31" s="209"/>
      <c r="AF31" s="38"/>
      <c r="AG31" s="38"/>
      <c r="AH31" s="38"/>
      <c r="AI31" s="38"/>
      <c r="AJ31" s="38"/>
      <c r="AK31" s="208">
        <v>0</v>
      </c>
      <c r="AL31" s="209"/>
      <c r="AM31" s="209"/>
      <c r="AN31" s="209"/>
      <c r="AO31" s="209"/>
      <c r="AP31" s="38"/>
      <c r="AQ31" s="38"/>
      <c r="AR31" s="39"/>
      <c r="BE31" s="217"/>
    </row>
    <row r="32" spans="1:71" s="3" customFormat="1" ht="14.45" hidden="1" customHeight="1">
      <c r="B32" s="37"/>
      <c r="C32" s="38"/>
      <c r="D32" s="38"/>
      <c r="E32" s="38"/>
      <c r="F32" s="26" t="s">
        <v>47</v>
      </c>
      <c r="G32" s="38"/>
      <c r="H32" s="38"/>
      <c r="I32" s="38"/>
      <c r="J32" s="38"/>
      <c r="K32" s="38"/>
      <c r="L32" s="210">
        <v>0.15</v>
      </c>
      <c r="M32" s="209"/>
      <c r="N32" s="209"/>
      <c r="O32" s="209"/>
      <c r="P32" s="209"/>
      <c r="Q32" s="38"/>
      <c r="R32" s="38"/>
      <c r="S32" s="38"/>
      <c r="T32" s="38"/>
      <c r="U32" s="38"/>
      <c r="V32" s="38"/>
      <c r="W32" s="208">
        <f>ROUND(BC54, 2)</f>
        <v>0</v>
      </c>
      <c r="X32" s="209"/>
      <c r="Y32" s="209"/>
      <c r="Z32" s="209"/>
      <c r="AA32" s="209"/>
      <c r="AB32" s="209"/>
      <c r="AC32" s="209"/>
      <c r="AD32" s="209"/>
      <c r="AE32" s="209"/>
      <c r="AF32" s="38"/>
      <c r="AG32" s="38"/>
      <c r="AH32" s="38"/>
      <c r="AI32" s="38"/>
      <c r="AJ32" s="38"/>
      <c r="AK32" s="208">
        <v>0</v>
      </c>
      <c r="AL32" s="209"/>
      <c r="AM32" s="209"/>
      <c r="AN32" s="209"/>
      <c r="AO32" s="209"/>
      <c r="AP32" s="38"/>
      <c r="AQ32" s="38"/>
      <c r="AR32" s="39"/>
      <c r="BE32" s="217"/>
    </row>
    <row r="33" spans="1:57" s="3" customFormat="1" ht="14.45" hidden="1" customHeight="1">
      <c r="B33" s="37"/>
      <c r="C33" s="38"/>
      <c r="D33" s="38"/>
      <c r="E33" s="38"/>
      <c r="F33" s="26" t="s">
        <v>48</v>
      </c>
      <c r="G33" s="38"/>
      <c r="H33" s="38"/>
      <c r="I33" s="38"/>
      <c r="J33" s="38"/>
      <c r="K33" s="38"/>
      <c r="L33" s="210">
        <v>0</v>
      </c>
      <c r="M33" s="209"/>
      <c r="N33" s="209"/>
      <c r="O33" s="209"/>
      <c r="P33" s="209"/>
      <c r="Q33" s="38"/>
      <c r="R33" s="38"/>
      <c r="S33" s="38"/>
      <c r="T33" s="38"/>
      <c r="U33" s="38"/>
      <c r="V33" s="38"/>
      <c r="W33" s="208">
        <f>ROUND(BD54, 2)</f>
        <v>0</v>
      </c>
      <c r="X33" s="209"/>
      <c r="Y33" s="209"/>
      <c r="Z33" s="209"/>
      <c r="AA33" s="209"/>
      <c r="AB33" s="209"/>
      <c r="AC33" s="209"/>
      <c r="AD33" s="209"/>
      <c r="AE33" s="209"/>
      <c r="AF33" s="38"/>
      <c r="AG33" s="38"/>
      <c r="AH33" s="38"/>
      <c r="AI33" s="38"/>
      <c r="AJ33" s="38"/>
      <c r="AK33" s="208">
        <v>0</v>
      </c>
      <c r="AL33" s="209"/>
      <c r="AM33" s="209"/>
      <c r="AN33" s="209"/>
      <c r="AO33" s="209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14" t="s">
        <v>51</v>
      </c>
      <c r="Y35" s="212"/>
      <c r="Z35" s="212"/>
      <c r="AA35" s="212"/>
      <c r="AB35" s="212"/>
      <c r="AC35" s="42"/>
      <c r="AD35" s="42"/>
      <c r="AE35" s="42"/>
      <c r="AF35" s="42"/>
      <c r="AG35" s="42"/>
      <c r="AH35" s="42"/>
      <c r="AI35" s="42"/>
      <c r="AJ35" s="42"/>
      <c r="AK35" s="211">
        <f>SUM(AK26:AK33)</f>
        <v>0</v>
      </c>
      <c r="AL35" s="212"/>
      <c r="AM35" s="212"/>
      <c r="AN35" s="212"/>
      <c r="AO35" s="213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O62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36" t="str">
        <f>K6</f>
        <v>Oprava TNS Kolín</v>
      </c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38" t="str">
        <f>IF(AN8= "","",AN8)</f>
        <v>15. 1. 2021</v>
      </c>
      <c r="AN47" s="238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SŽ, s.o. Přednosta SEE Praha; Mgr.Fiala František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33</v>
      </c>
      <c r="AJ49" s="33"/>
      <c r="AK49" s="33"/>
      <c r="AL49" s="33"/>
      <c r="AM49" s="239" t="str">
        <f>IF(E17="","",E17)</f>
        <v>SŽ, s.o. Voldřich Lukáš</v>
      </c>
      <c r="AN49" s="240"/>
      <c r="AO49" s="240"/>
      <c r="AP49" s="240"/>
      <c r="AQ49" s="33"/>
      <c r="AR49" s="36"/>
      <c r="AS49" s="241" t="s">
        <v>53</v>
      </c>
      <c r="AT49" s="242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31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36</v>
      </c>
      <c r="AJ50" s="33"/>
      <c r="AK50" s="33"/>
      <c r="AL50" s="33"/>
      <c r="AM50" s="239" t="str">
        <f>IF(E20="","",E20)</f>
        <v>SŽ, s.o. Voldřich Lukáš</v>
      </c>
      <c r="AN50" s="240"/>
      <c r="AO50" s="240"/>
      <c r="AP50" s="240"/>
      <c r="AQ50" s="33"/>
      <c r="AR50" s="36"/>
      <c r="AS50" s="243"/>
      <c r="AT50" s="244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45"/>
      <c r="AT51" s="246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32" t="s">
        <v>54</v>
      </c>
      <c r="D52" s="233"/>
      <c r="E52" s="233"/>
      <c r="F52" s="233"/>
      <c r="G52" s="233"/>
      <c r="H52" s="63"/>
      <c r="I52" s="235" t="s">
        <v>55</v>
      </c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33"/>
      <c r="Z52" s="233"/>
      <c r="AA52" s="233"/>
      <c r="AB52" s="233"/>
      <c r="AC52" s="233"/>
      <c r="AD52" s="233"/>
      <c r="AE52" s="233"/>
      <c r="AF52" s="233"/>
      <c r="AG52" s="234" t="s">
        <v>56</v>
      </c>
      <c r="AH52" s="233"/>
      <c r="AI52" s="233"/>
      <c r="AJ52" s="233"/>
      <c r="AK52" s="233"/>
      <c r="AL52" s="233"/>
      <c r="AM52" s="233"/>
      <c r="AN52" s="235" t="s">
        <v>57</v>
      </c>
      <c r="AO52" s="233"/>
      <c r="AP52" s="233"/>
      <c r="AQ52" s="64" t="s">
        <v>58</v>
      </c>
      <c r="AR52" s="36"/>
      <c r="AS52" s="65" t="s">
        <v>59</v>
      </c>
      <c r="AT52" s="66" t="s">
        <v>60</v>
      </c>
      <c r="AU52" s="66" t="s">
        <v>61</v>
      </c>
      <c r="AV52" s="66" t="s">
        <v>62</v>
      </c>
      <c r="AW52" s="66" t="s">
        <v>63</v>
      </c>
      <c r="AX52" s="66" t="s">
        <v>64</v>
      </c>
      <c r="AY52" s="66" t="s">
        <v>65</v>
      </c>
      <c r="AZ52" s="66" t="s">
        <v>66</v>
      </c>
      <c r="BA52" s="66" t="s">
        <v>67</v>
      </c>
      <c r="BB52" s="66" t="s">
        <v>68</v>
      </c>
      <c r="BC52" s="66" t="s">
        <v>69</v>
      </c>
      <c r="BD52" s="67" t="s">
        <v>70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71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30">
        <f>ROUND(SUM(AG55:AG60),2)</f>
        <v>0</v>
      </c>
      <c r="AH54" s="230"/>
      <c r="AI54" s="230"/>
      <c r="AJ54" s="230"/>
      <c r="AK54" s="230"/>
      <c r="AL54" s="230"/>
      <c r="AM54" s="230"/>
      <c r="AN54" s="231">
        <f t="shared" ref="AN54:AN60" si="0">SUM(AG54,AT54)</f>
        <v>0</v>
      </c>
      <c r="AO54" s="231"/>
      <c r="AP54" s="231"/>
      <c r="AQ54" s="75" t="s">
        <v>19</v>
      </c>
      <c r="AR54" s="76"/>
      <c r="AS54" s="77">
        <f>ROUND(SUM(AS55:AS60),2)</f>
        <v>0</v>
      </c>
      <c r="AT54" s="78">
        <f t="shared" ref="AT54:AT60" si="1">ROUND(SUM(AV54:AW54),2)</f>
        <v>0</v>
      </c>
      <c r="AU54" s="79">
        <f>ROUND(SUM(AU55:AU60),5)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ROUND(SUM(AZ55:AZ60),2)</f>
        <v>0</v>
      </c>
      <c r="BA54" s="78">
        <f>ROUND(SUM(BA55:BA60),2)</f>
        <v>0</v>
      </c>
      <c r="BB54" s="78">
        <f>ROUND(SUM(BB55:BB60),2)</f>
        <v>0</v>
      </c>
      <c r="BC54" s="78">
        <f>ROUND(SUM(BC55:BC60),2)</f>
        <v>0</v>
      </c>
      <c r="BD54" s="80">
        <f>ROUND(SUM(BD55:BD60),2)</f>
        <v>0</v>
      </c>
      <c r="BS54" s="81" t="s">
        <v>72</v>
      </c>
      <c r="BT54" s="81" t="s">
        <v>73</v>
      </c>
      <c r="BU54" s="82" t="s">
        <v>74</v>
      </c>
      <c r="BV54" s="81" t="s">
        <v>75</v>
      </c>
      <c r="BW54" s="81" t="s">
        <v>5</v>
      </c>
      <c r="BX54" s="81" t="s">
        <v>76</v>
      </c>
      <c r="CL54" s="81" t="s">
        <v>19</v>
      </c>
    </row>
    <row r="55" spans="1:91" s="7" customFormat="1" ht="24.75" customHeight="1">
      <c r="A55" s="83" t="s">
        <v>77</v>
      </c>
      <c r="B55" s="84"/>
      <c r="C55" s="85"/>
      <c r="D55" s="229" t="s">
        <v>78</v>
      </c>
      <c r="E55" s="229"/>
      <c r="F55" s="229"/>
      <c r="G55" s="229"/>
      <c r="H55" s="229"/>
      <c r="I55" s="86"/>
      <c r="J55" s="229" t="s">
        <v>79</v>
      </c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7">
        <f>'PS 31-01 - TNS Kolín, dop...'!J30</f>
        <v>0</v>
      </c>
      <c r="AH55" s="228"/>
      <c r="AI55" s="228"/>
      <c r="AJ55" s="228"/>
      <c r="AK55" s="228"/>
      <c r="AL55" s="228"/>
      <c r="AM55" s="228"/>
      <c r="AN55" s="227">
        <f t="shared" si="0"/>
        <v>0</v>
      </c>
      <c r="AO55" s="228"/>
      <c r="AP55" s="228"/>
      <c r="AQ55" s="87" t="s">
        <v>80</v>
      </c>
      <c r="AR55" s="88"/>
      <c r="AS55" s="89">
        <v>0</v>
      </c>
      <c r="AT55" s="90">
        <f t="shared" si="1"/>
        <v>0</v>
      </c>
      <c r="AU55" s="91">
        <f>'PS 31-01 - TNS Kolín, dop...'!P80</f>
        <v>0</v>
      </c>
      <c r="AV55" s="90">
        <f>'PS 31-01 - TNS Kolín, dop...'!J33</f>
        <v>0</v>
      </c>
      <c r="AW55" s="90">
        <f>'PS 31-01 - TNS Kolín, dop...'!J34</f>
        <v>0</v>
      </c>
      <c r="AX55" s="90">
        <f>'PS 31-01 - TNS Kolín, dop...'!J35</f>
        <v>0</v>
      </c>
      <c r="AY55" s="90">
        <f>'PS 31-01 - TNS Kolín, dop...'!J36</f>
        <v>0</v>
      </c>
      <c r="AZ55" s="90">
        <f>'PS 31-01 - TNS Kolín, dop...'!F33</f>
        <v>0</v>
      </c>
      <c r="BA55" s="90">
        <f>'PS 31-01 - TNS Kolín, dop...'!F34</f>
        <v>0</v>
      </c>
      <c r="BB55" s="90">
        <f>'PS 31-01 - TNS Kolín, dop...'!F35</f>
        <v>0</v>
      </c>
      <c r="BC55" s="90">
        <f>'PS 31-01 - TNS Kolín, dop...'!F36</f>
        <v>0</v>
      </c>
      <c r="BD55" s="92">
        <f>'PS 31-01 - TNS Kolín, dop...'!F37</f>
        <v>0</v>
      </c>
      <c r="BT55" s="93" t="s">
        <v>81</v>
      </c>
      <c r="BV55" s="93" t="s">
        <v>75</v>
      </c>
      <c r="BW55" s="93" t="s">
        <v>82</v>
      </c>
      <c r="BX55" s="93" t="s">
        <v>5</v>
      </c>
      <c r="CL55" s="93" t="s">
        <v>19</v>
      </c>
      <c r="CM55" s="93" t="s">
        <v>83</v>
      </c>
    </row>
    <row r="56" spans="1:91" s="7" customFormat="1" ht="24.75" customHeight="1">
      <c r="A56" s="83" t="s">
        <v>77</v>
      </c>
      <c r="B56" s="84"/>
      <c r="C56" s="85"/>
      <c r="D56" s="229" t="s">
        <v>84</v>
      </c>
      <c r="E56" s="229"/>
      <c r="F56" s="229"/>
      <c r="G56" s="229"/>
      <c r="H56" s="229"/>
      <c r="I56" s="86"/>
      <c r="J56" s="229" t="s">
        <v>85</v>
      </c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7">
        <f>'PS 31-01 VRN - Vedlejší r...'!J30</f>
        <v>0</v>
      </c>
      <c r="AH56" s="228"/>
      <c r="AI56" s="228"/>
      <c r="AJ56" s="228"/>
      <c r="AK56" s="228"/>
      <c r="AL56" s="228"/>
      <c r="AM56" s="228"/>
      <c r="AN56" s="227">
        <f t="shared" si="0"/>
        <v>0</v>
      </c>
      <c r="AO56" s="228"/>
      <c r="AP56" s="228"/>
      <c r="AQ56" s="87" t="s">
        <v>80</v>
      </c>
      <c r="AR56" s="88"/>
      <c r="AS56" s="89">
        <v>0</v>
      </c>
      <c r="AT56" s="90">
        <f t="shared" si="1"/>
        <v>0</v>
      </c>
      <c r="AU56" s="91">
        <f>'PS 31-01 VRN - Vedlejší r...'!P80</f>
        <v>0</v>
      </c>
      <c r="AV56" s="90">
        <f>'PS 31-01 VRN - Vedlejší r...'!J33</f>
        <v>0</v>
      </c>
      <c r="AW56" s="90">
        <f>'PS 31-01 VRN - Vedlejší r...'!J34</f>
        <v>0</v>
      </c>
      <c r="AX56" s="90">
        <f>'PS 31-01 VRN - Vedlejší r...'!J35</f>
        <v>0</v>
      </c>
      <c r="AY56" s="90">
        <f>'PS 31-01 VRN - Vedlejší r...'!J36</f>
        <v>0</v>
      </c>
      <c r="AZ56" s="90">
        <f>'PS 31-01 VRN - Vedlejší r...'!F33</f>
        <v>0</v>
      </c>
      <c r="BA56" s="90">
        <f>'PS 31-01 VRN - Vedlejší r...'!F34</f>
        <v>0</v>
      </c>
      <c r="BB56" s="90">
        <f>'PS 31-01 VRN - Vedlejší r...'!F35</f>
        <v>0</v>
      </c>
      <c r="BC56" s="90">
        <f>'PS 31-01 VRN - Vedlejší r...'!F36</f>
        <v>0</v>
      </c>
      <c r="BD56" s="92">
        <f>'PS 31-01 VRN - Vedlejší r...'!F37</f>
        <v>0</v>
      </c>
      <c r="BT56" s="93" t="s">
        <v>81</v>
      </c>
      <c r="BV56" s="93" t="s">
        <v>75</v>
      </c>
      <c r="BW56" s="93" t="s">
        <v>86</v>
      </c>
      <c r="BX56" s="93" t="s">
        <v>5</v>
      </c>
      <c r="CL56" s="93" t="s">
        <v>19</v>
      </c>
      <c r="CM56" s="93" t="s">
        <v>83</v>
      </c>
    </row>
    <row r="57" spans="1:91" s="7" customFormat="1" ht="24.75" customHeight="1">
      <c r="A57" s="83" t="s">
        <v>77</v>
      </c>
      <c r="B57" s="84"/>
      <c r="C57" s="85"/>
      <c r="D57" s="229" t="s">
        <v>87</v>
      </c>
      <c r="E57" s="229"/>
      <c r="F57" s="229"/>
      <c r="G57" s="229"/>
      <c r="H57" s="229"/>
      <c r="I57" s="86"/>
      <c r="J57" s="229" t="s">
        <v>88</v>
      </c>
      <c r="K57" s="229"/>
      <c r="L57" s="229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  <c r="AF57" s="229"/>
      <c r="AG57" s="227">
        <f>'SO 31-01 - Oprava připoje...'!J30</f>
        <v>0</v>
      </c>
      <c r="AH57" s="228"/>
      <c r="AI57" s="228"/>
      <c r="AJ57" s="228"/>
      <c r="AK57" s="228"/>
      <c r="AL57" s="228"/>
      <c r="AM57" s="228"/>
      <c r="AN57" s="227">
        <f t="shared" si="0"/>
        <v>0</v>
      </c>
      <c r="AO57" s="228"/>
      <c r="AP57" s="228"/>
      <c r="AQ57" s="87" t="s">
        <v>80</v>
      </c>
      <c r="AR57" s="88"/>
      <c r="AS57" s="89">
        <v>0</v>
      </c>
      <c r="AT57" s="90">
        <f t="shared" si="1"/>
        <v>0</v>
      </c>
      <c r="AU57" s="91">
        <f>'SO 31-01 - Oprava připoje...'!P83</f>
        <v>0</v>
      </c>
      <c r="AV57" s="90">
        <f>'SO 31-01 - Oprava připoje...'!J33</f>
        <v>0</v>
      </c>
      <c r="AW57" s="90">
        <f>'SO 31-01 - Oprava připoje...'!J34</f>
        <v>0</v>
      </c>
      <c r="AX57" s="90">
        <f>'SO 31-01 - Oprava připoje...'!J35</f>
        <v>0</v>
      </c>
      <c r="AY57" s="90">
        <f>'SO 31-01 - Oprava připoje...'!J36</f>
        <v>0</v>
      </c>
      <c r="AZ57" s="90">
        <f>'SO 31-01 - Oprava připoje...'!F33</f>
        <v>0</v>
      </c>
      <c r="BA57" s="90">
        <f>'SO 31-01 - Oprava připoje...'!F34</f>
        <v>0</v>
      </c>
      <c r="BB57" s="90">
        <f>'SO 31-01 - Oprava připoje...'!F35</f>
        <v>0</v>
      </c>
      <c r="BC57" s="90">
        <f>'SO 31-01 - Oprava připoje...'!F36</f>
        <v>0</v>
      </c>
      <c r="BD57" s="92">
        <f>'SO 31-01 - Oprava připoje...'!F37</f>
        <v>0</v>
      </c>
      <c r="BT57" s="93" t="s">
        <v>81</v>
      </c>
      <c r="BV57" s="93" t="s">
        <v>75</v>
      </c>
      <c r="BW57" s="93" t="s">
        <v>89</v>
      </c>
      <c r="BX57" s="93" t="s">
        <v>5</v>
      </c>
      <c r="CL57" s="93" t="s">
        <v>19</v>
      </c>
      <c r="CM57" s="93" t="s">
        <v>83</v>
      </c>
    </row>
    <row r="58" spans="1:91" s="7" customFormat="1" ht="24.75" customHeight="1">
      <c r="A58" s="83" t="s">
        <v>77</v>
      </c>
      <c r="B58" s="84"/>
      <c r="C58" s="85"/>
      <c r="D58" s="229" t="s">
        <v>90</v>
      </c>
      <c r="E58" s="229"/>
      <c r="F58" s="229"/>
      <c r="G58" s="229"/>
      <c r="H58" s="229"/>
      <c r="I58" s="86"/>
      <c r="J58" s="229" t="s">
        <v>85</v>
      </c>
      <c r="K58" s="229"/>
      <c r="L58" s="229"/>
      <c r="M58" s="229"/>
      <c r="N58" s="229"/>
      <c r="O58" s="229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  <c r="AF58" s="229"/>
      <c r="AG58" s="227">
        <f>'SO 31-01 VRN - Vedlejší r...'!J30</f>
        <v>0</v>
      </c>
      <c r="AH58" s="228"/>
      <c r="AI58" s="228"/>
      <c r="AJ58" s="228"/>
      <c r="AK58" s="228"/>
      <c r="AL58" s="228"/>
      <c r="AM58" s="228"/>
      <c r="AN58" s="227">
        <f t="shared" si="0"/>
        <v>0</v>
      </c>
      <c r="AO58" s="228"/>
      <c r="AP58" s="228"/>
      <c r="AQ58" s="87" t="s">
        <v>80</v>
      </c>
      <c r="AR58" s="88"/>
      <c r="AS58" s="89">
        <v>0</v>
      </c>
      <c r="AT58" s="90">
        <f t="shared" si="1"/>
        <v>0</v>
      </c>
      <c r="AU58" s="91">
        <f>'SO 31-01 VRN - Vedlejší r...'!P80</f>
        <v>0</v>
      </c>
      <c r="AV58" s="90">
        <f>'SO 31-01 VRN - Vedlejší r...'!J33</f>
        <v>0</v>
      </c>
      <c r="AW58" s="90">
        <f>'SO 31-01 VRN - Vedlejší r...'!J34</f>
        <v>0</v>
      </c>
      <c r="AX58" s="90">
        <f>'SO 31-01 VRN - Vedlejší r...'!J35</f>
        <v>0</v>
      </c>
      <c r="AY58" s="90">
        <f>'SO 31-01 VRN - Vedlejší r...'!J36</f>
        <v>0</v>
      </c>
      <c r="AZ58" s="90">
        <f>'SO 31-01 VRN - Vedlejší r...'!F33</f>
        <v>0</v>
      </c>
      <c r="BA58" s="90">
        <f>'SO 31-01 VRN - Vedlejší r...'!F34</f>
        <v>0</v>
      </c>
      <c r="BB58" s="90">
        <f>'SO 31-01 VRN - Vedlejší r...'!F35</f>
        <v>0</v>
      </c>
      <c r="BC58" s="90">
        <f>'SO 31-01 VRN - Vedlejší r...'!F36</f>
        <v>0</v>
      </c>
      <c r="BD58" s="92">
        <f>'SO 31-01 VRN - Vedlejší r...'!F37</f>
        <v>0</v>
      </c>
      <c r="BT58" s="93" t="s">
        <v>81</v>
      </c>
      <c r="BV58" s="93" t="s">
        <v>75</v>
      </c>
      <c r="BW58" s="93" t="s">
        <v>91</v>
      </c>
      <c r="BX58" s="93" t="s">
        <v>5</v>
      </c>
      <c r="CL58" s="93" t="s">
        <v>19</v>
      </c>
      <c r="CM58" s="93" t="s">
        <v>83</v>
      </c>
    </row>
    <row r="59" spans="1:91" s="7" customFormat="1" ht="24.75" customHeight="1">
      <c r="A59" s="83" t="s">
        <v>77</v>
      </c>
      <c r="B59" s="84"/>
      <c r="C59" s="85"/>
      <c r="D59" s="229" t="s">
        <v>92</v>
      </c>
      <c r="E59" s="229"/>
      <c r="F59" s="229"/>
      <c r="G59" s="229"/>
      <c r="H59" s="229"/>
      <c r="I59" s="86"/>
      <c r="J59" s="229" t="s">
        <v>93</v>
      </c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7">
        <f>'SO 36-01 - Oprava DOÚO TN...'!J30</f>
        <v>0</v>
      </c>
      <c r="AH59" s="228"/>
      <c r="AI59" s="228"/>
      <c r="AJ59" s="228"/>
      <c r="AK59" s="228"/>
      <c r="AL59" s="228"/>
      <c r="AM59" s="228"/>
      <c r="AN59" s="227">
        <f t="shared" si="0"/>
        <v>0</v>
      </c>
      <c r="AO59" s="228"/>
      <c r="AP59" s="228"/>
      <c r="AQ59" s="87" t="s">
        <v>80</v>
      </c>
      <c r="AR59" s="88"/>
      <c r="AS59" s="89">
        <v>0</v>
      </c>
      <c r="AT59" s="90">
        <f t="shared" si="1"/>
        <v>0</v>
      </c>
      <c r="AU59" s="91">
        <f>'SO 36-01 - Oprava DOÚO TN...'!P83</f>
        <v>0</v>
      </c>
      <c r="AV59" s="90">
        <f>'SO 36-01 - Oprava DOÚO TN...'!J33</f>
        <v>0</v>
      </c>
      <c r="AW59" s="90">
        <f>'SO 36-01 - Oprava DOÚO TN...'!J34</f>
        <v>0</v>
      </c>
      <c r="AX59" s="90">
        <f>'SO 36-01 - Oprava DOÚO TN...'!J35</f>
        <v>0</v>
      </c>
      <c r="AY59" s="90">
        <f>'SO 36-01 - Oprava DOÚO TN...'!J36</f>
        <v>0</v>
      </c>
      <c r="AZ59" s="90">
        <f>'SO 36-01 - Oprava DOÚO TN...'!F33</f>
        <v>0</v>
      </c>
      <c r="BA59" s="90">
        <f>'SO 36-01 - Oprava DOÚO TN...'!F34</f>
        <v>0</v>
      </c>
      <c r="BB59" s="90">
        <f>'SO 36-01 - Oprava DOÚO TN...'!F35</f>
        <v>0</v>
      </c>
      <c r="BC59" s="90">
        <f>'SO 36-01 - Oprava DOÚO TN...'!F36</f>
        <v>0</v>
      </c>
      <c r="BD59" s="92">
        <f>'SO 36-01 - Oprava DOÚO TN...'!F37</f>
        <v>0</v>
      </c>
      <c r="BT59" s="93" t="s">
        <v>81</v>
      </c>
      <c r="BV59" s="93" t="s">
        <v>75</v>
      </c>
      <c r="BW59" s="93" t="s">
        <v>94</v>
      </c>
      <c r="BX59" s="93" t="s">
        <v>5</v>
      </c>
      <c r="CL59" s="93" t="s">
        <v>19</v>
      </c>
      <c r="CM59" s="93" t="s">
        <v>83</v>
      </c>
    </row>
    <row r="60" spans="1:91" s="7" customFormat="1" ht="24.75" customHeight="1">
      <c r="A60" s="83" t="s">
        <v>77</v>
      </c>
      <c r="B60" s="84"/>
      <c r="C60" s="85"/>
      <c r="D60" s="229" t="s">
        <v>95</v>
      </c>
      <c r="E60" s="229"/>
      <c r="F60" s="229"/>
      <c r="G60" s="229"/>
      <c r="H60" s="229"/>
      <c r="I60" s="86"/>
      <c r="J60" s="229" t="s">
        <v>85</v>
      </c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9"/>
      <c r="AD60" s="229"/>
      <c r="AE60" s="229"/>
      <c r="AF60" s="229"/>
      <c r="AG60" s="227">
        <f>'SO 36-01 VRN - Vedlejší r...'!J30</f>
        <v>0</v>
      </c>
      <c r="AH60" s="228"/>
      <c r="AI60" s="228"/>
      <c r="AJ60" s="228"/>
      <c r="AK60" s="228"/>
      <c r="AL60" s="228"/>
      <c r="AM60" s="228"/>
      <c r="AN60" s="227">
        <f t="shared" si="0"/>
        <v>0</v>
      </c>
      <c r="AO60" s="228"/>
      <c r="AP60" s="228"/>
      <c r="AQ60" s="87" t="s">
        <v>80</v>
      </c>
      <c r="AR60" s="88"/>
      <c r="AS60" s="94">
        <v>0</v>
      </c>
      <c r="AT60" s="95">
        <f t="shared" si="1"/>
        <v>0</v>
      </c>
      <c r="AU60" s="96">
        <f>'SO 36-01 VRN - Vedlejší r...'!P80</f>
        <v>0</v>
      </c>
      <c r="AV60" s="95">
        <f>'SO 36-01 VRN - Vedlejší r...'!J33</f>
        <v>0</v>
      </c>
      <c r="AW60" s="95">
        <f>'SO 36-01 VRN - Vedlejší r...'!J34</f>
        <v>0</v>
      </c>
      <c r="AX60" s="95">
        <f>'SO 36-01 VRN - Vedlejší r...'!J35</f>
        <v>0</v>
      </c>
      <c r="AY60" s="95">
        <f>'SO 36-01 VRN - Vedlejší r...'!J36</f>
        <v>0</v>
      </c>
      <c r="AZ60" s="95">
        <f>'SO 36-01 VRN - Vedlejší r...'!F33</f>
        <v>0</v>
      </c>
      <c r="BA60" s="95">
        <f>'SO 36-01 VRN - Vedlejší r...'!F34</f>
        <v>0</v>
      </c>
      <c r="BB60" s="95">
        <f>'SO 36-01 VRN - Vedlejší r...'!F35</f>
        <v>0</v>
      </c>
      <c r="BC60" s="95">
        <f>'SO 36-01 VRN - Vedlejší r...'!F36</f>
        <v>0</v>
      </c>
      <c r="BD60" s="97">
        <f>'SO 36-01 VRN - Vedlejší r...'!F37</f>
        <v>0</v>
      </c>
      <c r="BT60" s="93" t="s">
        <v>81</v>
      </c>
      <c r="BV60" s="93" t="s">
        <v>75</v>
      </c>
      <c r="BW60" s="93" t="s">
        <v>96</v>
      </c>
      <c r="BX60" s="93" t="s">
        <v>5</v>
      </c>
      <c r="CL60" s="93" t="s">
        <v>19</v>
      </c>
      <c r="CM60" s="93" t="s">
        <v>83</v>
      </c>
    </row>
    <row r="61" spans="1:91" s="2" customFormat="1" ht="30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6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</row>
    <row r="62" spans="1:91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36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</row>
  </sheetData>
  <sheetProtection algorithmName="SHA-512" hashValue="PJqvhkqYo4Tgm/wPJA9+CbccbXkb+0MIS8yb+yjC8ccUcwxEriJeEzD8xUDpZZcf9elJsf0H81cFhtQefDGn6g==" saltValue="NwwzO90HB10sZlxAyvj5oZctHSu2HrVO0n5KqPuh2f4xoaKVFH6w2PBJ+vA8Xm5SyWM83c5p34j1W1qaaikq7w==" spinCount="100000" sheet="1" objects="1" scenarios="1" formatColumns="0" formatRows="0"/>
  <mergeCells count="62">
    <mergeCell ref="AS49:AT51"/>
    <mergeCell ref="AM50:AP50"/>
    <mergeCell ref="D57:H57"/>
    <mergeCell ref="J57:AF57"/>
    <mergeCell ref="AG57:AM57"/>
    <mergeCell ref="C52:G52"/>
    <mergeCell ref="AG52:AM52"/>
    <mergeCell ref="I52:AF52"/>
    <mergeCell ref="D55:H55"/>
    <mergeCell ref="AG55:AM55"/>
    <mergeCell ref="J55:AF55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K30:AO30"/>
    <mergeCell ref="L30:P30"/>
    <mergeCell ref="W30:AE30"/>
    <mergeCell ref="L31:P31"/>
    <mergeCell ref="AN60:AP60"/>
    <mergeCell ref="AG60:AM60"/>
    <mergeCell ref="AN57:AP57"/>
    <mergeCell ref="AN52:AP52"/>
    <mergeCell ref="AN55:AP55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PS 31-01 - TNS Kolín, dop...'!C2" display="/"/>
    <hyperlink ref="A56" location="'PS 31-01 VRN - Vedlejší r...'!C2" display="/"/>
    <hyperlink ref="A57" location="'SO 31-01 - Oprava připoje...'!C2" display="/"/>
    <hyperlink ref="A58" location="'SO 31-01 VRN - Vedlejší r...'!C2" display="/"/>
    <hyperlink ref="A59" location="'SO 36-01 - Oprava DOÚO TN...'!C2" display="/"/>
    <hyperlink ref="A60" location="'SO 36-01 VRN - Vedlejší 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82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83</v>
      </c>
    </row>
    <row r="4" spans="1:46" s="1" customFormat="1" ht="24.95" hidden="1" customHeight="1">
      <c r="B4" s="17"/>
      <c r="D4" s="100" t="s">
        <v>97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50" t="str">
        <f>'Rekapitulace stavby'!K6</f>
        <v>Oprava TNS Kolín</v>
      </c>
      <c r="F7" s="251"/>
      <c r="G7" s="251"/>
      <c r="H7" s="251"/>
      <c r="L7" s="17"/>
    </row>
    <row r="8" spans="1:46" s="2" customFormat="1" ht="12" hidden="1" customHeight="1">
      <c r="A8" s="31"/>
      <c r="B8" s="36"/>
      <c r="C8" s="31"/>
      <c r="D8" s="102" t="s">
        <v>98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24.75" hidden="1" customHeight="1">
      <c r="A9" s="31"/>
      <c r="B9" s="36"/>
      <c r="C9" s="31"/>
      <c r="D9" s="31"/>
      <c r="E9" s="252" t="s">
        <v>99</v>
      </c>
      <c r="F9" s="253"/>
      <c r="G9" s="253"/>
      <c r="H9" s="253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15. 1. 2021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4" t="str">
        <f>'Rekapitulace stavby'!E14</f>
        <v>Vyplň údaj</v>
      </c>
      <c r="F18" s="255"/>
      <c r="G18" s="255"/>
      <c r="H18" s="255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34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37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6" t="s">
        <v>19</v>
      </c>
      <c r="F27" s="256"/>
      <c r="G27" s="256"/>
      <c r="H27" s="256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39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41</v>
      </c>
      <c r="G32" s="31"/>
      <c r="H32" s="31"/>
      <c r="I32" s="112" t="s">
        <v>40</v>
      </c>
      <c r="J32" s="112" t="s">
        <v>42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43</v>
      </c>
      <c r="E33" s="102" t="s">
        <v>44</v>
      </c>
      <c r="F33" s="114">
        <f>ROUND((SUM(BE80:BE110)),  2)</f>
        <v>0</v>
      </c>
      <c r="G33" s="31"/>
      <c r="H33" s="31"/>
      <c r="I33" s="115">
        <v>0.21</v>
      </c>
      <c r="J33" s="114">
        <f>ROUND(((SUM(BE80:BE110))*I33),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45</v>
      </c>
      <c r="F34" s="114">
        <f>ROUND((SUM(BF80:BF110)),  2)</f>
        <v>0</v>
      </c>
      <c r="G34" s="31"/>
      <c r="H34" s="31"/>
      <c r="I34" s="115">
        <v>0.15</v>
      </c>
      <c r="J34" s="114">
        <f>ROUND(((SUM(BF80:BF110))*I34),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46</v>
      </c>
      <c r="F35" s="114">
        <f>ROUND((SUM(BG80:BG110)),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47</v>
      </c>
      <c r="F36" s="114">
        <f>ROUND((SUM(BH80:BH110)),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48</v>
      </c>
      <c r="F37" s="114">
        <f>ROUND((SUM(BI80:BI110)),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49</v>
      </c>
      <c r="E39" s="118"/>
      <c r="F39" s="118"/>
      <c r="G39" s="119" t="s">
        <v>50</v>
      </c>
      <c r="H39" s="120" t="s">
        <v>51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idden="1"/>
    <row r="42" spans="1:31" hidden="1"/>
    <row r="43" spans="1:31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100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48" t="str">
        <f>E7</f>
        <v>Oprava TNS Kolín</v>
      </c>
      <c r="F48" s="249"/>
      <c r="G48" s="249"/>
      <c r="H48" s="24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98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24.75" hidden="1" customHeight="1">
      <c r="A50" s="31"/>
      <c r="B50" s="32"/>
      <c r="C50" s="33"/>
      <c r="D50" s="33"/>
      <c r="E50" s="236" t="str">
        <f>E9</f>
        <v>PS 31-01 - TNS Kolín, doplnění DŘT vč.řídicího systému na ED Praha - UOŽI</v>
      </c>
      <c r="F50" s="247"/>
      <c r="G50" s="247"/>
      <c r="H50" s="247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15. 1. 2021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5.7" hidden="1" customHeight="1">
      <c r="A54" s="31"/>
      <c r="B54" s="32"/>
      <c r="C54" s="26" t="s">
        <v>25</v>
      </c>
      <c r="D54" s="33"/>
      <c r="E54" s="33"/>
      <c r="F54" s="24" t="str">
        <f>E15</f>
        <v>SŽ, s.o. Přednosta SEE Praha; Mgr.Fiala František</v>
      </c>
      <c r="G54" s="33"/>
      <c r="H54" s="33"/>
      <c r="I54" s="26" t="s">
        <v>33</v>
      </c>
      <c r="J54" s="29" t="str">
        <f>E21</f>
        <v>SŽ, s.o. Voldřich Lukáš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>SŽ, s.o. Voldřich Lukáš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101</v>
      </c>
      <c r="D57" s="128"/>
      <c r="E57" s="128"/>
      <c r="F57" s="128"/>
      <c r="G57" s="128"/>
      <c r="H57" s="128"/>
      <c r="I57" s="128"/>
      <c r="J57" s="129" t="s">
        <v>102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71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103</v>
      </c>
    </row>
    <row r="60" spans="1:47" s="9" customFormat="1" ht="24.95" hidden="1" customHeight="1">
      <c r="B60" s="131"/>
      <c r="C60" s="132"/>
      <c r="D60" s="133" t="s">
        <v>104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hidden="1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hidden="1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hidden="1"/>
    <row r="64" spans="1:47" hidden="1"/>
    <row r="65" spans="1:63" hidden="1"/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105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248" t="str">
        <f>E7</f>
        <v>Oprava TNS Kolín</v>
      </c>
      <c r="F70" s="249"/>
      <c r="G70" s="249"/>
      <c r="H70" s="249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98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24.75" customHeight="1">
      <c r="A72" s="31"/>
      <c r="B72" s="32"/>
      <c r="C72" s="33"/>
      <c r="D72" s="33"/>
      <c r="E72" s="236" t="str">
        <f>E9</f>
        <v>PS 31-01 - TNS Kolín, doplnění DŘT vč.řídicího systému na ED Praha - UOŽI</v>
      </c>
      <c r="F72" s="247"/>
      <c r="G72" s="247"/>
      <c r="H72" s="247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15. 1. 2021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25.7" customHeight="1">
      <c r="A76" s="31"/>
      <c r="B76" s="32"/>
      <c r="C76" s="26" t="s">
        <v>25</v>
      </c>
      <c r="D76" s="33"/>
      <c r="E76" s="33"/>
      <c r="F76" s="24" t="str">
        <f>E15</f>
        <v>SŽ, s.o. Přednosta SEE Praha; Mgr.Fiala František</v>
      </c>
      <c r="G76" s="33"/>
      <c r="H76" s="33"/>
      <c r="I76" s="26" t="s">
        <v>33</v>
      </c>
      <c r="J76" s="29" t="str">
        <f>E21</f>
        <v>SŽ, s.o. Voldřich Lukáš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25.7" customHeight="1">
      <c r="A77" s="31"/>
      <c r="B77" s="32"/>
      <c r="C77" s="26" t="s">
        <v>31</v>
      </c>
      <c r="D77" s="33"/>
      <c r="E77" s="33"/>
      <c r="F77" s="24" t="str">
        <f>IF(E18="","",E18)</f>
        <v>Vyplň údaj</v>
      </c>
      <c r="G77" s="33"/>
      <c r="H77" s="33"/>
      <c r="I77" s="26" t="s">
        <v>36</v>
      </c>
      <c r="J77" s="29" t="str">
        <f>E24</f>
        <v>SŽ, s.o. Voldřich Lukáš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106</v>
      </c>
      <c r="D79" s="140" t="s">
        <v>58</v>
      </c>
      <c r="E79" s="140" t="s">
        <v>54</v>
      </c>
      <c r="F79" s="140" t="s">
        <v>55</v>
      </c>
      <c r="G79" s="140" t="s">
        <v>107</v>
      </c>
      <c r="H79" s="140" t="s">
        <v>108</v>
      </c>
      <c r="I79" s="140" t="s">
        <v>109</v>
      </c>
      <c r="J79" s="140" t="s">
        <v>102</v>
      </c>
      <c r="K79" s="141" t="s">
        <v>110</v>
      </c>
      <c r="L79" s="142"/>
      <c r="M79" s="65" t="s">
        <v>19</v>
      </c>
      <c r="N79" s="66" t="s">
        <v>43</v>
      </c>
      <c r="O79" s="66" t="s">
        <v>111</v>
      </c>
      <c r="P79" s="66" t="s">
        <v>112</v>
      </c>
      <c r="Q79" s="66" t="s">
        <v>113</v>
      </c>
      <c r="R79" s="66" t="s">
        <v>114</v>
      </c>
      <c r="S79" s="66" t="s">
        <v>115</v>
      </c>
      <c r="T79" s="67" t="s">
        <v>116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117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72</v>
      </c>
      <c r="AU80" s="14" t="s">
        <v>103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72</v>
      </c>
      <c r="E81" s="151" t="s">
        <v>118</v>
      </c>
      <c r="F81" s="151" t="s">
        <v>119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SUM(P82:P110)</f>
        <v>0</v>
      </c>
      <c r="Q81" s="156"/>
      <c r="R81" s="157">
        <f>SUM(R82:R110)</f>
        <v>0</v>
      </c>
      <c r="S81" s="156"/>
      <c r="T81" s="158">
        <f>SUM(T82:T110)</f>
        <v>0</v>
      </c>
      <c r="AR81" s="159" t="s">
        <v>120</v>
      </c>
      <c r="AT81" s="160" t="s">
        <v>72</v>
      </c>
      <c r="AU81" s="160" t="s">
        <v>73</v>
      </c>
      <c r="AY81" s="159" t="s">
        <v>121</v>
      </c>
      <c r="BK81" s="161">
        <f>SUM(BK82:BK110)</f>
        <v>0</v>
      </c>
    </row>
    <row r="82" spans="1:65" s="2" customFormat="1" ht="62.65" customHeight="1">
      <c r="A82" s="31"/>
      <c r="B82" s="32"/>
      <c r="C82" s="162" t="s">
        <v>81</v>
      </c>
      <c r="D82" s="162" t="s">
        <v>122</v>
      </c>
      <c r="E82" s="163" t="s">
        <v>123</v>
      </c>
      <c r="F82" s="164" t="s">
        <v>124</v>
      </c>
      <c r="G82" s="165" t="s">
        <v>125</v>
      </c>
      <c r="H82" s="166">
        <v>35</v>
      </c>
      <c r="I82" s="167"/>
      <c r="J82" s="168">
        <f t="shared" ref="J82:J102" si="0">ROUND(I82*H82,2)</f>
        <v>0</v>
      </c>
      <c r="K82" s="164" t="s">
        <v>126</v>
      </c>
      <c r="L82" s="36"/>
      <c r="M82" s="169" t="s">
        <v>19</v>
      </c>
      <c r="N82" s="170" t="s">
        <v>44</v>
      </c>
      <c r="O82" s="61"/>
      <c r="P82" s="171">
        <f t="shared" ref="P82:P102" si="1">O82*H82</f>
        <v>0</v>
      </c>
      <c r="Q82" s="171">
        <v>0</v>
      </c>
      <c r="R82" s="171">
        <f t="shared" ref="R82:R102" si="2">Q82*H82</f>
        <v>0</v>
      </c>
      <c r="S82" s="171">
        <v>0</v>
      </c>
      <c r="T82" s="172">
        <f t="shared" ref="T82:T102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127</v>
      </c>
      <c r="AT82" s="173" t="s">
        <v>122</v>
      </c>
      <c r="AU82" s="173" t="s">
        <v>81</v>
      </c>
      <c r="AY82" s="14" t="s">
        <v>121</v>
      </c>
      <c r="BE82" s="174">
        <f t="shared" ref="BE82:BE102" si="4">IF(N82="základní",J82,0)</f>
        <v>0</v>
      </c>
      <c r="BF82" s="174">
        <f t="shared" ref="BF82:BF102" si="5">IF(N82="snížená",J82,0)</f>
        <v>0</v>
      </c>
      <c r="BG82" s="174">
        <f t="shared" ref="BG82:BG102" si="6">IF(N82="zákl. přenesená",J82,0)</f>
        <v>0</v>
      </c>
      <c r="BH82" s="174">
        <f t="shared" ref="BH82:BH102" si="7">IF(N82="sníž. přenesená",J82,0)</f>
        <v>0</v>
      </c>
      <c r="BI82" s="174">
        <f t="shared" ref="BI82:BI102" si="8">IF(N82="nulová",J82,0)</f>
        <v>0</v>
      </c>
      <c r="BJ82" s="14" t="s">
        <v>81</v>
      </c>
      <c r="BK82" s="174">
        <f t="shared" ref="BK82:BK102" si="9">ROUND(I82*H82,2)</f>
        <v>0</v>
      </c>
      <c r="BL82" s="14" t="s">
        <v>127</v>
      </c>
      <c r="BM82" s="173" t="s">
        <v>83</v>
      </c>
    </row>
    <row r="83" spans="1:65" s="2" customFormat="1" ht="24.2" customHeight="1">
      <c r="A83" s="31"/>
      <c r="B83" s="32"/>
      <c r="C83" s="162" t="s">
        <v>128</v>
      </c>
      <c r="D83" s="162" t="s">
        <v>122</v>
      </c>
      <c r="E83" s="163" t="s">
        <v>129</v>
      </c>
      <c r="F83" s="164" t="s">
        <v>130</v>
      </c>
      <c r="G83" s="165" t="s">
        <v>125</v>
      </c>
      <c r="H83" s="166">
        <v>12</v>
      </c>
      <c r="I83" s="167"/>
      <c r="J83" s="168">
        <f t="shared" si="0"/>
        <v>0</v>
      </c>
      <c r="K83" s="164" t="s">
        <v>126</v>
      </c>
      <c r="L83" s="36"/>
      <c r="M83" s="169" t="s">
        <v>19</v>
      </c>
      <c r="N83" s="170" t="s">
        <v>44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127</v>
      </c>
      <c r="AT83" s="173" t="s">
        <v>122</v>
      </c>
      <c r="AU83" s="173" t="s">
        <v>81</v>
      </c>
      <c r="AY83" s="14" t="s">
        <v>121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81</v>
      </c>
      <c r="BK83" s="174">
        <f t="shared" si="9"/>
        <v>0</v>
      </c>
      <c r="BL83" s="14" t="s">
        <v>127</v>
      </c>
      <c r="BM83" s="173" t="s">
        <v>120</v>
      </c>
    </row>
    <row r="84" spans="1:65" s="2" customFormat="1" ht="24.2" customHeight="1">
      <c r="A84" s="31"/>
      <c r="B84" s="32"/>
      <c r="C84" s="162" t="s">
        <v>131</v>
      </c>
      <c r="D84" s="162" t="s">
        <v>122</v>
      </c>
      <c r="E84" s="163" t="s">
        <v>132</v>
      </c>
      <c r="F84" s="164" t="s">
        <v>133</v>
      </c>
      <c r="G84" s="165" t="s">
        <v>134</v>
      </c>
      <c r="H84" s="166">
        <v>4</v>
      </c>
      <c r="I84" s="167"/>
      <c r="J84" s="168">
        <f t="shared" si="0"/>
        <v>0</v>
      </c>
      <c r="K84" s="164" t="s">
        <v>126</v>
      </c>
      <c r="L84" s="36"/>
      <c r="M84" s="169" t="s">
        <v>19</v>
      </c>
      <c r="N84" s="170" t="s">
        <v>44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127</v>
      </c>
      <c r="AT84" s="173" t="s">
        <v>122</v>
      </c>
      <c r="AU84" s="173" t="s">
        <v>81</v>
      </c>
      <c r="AY84" s="14" t="s">
        <v>121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81</v>
      </c>
      <c r="BK84" s="174">
        <f t="shared" si="9"/>
        <v>0</v>
      </c>
      <c r="BL84" s="14" t="s">
        <v>127</v>
      </c>
      <c r="BM84" s="173" t="s">
        <v>135</v>
      </c>
    </row>
    <row r="85" spans="1:65" s="2" customFormat="1" ht="24.2" customHeight="1">
      <c r="A85" s="31"/>
      <c r="B85" s="32"/>
      <c r="C85" s="175" t="s">
        <v>136</v>
      </c>
      <c r="D85" s="175" t="s">
        <v>137</v>
      </c>
      <c r="E85" s="176" t="s">
        <v>138</v>
      </c>
      <c r="F85" s="177" t="s">
        <v>139</v>
      </c>
      <c r="G85" s="178" t="s">
        <v>140</v>
      </c>
      <c r="H85" s="179">
        <v>1</v>
      </c>
      <c r="I85" s="180"/>
      <c r="J85" s="181">
        <f t="shared" si="0"/>
        <v>0</v>
      </c>
      <c r="K85" s="177" t="s">
        <v>126</v>
      </c>
      <c r="L85" s="182"/>
      <c r="M85" s="183" t="s">
        <v>19</v>
      </c>
      <c r="N85" s="184" t="s">
        <v>44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127</v>
      </c>
      <c r="AT85" s="173" t="s">
        <v>137</v>
      </c>
      <c r="AU85" s="173" t="s">
        <v>81</v>
      </c>
      <c r="AY85" s="14" t="s">
        <v>121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81</v>
      </c>
      <c r="BK85" s="174">
        <f t="shared" si="9"/>
        <v>0</v>
      </c>
      <c r="BL85" s="14" t="s">
        <v>127</v>
      </c>
      <c r="BM85" s="173" t="s">
        <v>141</v>
      </c>
    </row>
    <row r="86" spans="1:65" s="2" customFormat="1" ht="24.2" customHeight="1">
      <c r="A86" s="31"/>
      <c r="B86" s="32"/>
      <c r="C86" s="162" t="s">
        <v>142</v>
      </c>
      <c r="D86" s="162" t="s">
        <v>122</v>
      </c>
      <c r="E86" s="163" t="s">
        <v>143</v>
      </c>
      <c r="F86" s="164" t="s">
        <v>144</v>
      </c>
      <c r="G86" s="165" t="s">
        <v>134</v>
      </c>
      <c r="H86" s="166">
        <v>1</v>
      </c>
      <c r="I86" s="167"/>
      <c r="J86" s="168">
        <f t="shared" si="0"/>
        <v>0</v>
      </c>
      <c r="K86" s="164" t="s">
        <v>126</v>
      </c>
      <c r="L86" s="36"/>
      <c r="M86" s="169" t="s">
        <v>19</v>
      </c>
      <c r="N86" s="170" t="s">
        <v>44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127</v>
      </c>
      <c r="AT86" s="173" t="s">
        <v>122</v>
      </c>
      <c r="AU86" s="173" t="s">
        <v>81</v>
      </c>
      <c r="AY86" s="14" t="s">
        <v>121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81</v>
      </c>
      <c r="BK86" s="174">
        <f t="shared" si="9"/>
        <v>0</v>
      </c>
      <c r="BL86" s="14" t="s">
        <v>127</v>
      </c>
      <c r="BM86" s="173" t="s">
        <v>145</v>
      </c>
    </row>
    <row r="87" spans="1:65" s="2" customFormat="1" ht="76.349999999999994" customHeight="1">
      <c r="A87" s="31"/>
      <c r="B87" s="32"/>
      <c r="C87" s="162" t="s">
        <v>83</v>
      </c>
      <c r="D87" s="162" t="s">
        <v>122</v>
      </c>
      <c r="E87" s="163" t="s">
        <v>146</v>
      </c>
      <c r="F87" s="164" t="s">
        <v>147</v>
      </c>
      <c r="G87" s="165" t="s">
        <v>134</v>
      </c>
      <c r="H87" s="166">
        <v>1</v>
      </c>
      <c r="I87" s="167"/>
      <c r="J87" s="168">
        <f t="shared" si="0"/>
        <v>0</v>
      </c>
      <c r="K87" s="164" t="s">
        <v>126</v>
      </c>
      <c r="L87" s="36"/>
      <c r="M87" s="169" t="s">
        <v>19</v>
      </c>
      <c r="N87" s="170" t="s">
        <v>44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127</v>
      </c>
      <c r="AT87" s="173" t="s">
        <v>122</v>
      </c>
      <c r="AU87" s="173" t="s">
        <v>81</v>
      </c>
      <c r="AY87" s="14" t="s">
        <v>121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81</v>
      </c>
      <c r="BK87" s="174">
        <f t="shared" si="9"/>
        <v>0</v>
      </c>
      <c r="BL87" s="14" t="s">
        <v>127</v>
      </c>
      <c r="BM87" s="173" t="s">
        <v>148</v>
      </c>
    </row>
    <row r="88" spans="1:65" s="2" customFormat="1" ht="24.2" customHeight="1">
      <c r="A88" s="31"/>
      <c r="B88" s="32"/>
      <c r="C88" s="162" t="s">
        <v>149</v>
      </c>
      <c r="D88" s="162" t="s">
        <v>122</v>
      </c>
      <c r="E88" s="163" t="s">
        <v>150</v>
      </c>
      <c r="F88" s="164" t="s">
        <v>151</v>
      </c>
      <c r="G88" s="165" t="s">
        <v>134</v>
      </c>
      <c r="H88" s="166">
        <v>1</v>
      </c>
      <c r="I88" s="167"/>
      <c r="J88" s="168">
        <f t="shared" si="0"/>
        <v>0</v>
      </c>
      <c r="K88" s="164" t="s">
        <v>126</v>
      </c>
      <c r="L88" s="36"/>
      <c r="M88" s="169" t="s">
        <v>19</v>
      </c>
      <c r="N88" s="170" t="s">
        <v>44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127</v>
      </c>
      <c r="AT88" s="173" t="s">
        <v>122</v>
      </c>
      <c r="AU88" s="173" t="s">
        <v>81</v>
      </c>
      <c r="AY88" s="14" t="s">
        <v>121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81</v>
      </c>
      <c r="BK88" s="174">
        <f t="shared" si="9"/>
        <v>0</v>
      </c>
      <c r="BL88" s="14" t="s">
        <v>127</v>
      </c>
      <c r="BM88" s="173" t="s">
        <v>152</v>
      </c>
    </row>
    <row r="89" spans="1:65" s="2" customFormat="1" ht="24.2" customHeight="1">
      <c r="A89" s="31"/>
      <c r="B89" s="32"/>
      <c r="C89" s="162" t="s">
        <v>120</v>
      </c>
      <c r="D89" s="162" t="s">
        <v>122</v>
      </c>
      <c r="E89" s="163" t="s">
        <v>153</v>
      </c>
      <c r="F89" s="164" t="s">
        <v>154</v>
      </c>
      <c r="G89" s="165" t="s">
        <v>134</v>
      </c>
      <c r="H89" s="166">
        <v>1</v>
      </c>
      <c r="I89" s="167"/>
      <c r="J89" s="168">
        <f t="shared" si="0"/>
        <v>0</v>
      </c>
      <c r="K89" s="164" t="s">
        <v>126</v>
      </c>
      <c r="L89" s="36"/>
      <c r="M89" s="169" t="s">
        <v>19</v>
      </c>
      <c r="N89" s="170" t="s">
        <v>44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127</v>
      </c>
      <c r="AT89" s="173" t="s">
        <v>122</v>
      </c>
      <c r="AU89" s="173" t="s">
        <v>81</v>
      </c>
      <c r="AY89" s="14" t="s">
        <v>121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81</v>
      </c>
      <c r="BK89" s="174">
        <f t="shared" si="9"/>
        <v>0</v>
      </c>
      <c r="BL89" s="14" t="s">
        <v>127</v>
      </c>
      <c r="BM89" s="173" t="s">
        <v>155</v>
      </c>
    </row>
    <row r="90" spans="1:65" s="2" customFormat="1" ht="49.15" customHeight="1">
      <c r="A90" s="31"/>
      <c r="B90" s="32"/>
      <c r="C90" s="162" t="s">
        <v>156</v>
      </c>
      <c r="D90" s="162" t="s">
        <v>122</v>
      </c>
      <c r="E90" s="163" t="s">
        <v>157</v>
      </c>
      <c r="F90" s="164" t="s">
        <v>158</v>
      </c>
      <c r="G90" s="165" t="s">
        <v>134</v>
      </c>
      <c r="H90" s="166">
        <v>0.3</v>
      </c>
      <c r="I90" s="167"/>
      <c r="J90" s="168">
        <f t="shared" si="0"/>
        <v>0</v>
      </c>
      <c r="K90" s="164" t="s">
        <v>126</v>
      </c>
      <c r="L90" s="36"/>
      <c r="M90" s="169" t="s">
        <v>19</v>
      </c>
      <c r="N90" s="170" t="s">
        <v>44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127</v>
      </c>
      <c r="AT90" s="173" t="s">
        <v>122</v>
      </c>
      <c r="AU90" s="173" t="s">
        <v>81</v>
      </c>
      <c r="AY90" s="14" t="s">
        <v>121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81</v>
      </c>
      <c r="BK90" s="174">
        <f t="shared" si="9"/>
        <v>0</v>
      </c>
      <c r="BL90" s="14" t="s">
        <v>127</v>
      </c>
      <c r="BM90" s="173" t="s">
        <v>159</v>
      </c>
    </row>
    <row r="91" spans="1:65" s="2" customFormat="1" ht="24.2" customHeight="1">
      <c r="A91" s="31"/>
      <c r="B91" s="32"/>
      <c r="C91" s="162" t="s">
        <v>135</v>
      </c>
      <c r="D91" s="162" t="s">
        <v>122</v>
      </c>
      <c r="E91" s="163" t="s">
        <v>160</v>
      </c>
      <c r="F91" s="164" t="s">
        <v>161</v>
      </c>
      <c r="G91" s="165" t="s">
        <v>134</v>
      </c>
      <c r="H91" s="166">
        <v>1</v>
      </c>
      <c r="I91" s="167"/>
      <c r="J91" s="168">
        <f t="shared" si="0"/>
        <v>0</v>
      </c>
      <c r="K91" s="164" t="s">
        <v>126</v>
      </c>
      <c r="L91" s="36"/>
      <c r="M91" s="169" t="s">
        <v>19</v>
      </c>
      <c r="N91" s="170" t="s">
        <v>44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127</v>
      </c>
      <c r="AT91" s="173" t="s">
        <v>122</v>
      </c>
      <c r="AU91" s="173" t="s">
        <v>81</v>
      </c>
      <c r="AY91" s="14" t="s">
        <v>121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81</v>
      </c>
      <c r="BK91" s="174">
        <f t="shared" si="9"/>
        <v>0</v>
      </c>
      <c r="BL91" s="14" t="s">
        <v>127</v>
      </c>
      <c r="BM91" s="173" t="s">
        <v>162</v>
      </c>
    </row>
    <row r="92" spans="1:65" s="2" customFormat="1" ht="24.2" customHeight="1">
      <c r="A92" s="31"/>
      <c r="B92" s="32"/>
      <c r="C92" s="162" t="s">
        <v>163</v>
      </c>
      <c r="D92" s="162" t="s">
        <v>122</v>
      </c>
      <c r="E92" s="163" t="s">
        <v>164</v>
      </c>
      <c r="F92" s="164" t="s">
        <v>165</v>
      </c>
      <c r="G92" s="165" t="s">
        <v>134</v>
      </c>
      <c r="H92" s="166">
        <v>1</v>
      </c>
      <c r="I92" s="167"/>
      <c r="J92" s="168">
        <f t="shared" si="0"/>
        <v>0</v>
      </c>
      <c r="K92" s="164" t="s">
        <v>126</v>
      </c>
      <c r="L92" s="36"/>
      <c r="M92" s="169" t="s">
        <v>19</v>
      </c>
      <c r="N92" s="170" t="s">
        <v>44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127</v>
      </c>
      <c r="AT92" s="173" t="s">
        <v>122</v>
      </c>
      <c r="AU92" s="173" t="s">
        <v>81</v>
      </c>
      <c r="AY92" s="14" t="s">
        <v>121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81</v>
      </c>
      <c r="BK92" s="174">
        <f t="shared" si="9"/>
        <v>0</v>
      </c>
      <c r="BL92" s="14" t="s">
        <v>127</v>
      </c>
      <c r="BM92" s="173" t="s">
        <v>166</v>
      </c>
    </row>
    <row r="93" spans="1:65" s="2" customFormat="1" ht="24.2" customHeight="1">
      <c r="A93" s="31"/>
      <c r="B93" s="32"/>
      <c r="C93" s="162" t="s">
        <v>141</v>
      </c>
      <c r="D93" s="162" t="s">
        <v>122</v>
      </c>
      <c r="E93" s="163" t="s">
        <v>167</v>
      </c>
      <c r="F93" s="164" t="s">
        <v>168</v>
      </c>
      <c r="G93" s="165" t="s">
        <v>134</v>
      </c>
      <c r="H93" s="166">
        <v>1</v>
      </c>
      <c r="I93" s="167"/>
      <c r="J93" s="168">
        <f t="shared" si="0"/>
        <v>0</v>
      </c>
      <c r="K93" s="164" t="s">
        <v>126</v>
      </c>
      <c r="L93" s="36"/>
      <c r="M93" s="169" t="s">
        <v>19</v>
      </c>
      <c r="N93" s="170" t="s">
        <v>44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127</v>
      </c>
      <c r="AT93" s="173" t="s">
        <v>122</v>
      </c>
      <c r="AU93" s="173" t="s">
        <v>81</v>
      </c>
      <c r="AY93" s="14" t="s">
        <v>121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81</v>
      </c>
      <c r="BK93" s="174">
        <f t="shared" si="9"/>
        <v>0</v>
      </c>
      <c r="BL93" s="14" t="s">
        <v>127</v>
      </c>
      <c r="BM93" s="173" t="s">
        <v>169</v>
      </c>
    </row>
    <row r="94" spans="1:65" s="2" customFormat="1" ht="24.2" customHeight="1">
      <c r="A94" s="31"/>
      <c r="B94" s="32"/>
      <c r="C94" s="162" t="s">
        <v>170</v>
      </c>
      <c r="D94" s="162" t="s">
        <v>122</v>
      </c>
      <c r="E94" s="163" t="s">
        <v>171</v>
      </c>
      <c r="F94" s="164" t="s">
        <v>172</v>
      </c>
      <c r="G94" s="165" t="s">
        <v>134</v>
      </c>
      <c r="H94" s="166">
        <v>1</v>
      </c>
      <c r="I94" s="167"/>
      <c r="J94" s="168">
        <f t="shared" si="0"/>
        <v>0</v>
      </c>
      <c r="K94" s="164" t="s">
        <v>126</v>
      </c>
      <c r="L94" s="36"/>
      <c r="M94" s="169" t="s">
        <v>19</v>
      </c>
      <c r="N94" s="170" t="s">
        <v>44</v>
      </c>
      <c r="O94" s="61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3" t="s">
        <v>127</v>
      </c>
      <c r="AT94" s="173" t="s">
        <v>122</v>
      </c>
      <c r="AU94" s="173" t="s">
        <v>81</v>
      </c>
      <c r="AY94" s="14" t="s">
        <v>121</v>
      </c>
      <c r="BE94" s="174">
        <f t="shared" si="4"/>
        <v>0</v>
      </c>
      <c r="BF94" s="174">
        <f t="shared" si="5"/>
        <v>0</v>
      </c>
      <c r="BG94" s="174">
        <f t="shared" si="6"/>
        <v>0</v>
      </c>
      <c r="BH94" s="174">
        <f t="shared" si="7"/>
        <v>0</v>
      </c>
      <c r="BI94" s="174">
        <f t="shared" si="8"/>
        <v>0</v>
      </c>
      <c r="BJ94" s="14" t="s">
        <v>81</v>
      </c>
      <c r="BK94" s="174">
        <f t="shared" si="9"/>
        <v>0</v>
      </c>
      <c r="BL94" s="14" t="s">
        <v>127</v>
      </c>
      <c r="BM94" s="173" t="s">
        <v>173</v>
      </c>
    </row>
    <row r="95" spans="1:65" s="2" customFormat="1" ht="24.2" customHeight="1">
      <c r="A95" s="31"/>
      <c r="B95" s="32"/>
      <c r="C95" s="162" t="s">
        <v>145</v>
      </c>
      <c r="D95" s="162" t="s">
        <v>122</v>
      </c>
      <c r="E95" s="163" t="s">
        <v>174</v>
      </c>
      <c r="F95" s="164" t="s">
        <v>175</v>
      </c>
      <c r="G95" s="165" t="s">
        <v>134</v>
      </c>
      <c r="H95" s="166">
        <v>1</v>
      </c>
      <c r="I95" s="167"/>
      <c r="J95" s="168">
        <f t="shared" si="0"/>
        <v>0</v>
      </c>
      <c r="K95" s="164" t="s">
        <v>126</v>
      </c>
      <c r="L95" s="36"/>
      <c r="M95" s="169" t="s">
        <v>19</v>
      </c>
      <c r="N95" s="170" t="s">
        <v>44</v>
      </c>
      <c r="O95" s="61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3" t="s">
        <v>127</v>
      </c>
      <c r="AT95" s="173" t="s">
        <v>122</v>
      </c>
      <c r="AU95" s="173" t="s">
        <v>81</v>
      </c>
      <c r="AY95" s="14" t="s">
        <v>121</v>
      </c>
      <c r="BE95" s="174">
        <f t="shared" si="4"/>
        <v>0</v>
      </c>
      <c r="BF95" s="174">
        <f t="shared" si="5"/>
        <v>0</v>
      </c>
      <c r="BG95" s="174">
        <f t="shared" si="6"/>
        <v>0</v>
      </c>
      <c r="BH95" s="174">
        <f t="shared" si="7"/>
        <v>0</v>
      </c>
      <c r="BI95" s="174">
        <f t="shared" si="8"/>
        <v>0</v>
      </c>
      <c r="BJ95" s="14" t="s">
        <v>81</v>
      </c>
      <c r="BK95" s="174">
        <f t="shared" si="9"/>
        <v>0</v>
      </c>
      <c r="BL95" s="14" t="s">
        <v>127</v>
      </c>
      <c r="BM95" s="173" t="s">
        <v>136</v>
      </c>
    </row>
    <row r="96" spans="1:65" s="2" customFormat="1" ht="24.2" customHeight="1">
      <c r="A96" s="31"/>
      <c r="B96" s="32"/>
      <c r="C96" s="162" t="s">
        <v>176</v>
      </c>
      <c r="D96" s="162" t="s">
        <v>122</v>
      </c>
      <c r="E96" s="163" t="s">
        <v>177</v>
      </c>
      <c r="F96" s="164" t="s">
        <v>178</v>
      </c>
      <c r="G96" s="165" t="s">
        <v>134</v>
      </c>
      <c r="H96" s="166">
        <v>1</v>
      </c>
      <c r="I96" s="167"/>
      <c r="J96" s="168">
        <f t="shared" si="0"/>
        <v>0</v>
      </c>
      <c r="K96" s="164" t="s">
        <v>126</v>
      </c>
      <c r="L96" s="36"/>
      <c r="M96" s="169" t="s">
        <v>19</v>
      </c>
      <c r="N96" s="170" t="s">
        <v>44</v>
      </c>
      <c r="O96" s="61"/>
      <c r="P96" s="171">
        <f t="shared" si="1"/>
        <v>0</v>
      </c>
      <c r="Q96" s="171">
        <v>0</v>
      </c>
      <c r="R96" s="171">
        <f t="shared" si="2"/>
        <v>0</v>
      </c>
      <c r="S96" s="171">
        <v>0</v>
      </c>
      <c r="T96" s="172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3" t="s">
        <v>127</v>
      </c>
      <c r="AT96" s="173" t="s">
        <v>122</v>
      </c>
      <c r="AU96" s="173" t="s">
        <v>81</v>
      </c>
      <c r="AY96" s="14" t="s">
        <v>121</v>
      </c>
      <c r="BE96" s="174">
        <f t="shared" si="4"/>
        <v>0</v>
      </c>
      <c r="BF96" s="174">
        <f t="shared" si="5"/>
        <v>0</v>
      </c>
      <c r="BG96" s="174">
        <f t="shared" si="6"/>
        <v>0</v>
      </c>
      <c r="BH96" s="174">
        <f t="shared" si="7"/>
        <v>0</v>
      </c>
      <c r="BI96" s="174">
        <f t="shared" si="8"/>
        <v>0</v>
      </c>
      <c r="BJ96" s="14" t="s">
        <v>81</v>
      </c>
      <c r="BK96" s="174">
        <f t="shared" si="9"/>
        <v>0</v>
      </c>
      <c r="BL96" s="14" t="s">
        <v>127</v>
      </c>
      <c r="BM96" s="173" t="s">
        <v>179</v>
      </c>
    </row>
    <row r="97" spans="1:65" s="2" customFormat="1" ht="76.349999999999994" customHeight="1">
      <c r="A97" s="31"/>
      <c r="B97" s="32"/>
      <c r="C97" s="162" t="s">
        <v>148</v>
      </c>
      <c r="D97" s="162" t="s">
        <v>122</v>
      </c>
      <c r="E97" s="163" t="s">
        <v>180</v>
      </c>
      <c r="F97" s="164" t="s">
        <v>181</v>
      </c>
      <c r="G97" s="165" t="s">
        <v>134</v>
      </c>
      <c r="H97" s="166">
        <v>1</v>
      </c>
      <c r="I97" s="167"/>
      <c r="J97" s="168">
        <f t="shared" si="0"/>
        <v>0</v>
      </c>
      <c r="K97" s="164" t="s">
        <v>126</v>
      </c>
      <c r="L97" s="36"/>
      <c r="M97" s="169" t="s">
        <v>19</v>
      </c>
      <c r="N97" s="170" t="s">
        <v>44</v>
      </c>
      <c r="O97" s="61"/>
      <c r="P97" s="171">
        <f t="shared" si="1"/>
        <v>0</v>
      </c>
      <c r="Q97" s="171">
        <v>0</v>
      </c>
      <c r="R97" s="171">
        <f t="shared" si="2"/>
        <v>0</v>
      </c>
      <c r="S97" s="171">
        <v>0</v>
      </c>
      <c r="T97" s="172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3" t="s">
        <v>127</v>
      </c>
      <c r="AT97" s="173" t="s">
        <v>122</v>
      </c>
      <c r="AU97" s="173" t="s">
        <v>81</v>
      </c>
      <c r="AY97" s="14" t="s">
        <v>121</v>
      </c>
      <c r="BE97" s="174">
        <f t="shared" si="4"/>
        <v>0</v>
      </c>
      <c r="BF97" s="174">
        <f t="shared" si="5"/>
        <v>0</v>
      </c>
      <c r="BG97" s="174">
        <f t="shared" si="6"/>
        <v>0</v>
      </c>
      <c r="BH97" s="174">
        <f t="shared" si="7"/>
        <v>0</v>
      </c>
      <c r="BI97" s="174">
        <f t="shared" si="8"/>
        <v>0</v>
      </c>
      <c r="BJ97" s="14" t="s">
        <v>81</v>
      </c>
      <c r="BK97" s="174">
        <f t="shared" si="9"/>
        <v>0</v>
      </c>
      <c r="BL97" s="14" t="s">
        <v>127</v>
      </c>
      <c r="BM97" s="173" t="s">
        <v>182</v>
      </c>
    </row>
    <row r="98" spans="1:65" s="2" customFormat="1" ht="24.2" customHeight="1">
      <c r="A98" s="31"/>
      <c r="B98" s="32"/>
      <c r="C98" s="175" t="s">
        <v>152</v>
      </c>
      <c r="D98" s="175" t="s">
        <v>137</v>
      </c>
      <c r="E98" s="176" t="s">
        <v>183</v>
      </c>
      <c r="F98" s="177" t="s">
        <v>184</v>
      </c>
      <c r="G98" s="178" t="s">
        <v>125</v>
      </c>
      <c r="H98" s="179">
        <v>35</v>
      </c>
      <c r="I98" s="180"/>
      <c r="J98" s="181">
        <f t="shared" si="0"/>
        <v>0</v>
      </c>
      <c r="K98" s="177" t="s">
        <v>126</v>
      </c>
      <c r="L98" s="182"/>
      <c r="M98" s="183" t="s">
        <v>19</v>
      </c>
      <c r="N98" s="184" t="s">
        <v>44</v>
      </c>
      <c r="O98" s="61"/>
      <c r="P98" s="171">
        <f t="shared" si="1"/>
        <v>0</v>
      </c>
      <c r="Q98" s="171">
        <v>0</v>
      </c>
      <c r="R98" s="171">
        <f t="shared" si="2"/>
        <v>0</v>
      </c>
      <c r="S98" s="171">
        <v>0</v>
      </c>
      <c r="T98" s="172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3" t="s">
        <v>127</v>
      </c>
      <c r="AT98" s="173" t="s">
        <v>137</v>
      </c>
      <c r="AU98" s="173" t="s">
        <v>81</v>
      </c>
      <c r="AY98" s="14" t="s">
        <v>121</v>
      </c>
      <c r="BE98" s="174">
        <f t="shared" si="4"/>
        <v>0</v>
      </c>
      <c r="BF98" s="174">
        <f t="shared" si="5"/>
        <v>0</v>
      </c>
      <c r="BG98" s="174">
        <f t="shared" si="6"/>
        <v>0</v>
      </c>
      <c r="BH98" s="174">
        <f t="shared" si="7"/>
        <v>0</v>
      </c>
      <c r="BI98" s="174">
        <f t="shared" si="8"/>
        <v>0</v>
      </c>
      <c r="BJ98" s="14" t="s">
        <v>81</v>
      </c>
      <c r="BK98" s="174">
        <f t="shared" si="9"/>
        <v>0</v>
      </c>
      <c r="BL98" s="14" t="s">
        <v>127</v>
      </c>
      <c r="BM98" s="173" t="s">
        <v>185</v>
      </c>
    </row>
    <row r="99" spans="1:65" s="2" customFormat="1" ht="24.2" customHeight="1">
      <c r="A99" s="31"/>
      <c r="B99" s="32"/>
      <c r="C99" s="175" t="s">
        <v>8</v>
      </c>
      <c r="D99" s="175" t="s">
        <v>137</v>
      </c>
      <c r="E99" s="176" t="s">
        <v>186</v>
      </c>
      <c r="F99" s="177" t="s">
        <v>187</v>
      </c>
      <c r="G99" s="178" t="s">
        <v>134</v>
      </c>
      <c r="H99" s="179">
        <v>1</v>
      </c>
      <c r="I99" s="180"/>
      <c r="J99" s="181">
        <f t="shared" si="0"/>
        <v>0</v>
      </c>
      <c r="K99" s="177" t="s">
        <v>126</v>
      </c>
      <c r="L99" s="182"/>
      <c r="M99" s="183" t="s">
        <v>19</v>
      </c>
      <c r="N99" s="184" t="s">
        <v>44</v>
      </c>
      <c r="O99" s="61"/>
      <c r="P99" s="171">
        <f t="shared" si="1"/>
        <v>0</v>
      </c>
      <c r="Q99" s="171">
        <v>0</v>
      </c>
      <c r="R99" s="171">
        <f t="shared" si="2"/>
        <v>0</v>
      </c>
      <c r="S99" s="171">
        <v>0</v>
      </c>
      <c r="T99" s="172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73" t="s">
        <v>127</v>
      </c>
      <c r="AT99" s="173" t="s">
        <v>137</v>
      </c>
      <c r="AU99" s="173" t="s">
        <v>81</v>
      </c>
      <c r="AY99" s="14" t="s">
        <v>121</v>
      </c>
      <c r="BE99" s="174">
        <f t="shared" si="4"/>
        <v>0</v>
      </c>
      <c r="BF99" s="174">
        <f t="shared" si="5"/>
        <v>0</v>
      </c>
      <c r="BG99" s="174">
        <f t="shared" si="6"/>
        <v>0</v>
      </c>
      <c r="BH99" s="174">
        <f t="shared" si="7"/>
        <v>0</v>
      </c>
      <c r="BI99" s="174">
        <f t="shared" si="8"/>
        <v>0</v>
      </c>
      <c r="BJ99" s="14" t="s">
        <v>81</v>
      </c>
      <c r="BK99" s="174">
        <f t="shared" si="9"/>
        <v>0</v>
      </c>
      <c r="BL99" s="14" t="s">
        <v>127</v>
      </c>
      <c r="BM99" s="173" t="s">
        <v>188</v>
      </c>
    </row>
    <row r="100" spans="1:65" s="2" customFormat="1" ht="24.2" customHeight="1">
      <c r="A100" s="31"/>
      <c r="B100" s="32"/>
      <c r="C100" s="175" t="s">
        <v>155</v>
      </c>
      <c r="D100" s="175" t="s">
        <v>137</v>
      </c>
      <c r="E100" s="176" t="s">
        <v>189</v>
      </c>
      <c r="F100" s="177" t="s">
        <v>190</v>
      </c>
      <c r="G100" s="178" t="s">
        <v>125</v>
      </c>
      <c r="H100" s="179">
        <v>35</v>
      </c>
      <c r="I100" s="180"/>
      <c r="J100" s="181">
        <f t="shared" si="0"/>
        <v>0</v>
      </c>
      <c r="K100" s="177" t="s">
        <v>126</v>
      </c>
      <c r="L100" s="182"/>
      <c r="M100" s="183" t="s">
        <v>19</v>
      </c>
      <c r="N100" s="184" t="s">
        <v>44</v>
      </c>
      <c r="O100" s="61"/>
      <c r="P100" s="171">
        <f t="shared" si="1"/>
        <v>0</v>
      </c>
      <c r="Q100" s="171">
        <v>0</v>
      </c>
      <c r="R100" s="171">
        <f t="shared" si="2"/>
        <v>0</v>
      </c>
      <c r="S100" s="171">
        <v>0</v>
      </c>
      <c r="T100" s="172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3" t="s">
        <v>127</v>
      </c>
      <c r="AT100" s="173" t="s">
        <v>137</v>
      </c>
      <c r="AU100" s="173" t="s">
        <v>81</v>
      </c>
      <c r="AY100" s="14" t="s">
        <v>121</v>
      </c>
      <c r="BE100" s="174">
        <f t="shared" si="4"/>
        <v>0</v>
      </c>
      <c r="BF100" s="174">
        <f t="shared" si="5"/>
        <v>0</v>
      </c>
      <c r="BG100" s="174">
        <f t="shared" si="6"/>
        <v>0</v>
      </c>
      <c r="BH100" s="174">
        <f t="shared" si="7"/>
        <v>0</v>
      </c>
      <c r="BI100" s="174">
        <f t="shared" si="8"/>
        <v>0</v>
      </c>
      <c r="BJ100" s="14" t="s">
        <v>81</v>
      </c>
      <c r="BK100" s="174">
        <f t="shared" si="9"/>
        <v>0</v>
      </c>
      <c r="BL100" s="14" t="s">
        <v>127</v>
      </c>
      <c r="BM100" s="173" t="s">
        <v>191</v>
      </c>
    </row>
    <row r="101" spans="1:65" s="2" customFormat="1" ht="37.9" customHeight="1">
      <c r="A101" s="31"/>
      <c r="B101" s="32"/>
      <c r="C101" s="175" t="s">
        <v>192</v>
      </c>
      <c r="D101" s="175" t="s">
        <v>137</v>
      </c>
      <c r="E101" s="176" t="s">
        <v>193</v>
      </c>
      <c r="F101" s="177" t="s">
        <v>194</v>
      </c>
      <c r="G101" s="178" t="s">
        <v>125</v>
      </c>
      <c r="H101" s="179">
        <v>4</v>
      </c>
      <c r="I101" s="180"/>
      <c r="J101" s="181">
        <f t="shared" si="0"/>
        <v>0</v>
      </c>
      <c r="K101" s="177" t="s">
        <v>126</v>
      </c>
      <c r="L101" s="182"/>
      <c r="M101" s="183" t="s">
        <v>19</v>
      </c>
      <c r="N101" s="184" t="s">
        <v>44</v>
      </c>
      <c r="O101" s="61"/>
      <c r="P101" s="171">
        <f t="shared" si="1"/>
        <v>0</v>
      </c>
      <c r="Q101" s="171">
        <v>0</v>
      </c>
      <c r="R101" s="171">
        <f t="shared" si="2"/>
        <v>0</v>
      </c>
      <c r="S101" s="171">
        <v>0</v>
      </c>
      <c r="T101" s="172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73" t="s">
        <v>127</v>
      </c>
      <c r="AT101" s="173" t="s">
        <v>137</v>
      </c>
      <c r="AU101" s="173" t="s">
        <v>81</v>
      </c>
      <c r="AY101" s="14" t="s">
        <v>121</v>
      </c>
      <c r="BE101" s="174">
        <f t="shared" si="4"/>
        <v>0</v>
      </c>
      <c r="BF101" s="174">
        <f t="shared" si="5"/>
        <v>0</v>
      </c>
      <c r="BG101" s="174">
        <f t="shared" si="6"/>
        <v>0</v>
      </c>
      <c r="BH101" s="174">
        <f t="shared" si="7"/>
        <v>0</v>
      </c>
      <c r="BI101" s="174">
        <f t="shared" si="8"/>
        <v>0</v>
      </c>
      <c r="BJ101" s="14" t="s">
        <v>81</v>
      </c>
      <c r="BK101" s="174">
        <f t="shared" si="9"/>
        <v>0</v>
      </c>
      <c r="BL101" s="14" t="s">
        <v>127</v>
      </c>
      <c r="BM101" s="173" t="s">
        <v>195</v>
      </c>
    </row>
    <row r="102" spans="1:65" s="2" customFormat="1" ht="62.65" customHeight="1">
      <c r="A102" s="31"/>
      <c r="B102" s="32"/>
      <c r="C102" s="175" t="s">
        <v>159</v>
      </c>
      <c r="D102" s="175" t="s">
        <v>137</v>
      </c>
      <c r="E102" s="176" t="s">
        <v>196</v>
      </c>
      <c r="F102" s="177" t="s">
        <v>197</v>
      </c>
      <c r="G102" s="178" t="s">
        <v>134</v>
      </c>
      <c r="H102" s="179">
        <v>1</v>
      </c>
      <c r="I102" s="180"/>
      <c r="J102" s="181">
        <f t="shared" si="0"/>
        <v>0</v>
      </c>
      <c r="K102" s="177" t="s">
        <v>126</v>
      </c>
      <c r="L102" s="182"/>
      <c r="M102" s="183" t="s">
        <v>19</v>
      </c>
      <c r="N102" s="184" t="s">
        <v>44</v>
      </c>
      <c r="O102" s="61"/>
      <c r="P102" s="171">
        <f t="shared" si="1"/>
        <v>0</v>
      </c>
      <c r="Q102" s="171">
        <v>0</v>
      </c>
      <c r="R102" s="171">
        <f t="shared" si="2"/>
        <v>0</v>
      </c>
      <c r="S102" s="171">
        <v>0</v>
      </c>
      <c r="T102" s="172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73" t="s">
        <v>127</v>
      </c>
      <c r="AT102" s="173" t="s">
        <v>137</v>
      </c>
      <c r="AU102" s="173" t="s">
        <v>81</v>
      </c>
      <c r="AY102" s="14" t="s">
        <v>121</v>
      </c>
      <c r="BE102" s="174">
        <f t="shared" si="4"/>
        <v>0</v>
      </c>
      <c r="BF102" s="174">
        <f t="shared" si="5"/>
        <v>0</v>
      </c>
      <c r="BG102" s="174">
        <f t="shared" si="6"/>
        <v>0</v>
      </c>
      <c r="BH102" s="174">
        <f t="shared" si="7"/>
        <v>0</v>
      </c>
      <c r="BI102" s="174">
        <f t="shared" si="8"/>
        <v>0</v>
      </c>
      <c r="BJ102" s="14" t="s">
        <v>81</v>
      </c>
      <c r="BK102" s="174">
        <f t="shared" si="9"/>
        <v>0</v>
      </c>
      <c r="BL102" s="14" t="s">
        <v>127</v>
      </c>
      <c r="BM102" s="173" t="s">
        <v>198</v>
      </c>
    </row>
    <row r="103" spans="1:65" s="2" customFormat="1" ht="19.5">
      <c r="A103" s="31"/>
      <c r="B103" s="32"/>
      <c r="C103" s="33"/>
      <c r="D103" s="185" t="s">
        <v>199</v>
      </c>
      <c r="E103" s="33"/>
      <c r="F103" s="186" t="s">
        <v>200</v>
      </c>
      <c r="G103" s="33"/>
      <c r="H103" s="33"/>
      <c r="I103" s="187"/>
      <c r="J103" s="33"/>
      <c r="K103" s="33"/>
      <c r="L103" s="36"/>
      <c r="M103" s="188"/>
      <c r="N103" s="189"/>
      <c r="O103" s="61"/>
      <c r="P103" s="61"/>
      <c r="Q103" s="61"/>
      <c r="R103" s="61"/>
      <c r="S103" s="61"/>
      <c r="T103" s="62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4" t="s">
        <v>199</v>
      </c>
      <c r="AU103" s="14" t="s">
        <v>81</v>
      </c>
    </row>
    <row r="104" spans="1:65" s="2" customFormat="1" ht="37.9" customHeight="1">
      <c r="A104" s="31"/>
      <c r="B104" s="32"/>
      <c r="C104" s="175" t="s">
        <v>201</v>
      </c>
      <c r="D104" s="175" t="s">
        <v>137</v>
      </c>
      <c r="E104" s="176" t="s">
        <v>202</v>
      </c>
      <c r="F104" s="177" t="s">
        <v>203</v>
      </c>
      <c r="G104" s="178" t="s">
        <v>134</v>
      </c>
      <c r="H104" s="179">
        <v>1</v>
      </c>
      <c r="I104" s="180"/>
      <c r="J104" s="181">
        <f t="shared" ref="J104:J110" si="10">ROUND(I104*H104,2)</f>
        <v>0</v>
      </c>
      <c r="K104" s="177" t="s">
        <v>126</v>
      </c>
      <c r="L104" s="182"/>
      <c r="M104" s="183" t="s">
        <v>19</v>
      </c>
      <c r="N104" s="184" t="s">
        <v>44</v>
      </c>
      <c r="O104" s="61"/>
      <c r="P104" s="171">
        <f t="shared" ref="P104:P110" si="11">O104*H104</f>
        <v>0</v>
      </c>
      <c r="Q104" s="171">
        <v>0</v>
      </c>
      <c r="R104" s="171">
        <f t="shared" ref="R104:R110" si="12">Q104*H104</f>
        <v>0</v>
      </c>
      <c r="S104" s="171">
        <v>0</v>
      </c>
      <c r="T104" s="172">
        <f t="shared" ref="T104:T110" si="13"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73" t="s">
        <v>127</v>
      </c>
      <c r="AT104" s="173" t="s">
        <v>137</v>
      </c>
      <c r="AU104" s="173" t="s">
        <v>81</v>
      </c>
      <c r="AY104" s="14" t="s">
        <v>121</v>
      </c>
      <c r="BE104" s="174">
        <f t="shared" ref="BE104:BE110" si="14">IF(N104="základní",J104,0)</f>
        <v>0</v>
      </c>
      <c r="BF104" s="174">
        <f t="shared" ref="BF104:BF110" si="15">IF(N104="snížená",J104,0)</f>
        <v>0</v>
      </c>
      <c r="BG104" s="174">
        <f t="shared" ref="BG104:BG110" si="16">IF(N104="zákl. přenesená",J104,0)</f>
        <v>0</v>
      </c>
      <c r="BH104" s="174">
        <f t="shared" ref="BH104:BH110" si="17">IF(N104="sníž. přenesená",J104,0)</f>
        <v>0</v>
      </c>
      <c r="BI104" s="174">
        <f t="shared" ref="BI104:BI110" si="18">IF(N104="nulová",J104,0)</f>
        <v>0</v>
      </c>
      <c r="BJ104" s="14" t="s">
        <v>81</v>
      </c>
      <c r="BK104" s="174">
        <f t="shared" ref="BK104:BK110" si="19">ROUND(I104*H104,2)</f>
        <v>0</v>
      </c>
      <c r="BL104" s="14" t="s">
        <v>127</v>
      </c>
      <c r="BM104" s="173" t="s">
        <v>204</v>
      </c>
    </row>
    <row r="105" spans="1:65" s="2" customFormat="1" ht="37.9" customHeight="1">
      <c r="A105" s="31"/>
      <c r="B105" s="32"/>
      <c r="C105" s="175" t="s">
        <v>162</v>
      </c>
      <c r="D105" s="175" t="s">
        <v>137</v>
      </c>
      <c r="E105" s="176" t="s">
        <v>205</v>
      </c>
      <c r="F105" s="177" t="s">
        <v>206</v>
      </c>
      <c r="G105" s="178" t="s">
        <v>134</v>
      </c>
      <c r="H105" s="179">
        <v>1</v>
      </c>
      <c r="I105" s="180"/>
      <c r="J105" s="181">
        <f t="shared" si="10"/>
        <v>0</v>
      </c>
      <c r="K105" s="177" t="s">
        <v>126</v>
      </c>
      <c r="L105" s="182"/>
      <c r="M105" s="183" t="s">
        <v>19</v>
      </c>
      <c r="N105" s="184" t="s">
        <v>44</v>
      </c>
      <c r="O105" s="61"/>
      <c r="P105" s="171">
        <f t="shared" si="11"/>
        <v>0</v>
      </c>
      <c r="Q105" s="171">
        <v>0</v>
      </c>
      <c r="R105" s="171">
        <f t="shared" si="12"/>
        <v>0</v>
      </c>
      <c r="S105" s="171">
        <v>0</v>
      </c>
      <c r="T105" s="172">
        <f t="shared" si="1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73" t="s">
        <v>127</v>
      </c>
      <c r="AT105" s="173" t="s">
        <v>137</v>
      </c>
      <c r="AU105" s="173" t="s">
        <v>81</v>
      </c>
      <c r="AY105" s="14" t="s">
        <v>121</v>
      </c>
      <c r="BE105" s="174">
        <f t="shared" si="14"/>
        <v>0</v>
      </c>
      <c r="BF105" s="174">
        <f t="shared" si="15"/>
        <v>0</v>
      </c>
      <c r="BG105" s="174">
        <f t="shared" si="16"/>
        <v>0</v>
      </c>
      <c r="BH105" s="174">
        <f t="shared" si="17"/>
        <v>0</v>
      </c>
      <c r="BI105" s="174">
        <f t="shared" si="18"/>
        <v>0</v>
      </c>
      <c r="BJ105" s="14" t="s">
        <v>81</v>
      </c>
      <c r="BK105" s="174">
        <f t="shared" si="19"/>
        <v>0</v>
      </c>
      <c r="BL105" s="14" t="s">
        <v>127</v>
      </c>
      <c r="BM105" s="173" t="s">
        <v>207</v>
      </c>
    </row>
    <row r="106" spans="1:65" s="2" customFormat="1" ht="37.9" customHeight="1">
      <c r="A106" s="31"/>
      <c r="B106" s="32"/>
      <c r="C106" s="175" t="s">
        <v>7</v>
      </c>
      <c r="D106" s="175" t="s">
        <v>137</v>
      </c>
      <c r="E106" s="176" t="s">
        <v>208</v>
      </c>
      <c r="F106" s="177" t="s">
        <v>209</v>
      </c>
      <c r="G106" s="178" t="s">
        <v>134</v>
      </c>
      <c r="H106" s="179">
        <v>1</v>
      </c>
      <c r="I106" s="180"/>
      <c r="J106" s="181">
        <f t="shared" si="10"/>
        <v>0</v>
      </c>
      <c r="K106" s="177" t="s">
        <v>126</v>
      </c>
      <c r="L106" s="182"/>
      <c r="M106" s="183" t="s">
        <v>19</v>
      </c>
      <c r="N106" s="184" t="s">
        <v>44</v>
      </c>
      <c r="O106" s="61"/>
      <c r="P106" s="171">
        <f t="shared" si="11"/>
        <v>0</v>
      </c>
      <c r="Q106" s="171">
        <v>0</v>
      </c>
      <c r="R106" s="171">
        <f t="shared" si="12"/>
        <v>0</v>
      </c>
      <c r="S106" s="171">
        <v>0</v>
      </c>
      <c r="T106" s="172">
        <f t="shared" si="1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3" t="s">
        <v>127</v>
      </c>
      <c r="AT106" s="173" t="s">
        <v>137</v>
      </c>
      <c r="AU106" s="173" t="s">
        <v>81</v>
      </c>
      <c r="AY106" s="14" t="s">
        <v>121</v>
      </c>
      <c r="BE106" s="174">
        <f t="shared" si="14"/>
        <v>0</v>
      </c>
      <c r="BF106" s="174">
        <f t="shared" si="15"/>
        <v>0</v>
      </c>
      <c r="BG106" s="174">
        <f t="shared" si="16"/>
        <v>0</v>
      </c>
      <c r="BH106" s="174">
        <f t="shared" si="17"/>
        <v>0</v>
      </c>
      <c r="BI106" s="174">
        <f t="shared" si="18"/>
        <v>0</v>
      </c>
      <c r="BJ106" s="14" t="s">
        <v>81</v>
      </c>
      <c r="BK106" s="174">
        <f t="shared" si="19"/>
        <v>0</v>
      </c>
      <c r="BL106" s="14" t="s">
        <v>127</v>
      </c>
      <c r="BM106" s="173" t="s">
        <v>210</v>
      </c>
    </row>
    <row r="107" spans="1:65" s="2" customFormat="1" ht="24.2" customHeight="1">
      <c r="A107" s="31"/>
      <c r="B107" s="32"/>
      <c r="C107" s="175" t="s">
        <v>169</v>
      </c>
      <c r="D107" s="175" t="s">
        <v>137</v>
      </c>
      <c r="E107" s="176" t="s">
        <v>211</v>
      </c>
      <c r="F107" s="177" t="s">
        <v>212</v>
      </c>
      <c r="G107" s="178" t="s">
        <v>125</v>
      </c>
      <c r="H107" s="179">
        <v>12</v>
      </c>
      <c r="I107" s="180"/>
      <c r="J107" s="181">
        <f t="shared" si="10"/>
        <v>0</v>
      </c>
      <c r="K107" s="177" t="s">
        <v>126</v>
      </c>
      <c r="L107" s="182"/>
      <c r="M107" s="183" t="s">
        <v>19</v>
      </c>
      <c r="N107" s="184" t="s">
        <v>44</v>
      </c>
      <c r="O107" s="61"/>
      <c r="P107" s="171">
        <f t="shared" si="11"/>
        <v>0</v>
      </c>
      <c r="Q107" s="171">
        <v>0</v>
      </c>
      <c r="R107" s="171">
        <f t="shared" si="12"/>
        <v>0</v>
      </c>
      <c r="S107" s="171">
        <v>0</v>
      </c>
      <c r="T107" s="172">
        <f t="shared" si="1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73" t="s">
        <v>127</v>
      </c>
      <c r="AT107" s="173" t="s">
        <v>137</v>
      </c>
      <c r="AU107" s="173" t="s">
        <v>81</v>
      </c>
      <c r="AY107" s="14" t="s">
        <v>121</v>
      </c>
      <c r="BE107" s="174">
        <f t="shared" si="14"/>
        <v>0</v>
      </c>
      <c r="BF107" s="174">
        <f t="shared" si="15"/>
        <v>0</v>
      </c>
      <c r="BG107" s="174">
        <f t="shared" si="16"/>
        <v>0</v>
      </c>
      <c r="BH107" s="174">
        <f t="shared" si="17"/>
        <v>0</v>
      </c>
      <c r="BI107" s="174">
        <f t="shared" si="18"/>
        <v>0</v>
      </c>
      <c r="BJ107" s="14" t="s">
        <v>81</v>
      </c>
      <c r="BK107" s="174">
        <f t="shared" si="19"/>
        <v>0</v>
      </c>
      <c r="BL107" s="14" t="s">
        <v>127</v>
      </c>
      <c r="BM107" s="173" t="s">
        <v>213</v>
      </c>
    </row>
    <row r="108" spans="1:65" s="2" customFormat="1" ht="37.9" customHeight="1">
      <c r="A108" s="31"/>
      <c r="B108" s="32"/>
      <c r="C108" s="162" t="s">
        <v>179</v>
      </c>
      <c r="D108" s="162" t="s">
        <v>122</v>
      </c>
      <c r="E108" s="163" t="s">
        <v>214</v>
      </c>
      <c r="F108" s="164" t="s">
        <v>215</v>
      </c>
      <c r="G108" s="165" t="s">
        <v>134</v>
      </c>
      <c r="H108" s="166">
        <v>1</v>
      </c>
      <c r="I108" s="167"/>
      <c r="J108" s="168">
        <f t="shared" si="10"/>
        <v>0</v>
      </c>
      <c r="K108" s="164" t="s">
        <v>126</v>
      </c>
      <c r="L108" s="36"/>
      <c r="M108" s="169" t="s">
        <v>19</v>
      </c>
      <c r="N108" s="170" t="s">
        <v>44</v>
      </c>
      <c r="O108" s="61"/>
      <c r="P108" s="171">
        <f t="shared" si="11"/>
        <v>0</v>
      </c>
      <c r="Q108" s="171">
        <v>0</v>
      </c>
      <c r="R108" s="171">
        <f t="shared" si="12"/>
        <v>0</v>
      </c>
      <c r="S108" s="171">
        <v>0</v>
      </c>
      <c r="T108" s="172">
        <f t="shared" si="1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73" t="s">
        <v>127</v>
      </c>
      <c r="AT108" s="173" t="s">
        <v>122</v>
      </c>
      <c r="AU108" s="173" t="s">
        <v>81</v>
      </c>
      <c r="AY108" s="14" t="s">
        <v>121</v>
      </c>
      <c r="BE108" s="174">
        <f t="shared" si="14"/>
        <v>0</v>
      </c>
      <c r="BF108" s="174">
        <f t="shared" si="15"/>
        <v>0</v>
      </c>
      <c r="BG108" s="174">
        <f t="shared" si="16"/>
        <v>0</v>
      </c>
      <c r="BH108" s="174">
        <f t="shared" si="17"/>
        <v>0</v>
      </c>
      <c r="BI108" s="174">
        <f t="shared" si="18"/>
        <v>0</v>
      </c>
      <c r="BJ108" s="14" t="s">
        <v>81</v>
      </c>
      <c r="BK108" s="174">
        <f t="shared" si="19"/>
        <v>0</v>
      </c>
      <c r="BL108" s="14" t="s">
        <v>127</v>
      </c>
      <c r="BM108" s="173" t="s">
        <v>216</v>
      </c>
    </row>
    <row r="109" spans="1:65" s="2" customFormat="1" ht="37.9" customHeight="1">
      <c r="A109" s="31"/>
      <c r="B109" s="32"/>
      <c r="C109" s="175" t="s">
        <v>217</v>
      </c>
      <c r="D109" s="175" t="s">
        <v>137</v>
      </c>
      <c r="E109" s="176" t="s">
        <v>218</v>
      </c>
      <c r="F109" s="177" t="s">
        <v>219</v>
      </c>
      <c r="G109" s="178" t="s">
        <v>125</v>
      </c>
      <c r="H109" s="179">
        <v>15</v>
      </c>
      <c r="I109" s="180"/>
      <c r="J109" s="181">
        <f t="shared" si="10"/>
        <v>0</v>
      </c>
      <c r="K109" s="177" t="s">
        <v>126</v>
      </c>
      <c r="L109" s="182"/>
      <c r="M109" s="183" t="s">
        <v>19</v>
      </c>
      <c r="N109" s="184" t="s">
        <v>44</v>
      </c>
      <c r="O109" s="61"/>
      <c r="P109" s="171">
        <f t="shared" si="11"/>
        <v>0</v>
      </c>
      <c r="Q109" s="171">
        <v>0</v>
      </c>
      <c r="R109" s="171">
        <f t="shared" si="12"/>
        <v>0</v>
      </c>
      <c r="S109" s="171">
        <v>0</v>
      </c>
      <c r="T109" s="172">
        <f t="shared" si="1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3" t="s">
        <v>127</v>
      </c>
      <c r="AT109" s="173" t="s">
        <v>137</v>
      </c>
      <c r="AU109" s="173" t="s">
        <v>81</v>
      </c>
      <c r="AY109" s="14" t="s">
        <v>121</v>
      </c>
      <c r="BE109" s="174">
        <f t="shared" si="14"/>
        <v>0</v>
      </c>
      <c r="BF109" s="174">
        <f t="shared" si="15"/>
        <v>0</v>
      </c>
      <c r="BG109" s="174">
        <f t="shared" si="16"/>
        <v>0</v>
      </c>
      <c r="BH109" s="174">
        <f t="shared" si="17"/>
        <v>0</v>
      </c>
      <c r="BI109" s="174">
        <f t="shared" si="18"/>
        <v>0</v>
      </c>
      <c r="BJ109" s="14" t="s">
        <v>81</v>
      </c>
      <c r="BK109" s="174">
        <f t="shared" si="19"/>
        <v>0</v>
      </c>
      <c r="BL109" s="14" t="s">
        <v>127</v>
      </c>
      <c r="BM109" s="173" t="s">
        <v>220</v>
      </c>
    </row>
    <row r="110" spans="1:65" s="2" customFormat="1" ht="24.2" customHeight="1">
      <c r="A110" s="31"/>
      <c r="B110" s="32"/>
      <c r="C110" s="162" t="s">
        <v>182</v>
      </c>
      <c r="D110" s="162" t="s">
        <v>122</v>
      </c>
      <c r="E110" s="163" t="s">
        <v>221</v>
      </c>
      <c r="F110" s="164" t="s">
        <v>222</v>
      </c>
      <c r="G110" s="165" t="s">
        <v>125</v>
      </c>
      <c r="H110" s="166">
        <v>15</v>
      </c>
      <c r="I110" s="167"/>
      <c r="J110" s="168">
        <f t="shared" si="10"/>
        <v>0</v>
      </c>
      <c r="K110" s="164" t="s">
        <v>126</v>
      </c>
      <c r="L110" s="36"/>
      <c r="M110" s="190" t="s">
        <v>19</v>
      </c>
      <c r="N110" s="191" t="s">
        <v>44</v>
      </c>
      <c r="O110" s="192"/>
      <c r="P110" s="193">
        <f t="shared" si="11"/>
        <v>0</v>
      </c>
      <c r="Q110" s="193">
        <v>0</v>
      </c>
      <c r="R110" s="193">
        <f t="shared" si="12"/>
        <v>0</v>
      </c>
      <c r="S110" s="193">
        <v>0</v>
      </c>
      <c r="T110" s="194">
        <f t="shared" si="1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73" t="s">
        <v>127</v>
      </c>
      <c r="AT110" s="173" t="s">
        <v>122</v>
      </c>
      <c r="AU110" s="173" t="s">
        <v>81</v>
      </c>
      <c r="AY110" s="14" t="s">
        <v>121</v>
      </c>
      <c r="BE110" s="174">
        <f t="shared" si="14"/>
        <v>0</v>
      </c>
      <c r="BF110" s="174">
        <f t="shared" si="15"/>
        <v>0</v>
      </c>
      <c r="BG110" s="174">
        <f t="shared" si="16"/>
        <v>0</v>
      </c>
      <c r="BH110" s="174">
        <f t="shared" si="17"/>
        <v>0</v>
      </c>
      <c r="BI110" s="174">
        <f t="shared" si="18"/>
        <v>0</v>
      </c>
      <c r="BJ110" s="14" t="s">
        <v>81</v>
      </c>
      <c r="BK110" s="174">
        <f t="shared" si="19"/>
        <v>0</v>
      </c>
      <c r="BL110" s="14" t="s">
        <v>127</v>
      </c>
      <c r="BM110" s="173" t="s">
        <v>223</v>
      </c>
    </row>
    <row r="111" spans="1:65" s="2" customFormat="1" ht="6.95" customHeight="1">
      <c r="A111" s="31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6"/>
      <c r="M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</sheetData>
  <sheetProtection algorithmName="SHA-512" hashValue="4OY8MN3dYKKA0sRjnu7WpMJCG5k8tTvgcY/0fIvwPnWgXzpw/hDfhhNlyTx3576A1aYKOvQWylQy20UjRcZh6w==" saltValue="wKY33MLRQBB3S6Lh1QUrqFz2c+djV9WwKPsqtmbCy4bGq1JwM/O8B+lZiccolbGduSF5jh8WhEP5LWtEb+hMvw==" spinCount="100000" sheet="1" objects="1" scenarios="1" formatColumns="0" formatRows="0" autoFilter="0"/>
  <autoFilter ref="C79:K11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86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83</v>
      </c>
    </row>
    <row r="4" spans="1:46" s="1" customFormat="1" ht="24.95" hidden="1" customHeight="1">
      <c r="B4" s="17"/>
      <c r="D4" s="100" t="s">
        <v>97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50" t="str">
        <f>'Rekapitulace stavby'!K6</f>
        <v>Oprava TNS Kolín</v>
      </c>
      <c r="F7" s="251"/>
      <c r="G7" s="251"/>
      <c r="H7" s="251"/>
      <c r="L7" s="17"/>
    </row>
    <row r="8" spans="1:46" s="2" customFormat="1" ht="12" hidden="1" customHeight="1">
      <c r="A8" s="31"/>
      <c r="B8" s="36"/>
      <c r="C8" s="31"/>
      <c r="D8" s="102" t="s">
        <v>98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52" t="s">
        <v>224</v>
      </c>
      <c r="F9" s="253"/>
      <c r="G9" s="253"/>
      <c r="H9" s="253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15. 1. 2021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4" t="str">
        <f>'Rekapitulace stavby'!E14</f>
        <v>Vyplň údaj</v>
      </c>
      <c r="F18" s="255"/>
      <c r="G18" s="255"/>
      <c r="H18" s="255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34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37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6" t="s">
        <v>19</v>
      </c>
      <c r="F27" s="256"/>
      <c r="G27" s="256"/>
      <c r="H27" s="256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39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41</v>
      </c>
      <c r="G32" s="31"/>
      <c r="H32" s="31"/>
      <c r="I32" s="112" t="s">
        <v>40</v>
      </c>
      <c r="J32" s="112" t="s">
        <v>42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43</v>
      </c>
      <c r="E33" s="102" t="s">
        <v>44</v>
      </c>
      <c r="F33" s="114">
        <f>ROUND((SUM(BE80:BE83)),  2)</f>
        <v>0</v>
      </c>
      <c r="G33" s="31"/>
      <c r="H33" s="31"/>
      <c r="I33" s="115">
        <v>0.21</v>
      </c>
      <c r="J33" s="114">
        <f>ROUND(((SUM(BE80:BE83))*I33),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45</v>
      </c>
      <c r="F34" s="114">
        <f>ROUND((SUM(BF80:BF83)),  2)</f>
        <v>0</v>
      </c>
      <c r="G34" s="31"/>
      <c r="H34" s="31"/>
      <c r="I34" s="115">
        <v>0.15</v>
      </c>
      <c r="J34" s="114">
        <f>ROUND(((SUM(BF80:BF83))*I34),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46</v>
      </c>
      <c r="F35" s="114">
        <f>ROUND((SUM(BG80:BG83)),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47</v>
      </c>
      <c r="F36" s="114">
        <f>ROUND((SUM(BH80:BH83)),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48</v>
      </c>
      <c r="F37" s="114">
        <f>ROUND((SUM(BI80:BI83)),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49</v>
      </c>
      <c r="E39" s="118"/>
      <c r="F39" s="118"/>
      <c r="G39" s="119" t="s">
        <v>50</v>
      </c>
      <c r="H39" s="120" t="s">
        <v>51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idden="1"/>
    <row r="42" spans="1:31" hidden="1"/>
    <row r="43" spans="1:31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100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48" t="str">
        <f>E7</f>
        <v>Oprava TNS Kolín</v>
      </c>
      <c r="F48" s="249"/>
      <c r="G48" s="249"/>
      <c r="H48" s="24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98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36" t="str">
        <f>E9</f>
        <v>PS 31-01 VRN - Vedlejší rozpočtové náklady</v>
      </c>
      <c r="F50" s="247"/>
      <c r="G50" s="247"/>
      <c r="H50" s="247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15. 1. 2021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5.7" hidden="1" customHeight="1">
      <c r="A54" s="31"/>
      <c r="B54" s="32"/>
      <c r="C54" s="26" t="s">
        <v>25</v>
      </c>
      <c r="D54" s="33"/>
      <c r="E54" s="33"/>
      <c r="F54" s="24" t="str">
        <f>E15</f>
        <v>SŽ, s.o. Přednosta SEE Praha; Mgr.Fiala František</v>
      </c>
      <c r="G54" s="33"/>
      <c r="H54" s="33"/>
      <c r="I54" s="26" t="s">
        <v>33</v>
      </c>
      <c r="J54" s="29" t="str">
        <f>E21</f>
        <v>SŽ, s.o. Voldřich Lukáš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>SŽ, s.o. Voldřich Lukáš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101</v>
      </c>
      <c r="D57" s="128"/>
      <c r="E57" s="128"/>
      <c r="F57" s="128"/>
      <c r="G57" s="128"/>
      <c r="H57" s="128"/>
      <c r="I57" s="128"/>
      <c r="J57" s="129" t="s">
        <v>102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71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103</v>
      </c>
    </row>
    <row r="60" spans="1:47" s="9" customFormat="1" ht="24.95" hidden="1" customHeight="1">
      <c r="B60" s="131"/>
      <c r="C60" s="132"/>
      <c r="D60" s="133" t="s">
        <v>225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hidden="1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hidden="1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hidden="1"/>
    <row r="64" spans="1:47" hidden="1"/>
    <row r="65" spans="1:63" hidden="1"/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105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248" t="str">
        <f>E7</f>
        <v>Oprava TNS Kolín</v>
      </c>
      <c r="F70" s="249"/>
      <c r="G70" s="249"/>
      <c r="H70" s="249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98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36" t="str">
        <f>E9</f>
        <v>PS 31-01 VRN - Vedlejší rozpočtové náklady</v>
      </c>
      <c r="F72" s="247"/>
      <c r="G72" s="247"/>
      <c r="H72" s="247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15. 1. 2021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25.7" customHeight="1">
      <c r="A76" s="31"/>
      <c r="B76" s="32"/>
      <c r="C76" s="26" t="s">
        <v>25</v>
      </c>
      <c r="D76" s="33"/>
      <c r="E76" s="33"/>
      <c r="F76" s="24" t="str">
        <f>E15</f>
        <v>SŽ, s.o. Přednosta SEE Praha; Mgr.Fiala František</v>
      </c>
      <c r="G76" s="33"/>
      <c r="H76" s="33"/>
      <c r="I76" s="26" t="s">
        <v>33</v>
      </c>
      <c r="J76" s="29" t="str">
        <f>E21</f>
        <v>SŽ, s.o. Voldřich Lukáš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25.7" customHeight="1">
      <c r="A77" s="31"/>
      <c r="B77" s="32"/>
      <c r="C77" s="26" t="s">
        <v>31</v>
      </c>
      <c r="D77" s="33"/>
      <c r="E77" s="33"/>
      <c r="F77" s="24" t="str">
        <f>IF(E18="","",E18)</f>
        <v>Vyplň údaj</v>
      </c>
      <c r="G77" s="33"/>
      <c r="H77" s="33"/>
      <c r="I77" s="26" t="s">
        <v>36</v>
      </c>
      <c r="J77" s="29" t="str">
        <f>E24</f>
        <v>SŽ, s.o. Voldřich Lukáš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106</v>
      </c>
      <c r="D79" s="140" t="s">
        <v>58</v>
      </c>
      <c r="E79" s="140" t="s">
        <v>54</v>
      </c>
      <c r="F79" s="140" t="s">
        <v>55</v>
      </c>
      <c r="G79" s="140" t="s">
        <v>107</v>
      </c>
      <c r="H79" s="140" t="s">
        <v>108</v>
      </c>
      <c r="I79" s="140" t="s">
        <v>109</v>
      </c>
      <c r="J79" s="140" t="s">
        <v>102</v>
      </c>
      <c r="K79" s="141" t="s">
        <v>110</v>
      </c>
      <c r="L79" s="142"/>
      <c r="M79" s="65" t="s">
        <v>19</v>
      </c>
      <c r="N79" s="66" t="s">
        <v>43</v>
      </c>
      <c r="O79" s="66" t="s">
        <v>111</v>
      </c>
      <c r="P79" s="66" t="s">
        <v>112</v>
      </c>
      <c r="Q79" s="66" t="s">
        <v>113</v>
      </c>
      <c r="R79" s="66" t="s">
        <v>114</v>
      </c>
      <c r="S79" s="66" t="s">
        <v>115</v>
      </c>
      <c r="T79" s="67" t="s">
        <v>116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117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72</v>
      </c>
      <c r="AU80" s="14" t="s">
        <v>103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72</v>
      </c>
      <c r="E81" s="151" t="s">
        <v>226</v>
      </c>
      <c r="F81" s="151" t="s">
        <v>227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SUM(P82:P83)</f>
        <v>0</v>
      </c>
      <c r="Q81" s="156"/>
      <c r="R81" s="157">
        <f>SUM(R82:R83)</f>
        <v>0</v>
      </c>
      <c r="S81" s="156"/>
      <c r="T81" s="158">
        <f>SUM(T82:T83)</f>
        <v>0</v>
      </c>
      <c r="AR81" s="159" t="s">
        <v>156</v>
      </c>
      <c r="AT81" s="160" t="s">
        <v>72</v>
      </c>
      <c r="AU81" s="160" t="s">
        <v>73</v>
      </c>
      <c r="AY81" s="159" t="s">
        <v>121</v>
      </c>
      <c r="BK81" s="161">
        <f>SUM(BK82:BK83)</f>
        <v>0</v>
      </c>
    </row>
    <row r="82" spans="1:65" s="2" customFormat="1" ht="76.349999999999994" customHeight="1">
      <c r="A82" s="31"/>
      <c r="B82" s="32"/>
      <c r="C82" s="162" t="s">
        <v>81</v>
      </c>
      <c r="D82" s="162" t="s">
        <v>122</v>
      </c>
      <c r="E82" s="163" t="s">
        <v>228</v>
      </c>
      <c r="F82" s="164" t="s">
        <v>229</v>
      </c>
      <c r="G82" s="165" t="s">
        <v>230</v>
      </c>
      <c r="H82" s="195"/>
      <c r="I82" s="167"/>
      <c r="J82" s="168">
        <f>ROUND(I82*H82,2)</f>
        <v>0</v>
      </c>
      <c r="K82" s="164" t="s">
        <v>126</v>
      </c>
      <c r="L82" s="36"/>
      <c r="M82" s="169" t="s">
        <v>19</v>
      </c>
      <c r="N82" s="170" t="s">
        <v>44</v>
      </c>
      <c r="O82" s="61"/>
      <c r="P82" s="171">
        <f>O82*H82</f>
        <v>0</v>
      </c>
      <c r="Q82" s="171">
        <v>0</v>
      </c>
      <c r="R82" s="171">
        <f>Q82*H82</f>
        <v>0</v>
      </c>
      <c r="S82" s="171">
        <v>0</v>
      </c>
      <c r="T82" s="172">
        <f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120</v>
      </c>
      <c r="AT82" s="173" t="s">
        <v>122</v>
      </c>
      <c r="AU82" s="173" t="s">
        <v>81</v>
      </c>
      <c r="AY82" s="14" t="s">
        <v>121</v>
      </c>
      <c r="BE82" s="174">
        <f>IF(N82="základní",J82,0)</f>
        <v>0</v>
      </c>
      <c r="BF82" s="174">
        <f>IF(N82="snížená",J82,0)</f>
        <v>0</v>
      </c>
      <c r="BG82" s="174">
        <f>IF(N82="zákl. přenesená",J82,0)</f>
        <v>0</v>
      </c>
      <c r="BH82" s="174">
        <f>IF(N82="sníž. přenesená",J82,0)</f>
        <v>0</v>
      </c>
      <c r="BI82" s="174">
        <f>IF(N82="nulová",J82,0)</f>
        <v>0</v>
      </c>
      <c r="BJ82" s="14" t="s">
        <v>81</v>
      </c>
      <c r="BK82" s="174">
        <f>ROUND(I82*H82,2)</f>
        <v>0</v>
      </c>
      <c r="BL82" s="14" t="s">
        <v>120</v>
      </c>
      <c r="BM82" s="173" t="s">
        <v>231</v>
      </c>
    </row>
    <row r="83" spans="1:65" s="2" customFormat="1" ht="19.5">
      <c r="A83" s="31"/>
      <c r="B83" s="32"/>
      <c r="C83" s="33"/>
      <c r="D83" s="185" t="s">
        <v>199</v>
      </c>
      <c r="E83" s="33"/>
      <c r="F83" s="186" t="s">
        <v>232</v>
      </c>
      <c r="G83" s="33"/>
      <c r="H83" s="33"/>
      <c r="I83" s="187"/>
      <c r="J83" s="33"/>
      <c r="K83" s="33"/>
      <c r="L83" s="36"/>
      <c r="M83" s="196"/>
      <c r="N83" s="197"/>
      <c r="O83" s="192"/>
      <c r="P83" s="192"/>
      <c r="Q83" s="192"/>
      <c r="R83" s="192"/>
      <c r="S83" s="192"/>
      <c r="T83" s="198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T83" s="14" t="s">
        <v>199</v>
      </c>
      <c r="AU83" s="14" t="s">
        <v>81</v>
      </c>
    </row>
    <row r="84" spans="1:65" s="2" customFormat="1" ht="6.95" customHeight="1">
      <c r="A84" s="31"/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36"/>
      <c r="M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</sheetData>
  <sheetProtection algorithmName="SHA-512" hashValue="/0KFGf7YW2CNBB6JC374TJ7uxBZQJyyp9V5VyTtLbcUzITR3DcYdXp+uc42OGzrdIee3Q6w9DgQr9KSENvgprA==" saltValue="hfMVuZTLTTJzXcMaqAmvqjqpHP2tunKtGopCO/IuRxqEZg8kic6oZoJsQdBUf+At9rDuvl/JXa8MPKAqO/baMA==" spinCount="100000" sheet="1" objects="1" scenarios="1" formatColumns="0" formatRows="0" autoFilter="0"/>
  <autoFilter ref="C79:K8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89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83</v>
      </c>
    </row>
    <row r="4" spans="1:46" s="1" customFormat="1" ht="24.95" hidden="1" customHeight="1">
      <c r="B4" s="17"/>
      <c r="D4" s="100" t="s">
        <v>97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50" t="str">
        <f>'Rekapitulace stavby'!K6</f>
        <v>Oprava TNS Kolín</v>
      </c>
      <c r="F7" s="251"/>
      <c r="G7" s="251"/>
      <c r="H7" s="251"/>
      <c r="L7" s="17"/>
    </row>
    <row r="8" spans="1:46" s="2" customFormat="1" ht="12" hidden="1" customHeight="1">
      <c r="A8" s="31"/>
      <c r="B8" s="36"/>
      <c r="C8" s="31"/>
      <c r="D8" s="102" t="s">
        <v>98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52" t="s">
        <v>233</v>
      </c>
      <c r="F9" s="253"/>
      <c r="G9" s="253"/>
      <c r="H9" s="253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15. 1. 2021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4" t="str">
        <f>'Rekapitulace stavby'!E14</f>
        <v>Vyplň údaj</v>
      </c>
      <c r="F18" s="255"/>
      <c r="G18" s="255"/>
      <c r="H18" s="255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34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37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6" t="s">
        <v>19</v>
      </c>
      <c r="F27" s="256"/>
      <c r="G27" s="256"/>
      <c r="H27" s="256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39</v>
      </c>
      <c r="E30" s="31"/>
      <c r="F30" s="31"/>
      <c r="G30" s="31"/>
      <c r="H30" s="31"/>
      <c r="I30" s="31"/>
      <c r="J30" s="111">
        <f>ROUND(J83,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41</v>
      </c>
      <c r="G32" s="31"/>
      <c r="H32" s="31"/>
      <c r="I32" s="112" t="s">
        <v>40</v>
      </c>
      <c r="J32" s="112" t="s">
        <v>42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43</v>
      </c>
      <c r="E33" s="102" t="s">
        <v>44</v>
      </c>
      <c r="F33" s="114">
        <f>ROUND((SUM(BE83:BE181)),  2)</f>
        <v>0</v>
      </c>
      <c r="G33" s="31"/>
      <c r="H33" s="31"/>
      <c r="I33" s="115">
        <v>0.21</v>
      </c>
      <c r="J33" s="114">
        <f>ROUND(((SUM(BE83:BE181))*I33),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45</v>
      </c>
      <c r="F34" s="114">
        <f>ROUND((SUM(BF83:BF181)),  2)</f>
        <v>0</v>
      </c>
      <c r="G34" s="31"/>
      <c r="H34" s="31"/>
      <c r="I34" s="115">
        <v>0.15</v>
      </c>
      <c r="J34" s="114">
        <f>ROUND(((SUM(BF83:BF181))*I34),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46</v>
      </c>
      <c r="F35" s="114">
        <f>ROUND((SUM(BG83:BG181)),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47</v>
      </c>
      <c r="F36" s="114">
        <f>ROUND((SUM(BH83:BH181)),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48</v>
      </c>
      <c r="F37" s="114">
        <f>ROUND((SUM(BI83:BI181)),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49</v>
      </c>
      <c r="E39" s="118"/>
      <c r="F39" s="118"/>
      <c r="G39" s="119" t="s">
        <v>50</v>
      </c>
      <c r="H39" s="120" t="s">
        <v>51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idden="1"/>
    <row r="42" spans="1:31" hidden="1"/>
    <row r="43" spans="1:31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100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48" t="str">
        <f>E7</f>
        <v>Oprava TNS Kolín</v>
      </c>
      <c r="F48" s="249"/>
      <c r="G48" s="249"/>
      <c r="H48" s="24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98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36" t="str">
        <f>E9</f>
        <v>SO 31-01 - Oprava připojení TNS Kolín na TV - Sborník UOŽI</v>
      </c>
      <c r="F50" s="247"/>
      <c r="G50" s="247"/>
      <c r="H50" s="247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15. 1. 2021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5.7" hidden="1" customHeight="1">
      <c r="A54" s="31"/>
      <c r="B54" s="32"/>
      <c r="C54" s="26" t="s">
        <v>25</v>
      </c>
      <c r="D54" s="33"/>
      <c r="E54" s="33"/>
      <c r="F54" s="24" t="str">
        <f>E15</f>
        <v>SŽ, s.o. Přednosta SEE Praha; Mgr.Fiala František</v>
      </c>
      <c r="G54" s="33"/>
      <c r="H54" s="33"/>
      <c r="I54" s="26" t="s">
        <v>33</v>
      </c>
      <c r="J54" s="29" t="str">
        <f>E21</f>
        <v>SŽ, s.o. Voldřich Lukáš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>SŽ, s.o. Voldřich Lukáš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101</v>
      </c>
      <c r="D57" s="128"/>
      <c r="E57" s="128"/>
      <c r="F57" s="128"/>
      <c r="G57" s="128"/>
      <c r="H57" s="128"/>
      <c r="I57" s="128"/>
      <c r="J57" s="129" t="s">
        <v>102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71</v>
      </c>
      <c r="D59" s="33"/>
      <c r="E59" s="33"/>
      <c r="F59" s="33"/>
      <c r="G59" s="33"/>
      <c r="H59" s="33"/>
      <c r="I59" s="33"/>
      <c r="J59" s="74">
        <f>J83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103</v>
      </c>
    </row>
    <row r="60" spans="1:47" s="9" customFormat="1" ht="24.95" hidden="1" customHeight="1">
      <c r="B60" s="131"/>
      <c r="C60" s="132"/>
      <c r="D60" s="133" t="s">
        <v>234</v>
      </c>
      <c r="E60" s="134"/>
      <c r="F60" s="134"/>
      <c r="G60" s="134"/>
      <c r="H60" s="134"/>
      <c r="I60" s="134"/>
      <c r="J60" s="135">
        <f>J84</f>
        <v>0</v>
      </c>
      <c r="K60" s="132"/>
      <c r="L60" s="136"/>
    </row>
    <row r="61" spans="1:47" s="12" customFormat="1" ht="19.899999999999999" hidden="1" customHeight="1">
      <c r="B61" s="199"/>
      <c r="C61" s="200"/>
      <c r="D61" s="201" t="s">
        <v>235</v>
      </c>
      <c r="E61" s="202"/>
      <c r="F61" s="202"/>
      <c r="G61" s="202"/>
      <c r="H61" s="202"/>
      <c r="I61" s="202"/>
      <c r="J61" s="203">
        <f>J85</f>
        <v>0</v>
      </c>
      <c r="K61" s="200"/>
      <c r="L61" s="204"/>
    </row>
    <row r="62" spans="1:47" s="12" customFormat="1" ht="19.899999999999999" hidden="1" customHeight="1">
      <c r="B62" s="199"/>
      <c r="C62" s="200"/>
      <c r="D62" s="201" t="s">
        <v>236</v>
      </c>
      <c r="E62" s="202"/>
      <c r="F62" s="202"/>
      <c r="G62" s="202"/>
      <c r="H62" s="202"/>
      <c r="I62" s="202"/>
      <c r="J62" s="203">
        <f>J87</f>
        <v>0</v>
      </c>
      <c r="K62" s="200"/>
      <c r="L62" s="204"/>
    </row>
    <row r="63" spans="1:47" s="9" customFormat="1" ht="24.95" hidden="1" customHeight="1">
      <c r="B63" s="131"/>
      <c r="C63" s="132"/>
      <c r="D63" s="133" t="s">
        <v>104</v>
      </c>
      <c r="E63" s="134"/>
      <c r="F63" s="134"/>
      <c r="G63" s="134"/>
      <c r="H63" s="134"/>
      <c r="I63" s="134"/>
      <c r="J63" s="135">
        <f>J89</f>
        <v>0</v>
      </c>
      <c r="K63" s="132"/>
      <c r="L63" s="136"/>
    </row>
    <row r="64" spans="1:47" s="2" customFormat="1" ht="21.75" hidden="1" customHeight="1">
      <c r="A64" s="31"/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10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hidden="1" customHeight="1">
      <c r="A65" s="31"/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10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/>
    <row r="67" spans="1:31" hidden="1"/>
    <row r="68" spans="1:31" hidden="1"/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105</v>
      </c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248" t="str">
        <f>E7</f>
        <v>Oprava TNS Kolín</v>
      </c>
      <c r="F73" s="249"/>
      <c r="G73" s="249"/>
      <c r="H73" s="249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6" t="s">
        <v>98</v>
      </c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6.5" customHeight="1">
      <c r="A75" s="31"/>
      <c r="B75" s="32"/>
      <c r="C75" s="33"/>
      <c r="D75" s="33"/>
      <c r="E75" s="236" t="str">
        <f>E9</f>
        <v>SO 31-01 - Oprava připojení TNS Kolín na TV - Sborník UOŽI</v>
      </c>
      <c r="F75" s="247"/>
      <c r="G75" s="247"/>
      <c r="H75" s="247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6" t="s">
        <v>21</v>
      </c>
      <c r="D77" s="33"/>
      <c r="E77" s="33"/>
      <c r="F77" s="24" t="str">
        <f>F12</f>
        <v xml:space="preserve"> </v>
      </c>
      <c r="G77" s="33"/>
      <c r="H77" s="33"/>
      <c r="I77" s="26" t="s">
        <v>23</v>
      </c>
      <c r="J77" s="56" t="str">
        <f>IF(J12="","",J12)</f>
        <v>15. 1. 2021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25.7" customHeight="1">
      <c r="A79" s="31"/>
      <c r="B79" s="32"/>
      <c r="C79" s="26" t="s">
        <v>25</v>
      </c>
      <c r="D79" s="33"/>
      <c r="E79" s="33"/>
      <c r="F79" s="24" t="str">
        <f>E15</f>
        <v>SŽ, s.o. Přednosta SEE Praha; Mgr.Fiala František</v>
      </c>
      <c r="G79" s="33"/>
      <c r="H79" s="33"/>
      <c r="I79" s="26" t="s">
        <v>33</v>
      </c>
      <c r="J79" s="29" t="str">
        <f>E21</f>
        <v>SŽ, s.o. Voldřich Lukáš</v>
      </c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25.7" customHeight="1">
      <c r="A80" s="31"/>
      <c r="B80" s="32"/>
      <c r="C80" s="26" t="s">
        <v>31</v>
      </c>
      <c r="D80" s="33"/>
      <c r="E80" s="33"/>
      <c r="F80" s="24" t="str">
        <f>IF(E18="","",E18)</f>
        <v>Vyplň údaj</v>
      </c>
      <c r="G80" s="33"/>
      <c r="H80" s="33"/>
      <c r="I80" s="26" t="s">
        <v>36</v>
      </c>
      <c r="J80" s="29" t="str">
        <f>E24</f>
        <v>SŽ, s.o. Voldřich Lukáš</v>
      </c>
      <c r="K80" s="33"/>
      <c r="L80" s="10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0.35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0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10" customFormat="1" ht="29.25" customHeight="1">
      <c r="A82" s="137"/>
      <c r="B82" s="138"/>
      <c r="C82" s="139" t="s">
        <v>106</v>
      </c>
      <c r="D82" s="140" t="s">
        <v>58</v>
      </c>
      <c r="E82" s="140" t="s">
        <v>54</v>
      </c>
      <c r="F82" s="140" t="s">
        <v>55</v>
      </c>
      <c r="G82" s="140" t="s">
        <v>107</v>
      </c>
      <c r="H82" s="140" t="s">
        <v>108</v>
      </c>
      <c r="I82" s="140" t="s">
        <v>109</v>
      </c>
      <c r="J82" s="140" t="s">
        <v>102</v>
      </c>
      <c r="K82" s="141" t="s">
        <v>110</v>
      </c>
      <c r="L82" s="142"/>
      <c r="M82" s="65" t="s">
        <v>19</v>
      </c>
      <c r="N82" s="66" t="s">
        <v>43</v>
      </c>
      <c r="O82" s="66" t="s">
        <v>111</v>
      </c>
      <c r="P82" s="66" t="s">
        <v>112</v>
      </c>
      <c r="Q82" s="66" t="s">
        <v>113</v>
      </c>
      <c r="R82" s="66" t="s">
        <v>114</v>
      </c>
      <c r="S82" s="66" t="s">
        <v>115</v>
      </c>
      <c r="T82" s="67" t="s">
        <v>116</v>
      </c>
      <c r="U82" s="137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</row>
    <row r="83" spans="1:65" s="2" customFormat="1" ht="22.9" customHeight="1">
      <c r="A83" s="31"/>
      <c r="B83" s="32"/>
      <c r="C83" s="72" t="s">
        <v>117</v>
      </c>
      <c r="D83" s="33"/>
      <c r="E83" s="33"/>
      <c r="F83" s="33"/>
      <c r="G83" s="33"/>
      <c r="H83" s="33"/>
      <c r="I83" s="33"/>
      <c r="J83" s="143">
        <f>BK83</f>
        <v>0</v>
      </c>
      <c r="K83" s="33"/>
      <c r="L83" s="36"/>
      <c r="M83" s="68"/>
      <c r="N83" s="144"/>
      <c r="O83" s="69"/>
      <c r="P83" s="145">
        <f>P84+P89</f>
        <v>0</v>
      </c>
      <c r="Q83" s="69"/>
      <c r="R83" s="145">
        <f>R84+R89</f>
        <v>0</v>
      </c>
      <c r="S83" s="69"/>
      <c r="T83" s="146">
        <f>T84+T89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T83" s="14" t="s">
        <v>72</v>
      </c>
      <c r="AU83" s="14" t="s">
        <v>103</v>
      </c>
      <c r="BK83" s="147">
        <f>BK84+BK89</f>
        <v>0</v>
      </c>
    </row>
    <row r="84" spans="1:65" s="11" customFormat="1" ht="25.9" customHeight="1">
      <c r="B84" s="148"/>
      <c r="C84" s="149"/>
      <c r="D84" s="150" t="s">
        <v>72</v>
      </c>
      <c r="E84" s="151" t="s">
        <v>237</v>
      </c>
      <c r="F84" s="151" t="s">
        <v>238</v>
      </c>
      <c r="G84" s="149"/>
      <c r="H84" s="149"/>
      <c r="I84" s="152"/>
      <c r="J84" s="153">
        <f>BK84</f>
        <v>0</v>
      </c>
      <c r="K84" s="149"/>
      <c r="L84" s="154"/>
      <c r="M84" s="155"/>
      <c r="N84" s="156"/>
      <c r="O84" s="156"/>
      <c r="P84" s="157">
        <f>P85+P87</f>
        <v>0</v>
      </c>
      <c r="Q84" s="156"/>
      <c r="R84" s="157">
        <f>R85+R87</f>
        <v>0</v>
      </c>
      <c r="S84" s="156"/>
      <c r="T84" s="158">
        <f>T85+T87</f>
        <v>0</v>
      </c>
      <c r="AR84" s="159" t="s">
        <v>81</v>
      </c>
      <c r="AT84" s="160" t="s">
        <v>72</v>
      </c>
      <c r="AU84" s="160" t="s">
        <v>73</v>
      </c>
      <c r="AY84" s="159" t="s">
        <v>121</v>
      </c>
      <c r="BK84" s="161">
        <f>BK85+BK87</f>
        <v>0</v>
      </c>
    </row>
    <row r="85" spans="1:65" s="11" customFormat="1" ht="22.9" customHeight="1">
      <c r="B85" s="148"/>
      <c r="C85" s="149"/>
      <c r="D85" s="150" t="s">
        <v>72</v>
      </c>
      <c r="E85" s="205" t="s">
        <v>156</v>
      </c>
      <c r="F85" s="205" t="s">
        <v>239</v>
      </c>
      <c r="G85" s="149"/>
      <c r="H85" s="149"/>
      <c r="I85" s="152"/>
      <c r="J85" s="206">
        <f>BK85</f>
        <v>0</v>
      </c>
      <c r="K85" s="149"/>
      <c r="L85" s="154"/>
      <c r="M85" s="155"/>
      <c r="N85" s="156"/>
      <c r="O85" s="156"/>
      <c r="P85" s="157">
        <f>P86</f>
        <v>0</v>
      </c>
      <c r="Q85" s="156"/>
      <c r="R85" s="157">
        <f>R86</f>
        <v>0</v>
      </c>
      <c r="S85" s="156"/>
      <c r="T85" s="158">
        <f>T86</f>
        <v>0</v>
      </c>
      <c r="AR85" s="159" t="s">
        <v>81</v>
      </c>
      <c r="AT85" s="160" t="s">
        <v>72</v>
      </c>
      <c r="AU85" s="160" t="s">
        <v>81</v>
      </c>
      <c r="AY85" s="159" t="s">
        <v>121</v>
      </c>
      <c r="BK85" s="161">
        <f>BK86</f>
        <v>0</v>
      </c>
    </row>
    <row r="86" spans="1:65" s="2" customFormat="1" ht="49.15" customHeight="1">
      <c r="A86" s="31"/>
      <c r="B86" s="32"/>
      <c r="C86" s="162" t="s">
        <v>81</v>
      </c>
      <c r="D86" s="162" t="s">
        <v>122</v>
      </c>
      <c r="E86" s="163" t="s">
        <v>240</v>
      </c>
      <c r="F86" s="164" t="s">
        <v>241</v>
      </c>
      <c r="G86" s="165" t="s">
        <v>125</v>
      </c>
      <c r="H86" s="166">
        <v>70</v>
      </c>
      <c r="I86" s="167"/>
      <c r="J86" s="168">
        <f>ROUND(I86*H86,2)</f>
        <v>0</v>
      </c>
      <c r="K86" s="164" t="s">
        <v>126</v>
      </c>
      <c r="L86" s="36"/>
      <c r="M86" s="169" t="s">
        <v>19</v>
      </c>
      <c r="N86" s="170" t="s">
        <v>44</v>
      </c>
      <c r="O86" s="61"/>
      <c r="P86" s="171">
        <f>O86*H86</f>
        <v>0</v>
      </c>
      <c r="Q86" s="171">
        <v>0</v>
      </c>
      <c r="R86" s="171">
        <f>Q86*H86</f>
        <v>0</v>
      </c>
      <c r="S86" s="171">
        <v>0</v>
      </c>
      <c r="T86" s="172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120</v>
      </c>
      <c r="AT86" s="173" t="s">
        <v>122</v>
      </c>
      <c r="AU86" s="173" t="s">
        <v>83</v>
      </c>
      <c r="AY86" s="14" t="s">
        <v>121</v>
      </c>
      <c r="BE86" s="174">
        <f>IF(N86="základní",J86,0)</f>
        <v>0</v>
      </c>
      <c r="BF86" s="174">
        <f>IF(N86="snížená",J86,0)</f>
        <v>0</v>
      </c>
      <c r="BG86" s="174">
        <f>IF(N86="zákl. přenesená",J86,0)</f>
        <v>0</v>
      </c>
      <c r="BH86" s="174">
        <f>IF(N86="sníž. přenesená",J86,0)</f>
        <v>0</v>
      </c>
      <c r="BI86" s="174">
        <f>IF(N86="nulová",J86,0)</f>
        <v>0</v>
      </c>
      <c r="BJ86" s="14" t="s">
        <v>81</v>
      </c>
      <c r="BK86" s="174">
        <f>ROUND(I86*H86,2)</f>
        <v>0</v>
      </c>
      <c r="BL86" s="14" t="s">
        <v>120</v>
      </c>
      <c r="BM86" s="173" t="s">
        <v>83</v>
      </c>
    </row>
    <row r="87" spans="1:65" s="11" customFormat="1" ht="22.9" customHeight="1">
      <c r="B87" s="148"/>
      <c r="C87" s="149"/>
      <c r="D87" s="150" t="s">
        <v>72</v>
      </c>
      <c r="E87" s="205" t="s">
        <v>170</v>
      </c>
      <c r="F87" s="205" t="s">
        <v>242</v>
      </c>
      <c r="G87" s="149"/>
      <c r="H87" s="149"/>
      <c r="I87" s="152"/>
      <c r="J87" s="206">
        <f>BK87</f>
        <v>0</v>
      </c>
      <c r="K87" s="149"/>
      <c r="L87" s="154"/>
      <c r="M87" s="155"/>
      <c r="N87" s="156"/>
      <c r="O87" s="156"/>
      <c r="P87" s="157">
        <f>P88</f>
        <v>0</v>
      </c>
      <c r="Q87" s="156"/>
      <c r="R87" s="157">
        <f>R88</f>
        <v>0</v>
      </c>
      <c r="S87" s="156"/>
      <c r="T87" s="158">
        <f>T88</f>
        <v>0</v>
      </c>
      <c r="AR87" s="159" t="s">
        <v>81</v>
      </c>
      <c r="AT87" s="160" t="s">
        <v>72</v>
      </c>
      <c r="AU87" s="160" t="s">
        <v>81</v>
      </c>
      <c r="AY87" s="159" t="s">
        <v>121</v>
      </c>
      <c r="BK87" s="161">
        <f>BK88</f>
        <v>0</v>
      </c>
    </row>
    <row r="88" spans="1:65" s="2" customFormat="1" ht="24.2" customHeight="1">
      <c r="A88" s="31"/>
      <c r="B88" s="32"/>
      <c r="C88" s="162" t="s">
        <v>83</v>
      </c>
      <c r="D88" s="162" t="s">
        <v>122</v>
      </c>
      <c r="E88" s="163" t="s">
        <v>243</v>
      </c>
      <c r="F88" s="164" t="s">
        <v>244</v>
      </c>
      <c r="G88" s="165" t="s">
        <v>245</v>
      </c>
      <c r="H88" s="166">
        <v>35</v>
      </c>
      <c r="I88" s="167"/>
      <c r="J88" s="168">
        <f>ROUND(I88*H88,2)</f>
        <v>0</v>
      </c>
      <c r="K88" s="164" t="s">
        <v>126</v>
      </c>
      <c r="L88" s="36"/>
      <c r="M88" s="169" t="s">
        <v>19</v>
      </c>
      <c r="N88" s="170" t="s">
        <v>44</v>
      </c>
      <c r="O88" s="61"/>
      <c r="P88" s="171">
        <f>O88*H88</f>
        <v>0</v>
      </c>
      <c r="Q88" s="171">
        <v>0</v>
      </c>
      <c r="R88" s="171">
        <f>Q88*H88</f>
        <v>0</v>
      </c>
      <c r="S88" s="171">
        <v>0</v>
      </c>
      <c r="T88" s="172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120</v>
      </c>
      <c r="AT88" s="173" t="s">
        <v>122</v>
      </c>
      <c r="AU88" s="173" t="s">
        <v>83</v>
      </c>
      <c r="AY88" s="14" t="s">
        <v>121</v>
      </c>
      <c r="BE88" s="174">
        <f>IF(N88="základní",J88,0)</f>
        <v>0</v>
      </c>
      <c r="BF88" s="174">
        <f>IF(N88="snížená",J88,0)</f>
        <v>0</v>
      </c>
      <c r="BG88" s="174">
        <f>IF(N88="zákl. přenesená",J88,0)</f>
        <v>0</v>
      </c>
      <c r="BH88" s="174">
        <f>IF(N88="sníž. přenesená",J88,0)</f>
        <v>0</v>
      </c>
      <c r="BI88" s="174">
        <f>IF(N88="nulová",J88,0)</f>
        <v>0</v>
      </c>
      <c r="BJ88" s="14" t="s">
        <v>81</v>
      </c>
      <c r="BK88" s="174">
        <f>ROUND(I88*H88,2)</f>
        <v>0</v>
      </c>
      <c r="BL88" s="14" t="s">
        <v>120</v>
      </c>
      <c r="BM88" s="173" t="s">
        <v>120</v>
      </c>
    </row>
    <row r="89" spans="1:65" s="11" customFormat="1" ht="25.9" customHeight="1">
      <c r="B89" s="148"/>
      <c r="C89" s="149"/>
      <c r="D89" s="150" t="s">
        <v>72</v>
      </c>
      <c r="E89" s="151" t="s">
        <v>118</v>
      </c>
      <c r="F89" s="151" t="s">
        <v>119</v>
      </c>
      <c r="G89" s="149"/>
      <c r="H89" s="149"/>
      <c r="I89" s="152"/>
      <c r="J89" s="153">
        <f>BK89</f>
        <v>0</v>
      </c>
      <c r="K89" s="149"/>
      <c r="L89" s="154"/>
      <c r="M89" s="155"/>
      <c r="N89" s="156"/>
      <c r="O89" s="156"/>
      <c r="P89" s="157">
        <f>SUM(P90:P181)</f>
        <v>0</v>
      </c>
      <c r="Q89" s="156"/>
      <c r="R89" s="157">
        <f>SUM(R90:R181)</f>
        <v>0</v>
      </c>
      <c r="S89" s="156"/>
      <c r="T89" s="158">
        <f>SUM(T90:T181)</f>
        <v>0</v>
      </c>
      <c r="AR89" s="159" t="s">
        <v>120</v>
      </c>
      <c r="AT89" s="160" t="s">
        <v>72</v>
      </c>
      <c r="AU89" s="160" t="s">
        <v>73</v>
      </c>
      <c r="AY89" s="159" t="s">
        <v>121</v>
      </c>
      <c r="BK89" s="161">
        <f>SUM(BK90:BK181)</f>
        <v>0</v>
      </c>
    </row>
    <row r="90" spans="1:65" s="2" customFormat="1" ht="62.65" customHeight="1">
      <c r="A90" s="31"/>
      <c r="B90" s="32"/>
      <c r="C90" s="162" t="s">
        <v>149</v>
      </c>
      <c r="D90" s="162" t="s">
        <v>122</v>
      </c>
      <c r="E90" s="163" t="s">
        <v>246</v>
      </c>
      <c r="F90" s="164" t="s">
        <v>247</v>
      </c>
      <c r="G90" s="165" t="s">
        <v>134</v>
      </c>
      <c r="H90" s="166">
        <v>12</v>
      </c>
      <c r="I90" s="167"/>
      <c r="J90" s="168">
        <f t="shared" ref="J90:J121" si="0">ROUND(I90*H90,2)</f>
        <v>0</v>
      </c>
      <c r="K90" s="164" t="s">
        <v>126</v>
      </c>
      <c r="L90" s="36"/>
      <c r="M90" s="169" t="s">
        <v>19</v>
      </c>
      <c r="N90" s="170" t="s">
        <v>44</v>
      </c>
      <c r="O90" s="61"/>
      <c r="P90" s="171">
        <f t="shared" ref="P90:P121" si="1">O90*H90</f>
        <v>0</v>
      </c>
      <c r="Q90" s="171">
        <v>0</v>
      </c>
      <c r="R90" s="171">
        <f t="shared" ref="R90:R121" si="2">Q90*H90</f>
        <v>0</v>
      </c>
      <c r="S90" s="171">
        <v>0</v>
      </c>
      <c r="T90" s="172">
        <f t="shared" ref="T90:T121" si="3"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127</v>
      </c>
      <c r="AT90" s="173" t="s">
        <v>122</v>
      </c>
      <c r="AU90" s="173" t="s">
        <v>81</v>
      </c>
      <c r="AY90" s="14" t="s">
        <v>121</v>
      </c>
      <c r="BE90" s="174">
        <f t="shared" ref="BE90:BE121" si="4">IF(N90="základní",J90,0)</f>
        <v>0</v>
      </c>
      <c r="BF90" s="174">
        <f t="shared" ref="BF90:BF121" si="5">IF(N90="snížená",J90,0)</f>
        <v>0</v>
      </c>
      <c r="BG90" s="174">
        <f t="shared" ref="BG90:BG121" si="6">IF(N90="zákl. přenesená",J90,0)</f>
        <v>0</v>
      </c>
      <c r="BH90" s="174">
        <f t="shared" ref="BH90:BH121" si="7">IF(N90="sníž. přenesená",J90,0)</f>
        <v>0</v>
      </c>
      <c r="BI90" s="174">
        <f t="shared" ref="BI90:BI121" si="8">IF(N90="nulová",J90,0)</f>
        <v>0</v>
      </c>
      <c r="BJ90" s="14" t="s">
        <v>81</v>
      </c>
      <c r="BK90" s="174">
        <f t="shared" ref="BK90:BK121" si="9">ROUND(I90*H90,2)</f>
        <v>0</v>
      </c>
      <c r="BL90" s="14" t="s">
        <v>127</v>
      </c>
      <c r="BM90" s="173" t="s">
        <v>135</v>
      </c>
    </row>
    <row r="91" spans="1:65" s="2" customFormat="1" ht="24.2" customHeight="1">
      <c r="A91" s="31"/>
      <c r="B91" s="32"/>
      <c r="C91" s="175" t="s">
        <v>120</v>
      </c>
      <c r="D91" s="175" t="s">
        <v>137</v>
      </c>
      <c r="E91" s="176" t="s">
        <v>248</v>
      </c>
      <c r="F91" s="177" t="s">
        <v>249</v>
      </c>
      <c r="G91" s="178" t="s">
        <v>134</v>
      </c>
      <c r="H91" s="179">
        <v>12</v>
      </c>
      <c r="I91" s="180"/>
      <c r="J91" s="181">
        <f t="shared" si="0"/>
        <v>0</v>
      </c>
      <c r="K91" s="177" t="s">
        <v>126</v>
      </c>
      <c r="L91" s="182"/>
      <c r="M91" s="183" t="s">
        <v>19</v>
      </c>
      <c r="N91" s="184" t="s">
        <v>44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127</v>
      </c>
      <c r="AT91" s="173" t="s">
        <v>137</v>
      </c>
      <c r="AU91" s="173" t="s">
        <v>81</v>
      </c>
      <c r="AY91" s="14" t="s">
        <v>121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81</v>
      </c>
      <c r="BK91" s="174">
        <f t="shared" si="9"/>
        <v>0</v>
      </c>
      <c r="BL91" s="14" t="s">
        <v>127</v>
      </c>
      <c r="BM91" s="173" t="s">
        <v>141</v>
      </c>
    </row>
    <row r="92" spans="1:65" s="2" customFormat="1" ht="90" customHeight="1">
      <c r="A92" s="31"/>
      <c r="B92" s="32"/>
      <c r="C92" s="162" t="s">
        <v>156</v>
      </c>
      <c r="D92" s="162" t="s">
        <v>122</v>
      </c>
      <c r="E92" s="163" t="s">
        <v>250</v>
      </c>
      <c r="F92" s="164" t="s">
        <v>251</v>
      </c>
      <c r="G92" s="165" t="s">
        <v>245</v>
      </c>
      <c r="H92" s="166">
        <v>158</v>
      </c>
      <c r="I92" s="167"/>
      <c r="J92" s="168">
        <f t="shared" si="0"/>
        <v>0</v>
      </c>
      <c r="K92" s="164" t="s">
        <v>126</v>
      </c>
      <c r="L92" s="36"/>
      <c r="M92" s="169" t="s">
        <v>19</v>
      </c>
      <c r="N92" s="170" t="s">
        <v>44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127</v>
      </c>
      <c r="AT92" s="173" t="s">
        <v>122</v>
      </c>
      <c r="AU92" s="173" t="s">
        <v>81</v>
      </c>
      <c r="AY92" s="14" t="s">
        <v>121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81</v>
      </c>
      <c r="BK92" s="174">
        <f t="shared" si="9"/>
        <v>0</v>
      </c>
      <c r="BL92" s="14" t="s">
        <v>127</v>
      </c>
      <c r="BM92" s="173" t="s">
        <v>145</v>
      </c>
    </row>
    <row r="93" spans="1:65" s="2" customFormat="1" ht="24.2" customHeight="1">
      <c r="A93" s="31"/>
      <c r="B93" s="32"/>
      <c r="C93" s="175" t="s">
        <v>135</v>
      </c>
      <c r="D93" s="175" t="s">
        <v>137</v>
      </c>
      <c r="E93" s="176" t="s">
        <v>252</v>
      </c>
      <c r="F93" s="177" t="s">
        <v>253</v>
      </c>
      <c r="G93" s="178" t="s">
        <v>134</v>
      </c>
      <c r="H93" s="179">
        <v>144</v>
      </c>
      <c r="I93" s="180"/>
      <c r="J93" s="181">
        <f t="shared" si="0"/>
        <v>0</v>
      </c>
      <c r="K93" s="177" t="s">
        <v>126</v>
      </c>
      <c r="L93" s="182"/>
      <c r="M93" s="183" t="s">
        <v>19</v>
      </c>
      <c r="N93" s="184" t="s">
        <v>44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127</v>
      </c>
      <c r="AT93" s="173" t="s">
        <v>137</v>
      </c>
      <c r="AU93" s="173" t="s">
        <v>81</v>
      </c>
      <c r="AY93" s="14" t="s">
        <v>121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81</v>
      </c>
      <c r="BK93" s="174">
        <f t="shared" si="9"/>
        <v>0</v>
      </c>
      <c r="BL93" s="14" t="s">
        <v>127</v>
      </c>
      <c r="BM93" s="173" t="s">
        <v>148</v>
      </c>
    </row>
    <row r="94" spans="1:65" s="2" customFormat="1" ht="24.2" customHeight="1">
      <c r="A94" s="31"/>
      <c r="B94" s="32"/>
      <c r="C94" s="175" t="s">
        <v>163</v>
      </c>
      <c r="D94" s="175" t="s">
        <v>137</v>
      </c>
      <c r="E94" s="176" t="s">
        <v>254</v>
      </c>
      <c r="F94" s="177" t="s">
        <v>255</v>
      </c>
      <c r="G94" s="178" t="s">
        <v>134</v>
      </c>
      <c r="H94" s="179">
        <v>48</v>
      </c>
      <c r="I94" s="180"/>
      <c r="J94" s="181">
        <f t="shared" si="0"/>
        <v>0</v>
      </c>
      <c r="K94" s="177" t="s">
        <v>126</v>
      </c>
      <c r="L94" s="182"/>
      <c r="M94" s="183" t="s">
        <v>19</v>
      </c>
      <c r="N94" s="184" t="s">
        <v>44</v>
      </c>
      <c r="O94" s="61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3" t="s">
        <v>127</v>
      </c>
      <c r="AT94" s="173" t="s">
        <v>137</v>
      </c>
      <c r="AU94" s="173" t="s">
        <v>81</v>
      </c>
      <c r="AY94" s="14" t="s">
        <v>121</v>
      </c>
      <c r="BE94" s="174">
        <f t="shared" si="4"/>
        <v>0</v>
      </c>
      <c r="BF94" s="174">
        <f t="shared" si="5"/>
        <v>0</v>
      </c>
      <c r="BG94" s="174">
        <f t="shared" si="6"/>
        <v>0</v>
      </c>
      <c r="BH94" s="174">
        <f t="shared" si="7"/>
        <v>0</v>
      </c>
      <c r="BI94" s="174">
        <f t="shared" si="8"/>
        <v>0</v>
      </c>
      <c r="BJ94" s="14" t="s">
        <v>81</v>
      </c>
      <c r="BK94" s="174">
        <f t="shared" si="9"/>
        <v>0</v>
      </c>
      <c r="BL94" s="14" t="s">
        <v>127</v>
      </c>
      <c r="BM94" s="173" t="s">
        <v>152</v>
      </c>
    </row>
    <row r="95" spans="1:65" s="2" customFormat="1" ht="24.2" customHeight="1">
      <c r="A95" s="31"/>
      <c r="B95" s="32"/>
      <c r="C95" s="175" t="s">
        <v>141</v>
      </c>
      <c r="D95" s="175" t="s">
        <v>137</v>
      </c>
      <c r="E95" s="176" t="s">
        <v>256</v>
      </c>
      <c r="F95" s="177" t="s">
        <v>257</v>
      </c>
      <c r="G95" s="178" t="s">
        <v>134</v>
      </c>
      <c r="H95" s="179">
        <v>2</v>
      </c>
      <c r="I95" s="180"/>
      <c r="J95" s="181">
        <f t="shared" si="0"/>
        <v>0</v>
      </c>
      <c r="K95" s="177" t="s">
        <v>126</v>
      </c>
      <c r="L95" s="182"/>
      <c r="M95" s="183" t="s">
        <v>19</v>
      </c>
      <c r="N95" s="184" t="s">
        <v>44</v>
      </c>
      <c r="O95" s="61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3" t="s">
        <v>127</v>
      </c>
      <c r="AT95" s="173" t="s">
        <v>137</v>
      </c>
      <c r="AU95" s="173" t="s">
        <v>81</v>
      </c>
      <c r="AY95" s="14" t="s">
        <v>121</v>
      </c>
      <c r="BE95" s="174">
        <f t="shared" si="4"/>
        <v>0</v>
      </c>
      <c r="BF95" s="174">
        <f t="shared" si="5"/>
        <v>0</v>
      </c>
      <c r="BG95" s="174">
        <f t="shared" si="6"/>
        <v>0</v>
      </c>
      <c r="BH95" s="174">
        <f t="shared" si="7"/>
        <v>0</v>
      </c>
      <c r="BI95" s="174">
        <f t="shared" si="8"/>
        <v>0</v>
      </c>
      <c r="BJ95" s="14" t="s">
        <v>81</v>
      </c>
      <c r="BK95" s="174">
        <f t="shared" si="9"/>
        <v>0</v>
      </c>
      <c r="BL95" s="14" t="s">
        <v>127</v>
      </c>
      <c r="BM95" s="173" t="s">
        <v>155</v>
      </c>
    </row>
    <row r="96" spans="1:65" s="2" customFormat="1" ht="24.2" customHeight="1">
      <c r="A96" s="31"/>
      <c r="B96" s="32"/>
      <c r="C96" s="175" t="s">
        <v>170</v>
      </c>
      <c r="D96" s="175" t="s">
        <v>137</v>
      </c>
      <c r="E96" s="176" t="s">
        <v>258</v>
      </c>
      <c r="F96" s="177" t="s">
        <v>259</v>
      </c>
      <c r="G96" s="178" t="s">
        <v>245</v>
      </c>
      <c r="H96" s="179">
        <v>158</v>
      </c>
      <c r="I96" s="180"/>
      <c r="J96" s="181">
        <f t="shared" si="0"/>
        <v>0</v>
      </c>
      <c r="K96" s="177" t="s">
        <v>126</v>
      </c>
      <c r="L96" s="182"/>
      <c r="M96" s="183" t="s">
        <v>19</v>
      </c>
      <c r="N96" s="184" t="s">
        <v>44</v>
      </c>
      <c r="O96" s="61"/>
      <c r="P96" s="171">
        <f t="shared" si="1"/>
        <v>0</v>
      </c>
      <c r="Q96" s="171">
        <v>0</v>
      </c>
      <c r="R96" s="171">
        <f t="shared" si="2"/>
        <v>0</v>
      </c>
      <c r="S96" s="171">
        <v>0</v>
      </c>
      <c r="T96" s="172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3" t="s">
        <v>127</v>
      </c>
      <c r="AT96" s="173" t="s">
        <v>137</v>
      </c>
      <c r="AU96" s="173" t="s">
        <v>81</v>
      </c>
      <c r="AY96" s="14" t="s">
        <v>121</v>
      </c>
      <c r="BE96" s="174">
        <f t="shared" si="4"/>
        <v>0</v>
      </c>
      <c r="BF96" s="174">
        <f t="shared" si="5"/>
        <v>0</v>
      </c>
      <c r="BG96" s="174">
        <f t="shared" si="6"/>
        <v>0</v>
      </c>
      <c r="BH96" s="174">
        <f t="shared" si="7"/>
        <v>0</v>
      </c>
      <c r="BI96" s="174">
        <f t="shared" si="8"/>
        <v>0</v>
      </c>
      <c r="BJ96" s="14" t="s">
        <v>81</v>
      </c>
      <c r="BK96" s="174">
        <f t="shared" si="9"/>
        <v>0</v>
      </c>
      <c r="BL96" s="14" t="s">
        <v>127</v>
      </c>
      <c r="BM96" s="173" t="s">
        <v>159</v>
      </c>
    </row>
    <row r="97" spans="1:65" s="2" customFormat="1" ht="62.65" customHeight="1">
      <c r="A97" s="31"/>
      <c r="B97" s="32"/>
      <c r="C97" s="162" t="s">
        <v>145</v>
      </c>
      <c r="D97" s="162" t="s">
        <v>122</v>
      </c>
      <c r="E97" s="163" t="s">
        <v>260</v>
      </c>
      <c r="F97" s="164" t="s">
        <v>261</v>
      </c>
      <c r="G97" s="165" t="s">
        <v>134</v>
      </c>
      <c r="H97" s="166">
        <v>5</v>
      </c>
      <c r="I97" s="167"/>
      <c r="J97" s="168">
        <f t="shared" si="0"/>
        <v>0</v>
      </c>
      <c r="K97" s="164" t="s">
        <v>126</v>
      </c>
      <c r="L97" s="36"/>
      <c r="M97" s="169" t="s">
        <v>19</v>
      </c>
      <c r="N97" s="170" t="s">
        <v>44</v>
      </c>
      <c r="O97" s="61"/>
      <c r="P97" s="171">
        <f t="shared" si="1"/>
        <v>0</v>
      </c>
      <c r="Q97" s="171">
        <v>0</v>
      </c>
      <c r="R97" s="171">
        <f t="shared" si="2"/>
        <v>0</v>
      </c>
      <c r="S97" s="171">
        <v>0</v>
      </c>
      <c r="T97" s="172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3" t="s">
        <v>127</v>
      </c>
      <c r="AT97" s="173" t="s">
        <v>122</v>
      </c>
      <c r="AU97" s="173" t="s">
        <v>81</v>
      </c>
      <c r="AY97" s="14" t="s">
        <v>121</v>
      </c>
      <c r="BE97" s="174">
        <f t="shared" si="4"/>
        <v>0</v>
      </c>
      <c r="BF97" s="174">
        <f t="shared" si="5"/>
        <v>0</v>
      </c>
      <c r="BG97" s="174">
        <f t="shared" si="6"/>
        <v>0</v>
      </c>
      <c r="BH97" s="174">
        <f t="shared" si="7"/>
        <v>0</v>
      </c>
      <c r="BI97" s="174">
        <f t="shared" si="8"/>
        <v>0</v>
      </c>
      <c r="BJ97" s="14" t="s">
        <v>81</v>
      </c>
      <c r="BK97" s="174">
        <f t="shared" si="9"/>
        <v>0</v>
      </c>
      <c r="BL97" s="14" t="s">
        <v>127</v>
      </c>
      <c r="BM97" s="173" t="s">
        <v>162</v>
      </c>
    </row>
    <row r="98" spans="1:65" s="2" customFormat="1" ht="24.2" customHeight="1">
      <c r="A98" s="31"/>
      <c r="B98" s="32"/>
      <c r="C98" s="175" t="s">
        <v>176</v>
      </c>
      <c r="D98" s="175" t="s">
        <v>137</v>
      </c>
      <c r="E98" s="176" t="s">
        <v>262</v>
      </c>
      <c r="F98" s="177" t="s">
        <v>263</v>
      </c>
      <c r="G98" s="178" t="s">
        <v>134</v>
      </c>
      <c r="H98" s="179">
        <v>5</v>
      </c>
      <c r="I98" s="180"/>
      <c r="J98" s="181">
        <f t="shared" si="0"/>
        <v>0</v>
      </c>
      <c r="K98" s="177" t="s">
        <v>126</v>
      </c>
      <c r="L98" s="182"/>
      <c r="M98" s="183" t="s">
        <v>19</v>
      </c>
      <c r="N98" s="184" t="s">
        <v>44</v>
      </c>
      <c r="O98" s="61"/>
      <c r="P98" s="171">
        <f t="shared" si="1"/>
        <v>0</v>
      </c>
      <c r="Q98" s="171">
        <v>0</v>
      </c>
      <c r="R98" s="171">
        <f t="shared" si="2"/>
        <v>0</v>
      </c>
      <c r="S98" s="171">
        <v>0</v>
      </c>
      <c r="T98" s="172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3" t="s">
        <v>127</v>
      </c>
      <c r="AT98" s="173" t="s">
        <v>137</v>
      </c>
      <c r="AU98" s="173" t="s">
        <v>81</v>
      </c>
      <c r="AY98" s="14" t="s">
        <v>121</v>
      </c>
      <c r="BE98" s="174">
        <f t="shared" si="4"/>
        <v>0</v>
      </c>
      <c r="BF98" s="174">
        <f t="shared" si="5"/>
        <v>0</v>
      </c>
      <c r="BG98" s="174">
        <f t="shared" si="6"/>
        <v>0</v>
      </c>
      <c r="BH98" s="174">
        <f t="shared" si="7"/>
        <v>0</v>
      </c>
      <c r="BI98" s="174">
        <f t="shared" si="8"/>
        <v>0</v>
      </c>
      <c r="BJ98" s="14" t="s">
        <v>81</v>
      </c>
      <c r="BK98" s="174">
        <f t="shared" si="9"/>
        <v>0</v>
      </c>
      <c r="BL98" s="14" t="s">
        <v>127</v>
      </c>
      <c r="BM98" s="173" t="s">
        <v>166</v>
      </c>
    </row>
    <row r="99" spans="1:65" s="2" customFormat="1" ht="24.2" customHeight="1">
      <c r="A99" s="31"/>
      <c r="B99" s="32"/>
      <c r="C99" s="162" t="s">
        <v>148</v>
      </c>
      <c r="D99" s="162" t="s">
        <v>122</v>
      </c>
      <c r="E99" s="163" t="s">
        <v>264</v>
      </c>
      <c r="F99" s="164" t="s">
        <v>265</v>
      </c>
      <c r="G99" s="165" t="s">
        <v>134</v>
      </c>
      <c r="H99" s="166">
        <v>12</v>
      </c>
      <c r="I99" s="167"/>
      <c r="J99" s="168">
        <f t="shared" si="0"/>
        <v>0</v>
      </c>
      <c r="K99" s="164" t="s">
        <v>126</v>
      </c>
      <c r="L99" s="36"/>
      <c r="M99" s="169" t="s">
        <v>19</v>
      </c>
      <c r="N99" s="170" t="s">
        <v>44</v>
      </c>
      <c r="O99" s="61"/>
      <c r="P99" s="171">
        <f t="shared" si="1"/>
        <v>0</v>
      </c>
      <c r="Q99" s="171">
        <v>0</v>
      </c>
      <c r="R99" s="171">
        <f t="shared" si="2"/>
        <v>0</v>
      </c>
      <c r="S99" s="171">
        <v>0</v>
      </c>
      <c r="T99" s="172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73" t="s">
        <v>127</v>
      </c>
      <c r="AT99" s="173" t="s">
        <v>122</v>
      </c>
      <c r="AU99" s="173" t="s">
        <v>81</v>
      </c>
      <c r="AY99" s="14" t="s">
        <v>121</v>
      </c>
      <c r="BE99" s="174">
        <f t="shared" si="4"/>
        <v>0</v>
      </c>
      <c r="BF99" s="174">
        <f t="shared" si="5"/>
        <v>0</v>
      </c>
      <c r="BG99" s="174">
        <f t="shared" si="6"/>
        <v>0</v>
      </c>
      <c r="BH99" s="174">
        <f t="shared" si="7"/>
        <v>0</v>
      </c>
      <c r="BI99" s="174">
        <f t="shared" si="8"/>
        <v>0</v>
      </c>
      <c r="BJ99" s="14" t="s">
        <v>81</v>
      </c>
      <c r="BK99" s="174">
        <f t="shared" si="9"/>
        <v>0</v>
      </c>
      <c r="BL99" s="14" t="s">
        <v>127</v>
      </c>
      <c r="BM99" s="173" t="s">
        <v>169</v>
      </c>
    </row>
    <row r="100" spans="1:65" s="2" customFormat="1" ht="24.2" customHeight="1">
      <c r="A100" s="31"/>
      <c r="B100" s="32"/>
      <c r="C100" s="175" t="s">
        <v>266</v>
      </c>
      <c r="D100" s="175" t="s">
        <v>137</v>
      </c>
      <c r="E100" s="176" t="s">
        <v>267</v>
      </c>
      <c r="F100" s="177" t="s">
        <v>268</v>
      </c>
      <c r="G100" s="178" t="s">
        <v>134</v>
      </c>
      <c r="H100" s="179">
        <v>7</v>
      </c>
      <c r="I100" s="180"/>
      <c r="J100" s="181">
        <f t="shared" si="0"/>
        <v>0</v>
      </c>
      <c r="K100" s="177" t="s">
        <v>126</v>
      </c>
      <c r="L100" s="182"/>
      <c r="M100" s="183" t="s">
        <v>19</v>
      </c>
      <c r="N100" s="184" t="s">
        <v>44</v>
      </c>
      <c r="O100" s="61"/>
      <c r="P100" s="171">
        <f t="shared" si="1"/>
        <v>0</v>
      </c>
      <c r="Q100" s="171">
        <v>0</v>
      </c>
      <c r="R100" s="171">
        <f t="shared" si="2"/>
        <v>0</v>
      </c>
      <c r="S100" s="171">
        <v>0</v>
      </c>
      <c r="T100" s="172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3" t="s">
        <v>127</v>
      </c>
      <c r="AT100" s="173" t="s">
        <v>137</v>
      </c>
      <c r="AU100" s="173" t="s">
        <v>81</v>
      </c>
      <c r="AY100" s="14" t="s">
        <v>121</v>
      </c>
      <c r="BE100" s="174">
        <f t="shared" si="4"/>
        <v>0</v>
      </c>
      <c r="BF100" s="174">
        <f t="shared" si="5"/>
        <v>0</v>
      </c>
      <c r="BG100" s="174">
        <f t="shared" si="6"/>
        <v>0</v>
      </c>
      <c r="BH100" s="174">
        <f t="shared" si="7"/>
        <v>0</v>
      </c>
      <c r="BI100" s="174">
        <f t="shared" si="8"/>
        <v>0</v>
      </c>
      <c r="BJ100" s="14" t="s">
        <v>81</v>
      </c>
      <c r="BK100" s="174">
        <f t="shared" si="9"/>
        <v>0</v>
      </c>
      <c r="BL100" s="14" t="s">
        <v>127</v>
      </c>
      <c r="BM100" s="173" t="s">
        <v>173</v>
      </c>
    </row>
    <row r="101" spans="1:65" s="2" customFormat="1" ht="24.2" customHeight="1">
      <c r="A101" s="31"/>
      <c r="B101" s="32"/>
      <c r="C101" s="175" t="s">
        <v>152</v>
      </c>
      <c r="D101" s="175" t="s">
        <v>137</v>
      </c>
      <c r="E101" s="176" t="s">
        <v>269</v>
      </c>
      <c r="F101" s="177" t="s">
        <v>270</v>
      </c>
      <c r="G101" s="178" t="s">
        <v>134</v>
      </c>
      <c r="H101" s="179">
        <v>5</v>
      </c>
      <c r="I101" s="180"/>
      <c r="J101" s="181">
        <f t="shared" si="0"/>
        <v>0</v>
      </c>
      <c r="K101" s="177" t="s">
        <v>126</v>
      </c>
      <c r="L101" s="182"/>
      <c r="M101" s="183" t="s">
        <v>19</v>
      </c>
      <c r="N101" s="184" t="s">
        <v>44</v>
      </c>
      <c r="O101" s="61"/>
      <c r="P101" s="171">
        <f t="shared" si="1"/>
        <v>0</v>
      </c>
      <c r="Q101" s="171">
        <v>0</v>
      </c>
      <c r="R101" s="171">
        <f t="shared" si="2"/>
        <v>0</v>
      </c>
      <c r="S101" s="171">
        <v>0</v>
      </c>
      <c r="T101" s="172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73" t="s">
        <v>127</v>
      </c>
      <c r="AT101" s="173" t="s">
        <v>137</v>
      </c>
      <c r="AU101" s="173" t="s">
        <v>81</v>
      </c>
      <c r="AY101" s="14" t="s">
        <v>121</v>
      </c>
      <c r="BE101" s="174">
        <f t="shared" si="4"/>
        <v>0</v>
      </c>
      <c r="BF101" s="174">
        <f t="shared" si="5"/>
        <v>0</v>
      </c>
      <c r="BG101" s="174">
        <f t="shared" si="6"/>
        <v>0</v>
      </c>
      <c r="BH101" s="174">
        <f t="shared" si="7"/>
        <v>0</v>
      </c>
      <c r="BI101" s="174">
        <f t="shared" si="8"/>
        <v>0</v>
      </c>
      <c r="BJ101" s="14" t="s">
        <v>81</v>
      </c>
      <c r="BK101" s="174">
        <f t="shared" si="9"/>
        <v>0</v>
      </c>
      <c r="BL101" s="14" t="s">
        <v>127</v>
      </c>
      <c r="BM101" s="173" t="s">
        <v>136</v>
      </c>
    </row>
    <row r="102" spans="1:65" s="2" customFormat="1" ht="37.9" customHeight="1">
      <c r="A102" s="31"/>
      <c r="B102" s="32"/>
      <c r="C102" s="162" t="s">
        <v>8</v>
      </c>
      <c r="D102" s="162" t="s">
        <v>122</v>
      </c>
      <c r="E102" s="163" t="s">
        <v>271</v>
      </c>
      <c r="F102" s="164" t="s">
        <v>272</v>
      </c>
      <c r="G102" s="165" t="s">
        <v>134</v>
      </c>
      <c r="H102" s="166">
        <v>2</v>
      </c>
      <c r="I102" s="167"/>
      <c r="J102" s="168">
        <f t="shared" si="0"/>
        <v>0</v>
      </c>
      <c r="K102" s="164" t="s">
        <v>126</v>
      </c>
      <c r="L102" s="36"/>
      <c r="M102" s="169" t="s">
        <v>19</v>
      </c>
      <c r="N102" s="170" t="s">
        <v>44</v>
      </c>
      <c r="O102" s="61"/>
      <c r="P102" s="171">
        <f t="shared" si="1"/>
        <v>0</v>
      </c>
      <c r="Q102" s="171">
        <v>0</v>
      </c>
      <c r="R102" s="171">
        <f t="shared" si="2"/>
        <v>0</v>
      </c>
      <c r="S102" s="171">
        <v>0</v>
      </c>
      <c r="T102" s="172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73" t="s">
        <v>127</v>
      </c>
      <c r="AT102" s="173" t="s">
        <v>122</v>
      </c>
      <c r="AU102" s="173" t="s">
        <v>81</v>
      </c>
      <c r="AY102" s="14" t="s">
        <v>121</v>
      </c>
      <c r="BE102" s="174">
        <f t="shared" si="4"/>
        <v>0</v>
      </c>
      <c r="BF102" s="174">
        <f t="shared" si="5"/>
        <v>0</v>
      </c>
      <c r="BG102" s="174">
        <f t="shared" si="6"/>
        <v>0</v>
      </c>
      <c r="BH102" s="174">
        <f t="shared" si="7"/>
        <v>0</v>
      </c>
      <c r="BI102" s="174">
        <f t="shared" si="8"/>
        <v>0</v>
      </c>
      <c r="BJ102" s="14" t="s">
        <v>81</v>
      </c>
      <c r="BK102" s="174">
        <f t="shared" si="9"/>
        <v>0</v>
      </c>
      <c r="BL102" s="14" t="s">
        <v>127</v>
      </c>
      <c r="BM102" s="173" t="s">
        <v>179</v>
      </c>
    </row>
    <row r="103" spans="1:65" s="2" customFormat="1" ht="37.9" customHeight="1">
      <c r="A103" s="31"/>
      <c r="B103" s="32"/>
      <c r="C103" s="162" t="s">
        <v>155</v>
      </c>
      <c r="D103" s="162" t="s">
        <v>122</v>
      </c>
      <c r="E103" s="163" t="s">
        <v>273</v>
      </c>
      <c r="F103" s="164" t="s">
        <v>274</v>
      </c>
      <c r="G103" s="165" t="s">
        <v>134</v>
      </c>
      <c r="H103" s="166">
        <v>7</v>
      </c>
      <c r="I103" s="167"/>
      <c r="J103" s="168">
        <f t="shared" si="0"/>
        <v>0</v>
      </c>
      <c r="K103" s="164" t="s">
        <v>126</v>
      </c>
      <c r="L103" s="36"/>
      <c r="M103" s="169" t="s">
        <v>19</v>
      </c>
      <c r="N103" s="170" t="s">
        <v>44</v>
      </c>
      <c r="O103" s="61"/>
      <c r="P103" s="171">
        <f t="shared" si="1"/>
        <v>0</v>
      </c>
      <c r="Q103" s="171">
        <v>0</v>
      </c>
      <c r="R103" s="171">
        <f t="shared" si="2"/>
        <v>0</v>
      </c>
      <c r="S103" s="171">
        <v>0</v>
      </c>
      <c r="T103" s="172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73" t="s">
        <v>127</v>
      </c>
      <c r="AT103" s="173" t="s">
        <v>122</v>
      </c>
      <c r="AU103" s="173" t="s">
        <v>81</v>
      </c>
      <c r="AY103" s="14" t="s">
        <v>121</v>
      </c>
      <c r="BE103" s="174">
        <f t="shared" si="4"/>
        <v>0</v>
      </c>
      <c r="BF103" s="174">
        <f t="shared" si="5"/>
        <v>0</v>
      </c>
      <c r="BG103" s="174">
        <f t="shared" si="6"/>
        <v>0</v>
      </c>
      <c r="BH103" s="174">
        <f t="shared" si="7"/>
        <v>0</v>
      </c>
      <c r="BI103" s="174">
        <f t="shared" si="8"/>
        <v>0</v>
      </c>
      <c r="BJ103" s="14" t="s">
        <v>81</v>
      </c>
      <c r="BK103" s="174">
        <f t="shared" si="9"/>
        <v>0</v>
      </c>
      <c r="BL103" s="14" t="s">
        <v>127</v>
      </c>
      <c r="BM103" s="173" t="s">
        <v>182</v>
      </c>
    </row>
    <row r="104" spans="1:65" s="2" customFormat="1" ht="24.2" customHeight="1">
      <c r="A104" s="31"/>
      <c r="B104" s="32"/>
      <c r="C104" s="162" t="s">
        <v>192</v>
      </c>
      <c r="D104" s="162" t="s">
        <v>122</v>
      </c>
      <c r="E104" s="163" t="s">
        <v>275</v>
      </c>
      <c r="F104" s="164" t="s">
        <v>276</v>
      </c>
      <c r="G104" s="165" t="s">
        <v>134</v>
      </c>
      <c r="H104" s="166">
        <v>4</v>
      </c>
      <c r="I104" s="167"/>
      <c r="J104" s="168">
        <f t="shared" si="0"/>
        <v>0</v>
      </c>
      <c r="K104" s="164" t="s">
        <v>126</v>
      </c>
      <c r="L104" s="36"/>
      <c r="M104" s="169" t="s">
        <v>19</v>
      </c>
      <c r="N104" s="170" t="s">
        <v>44</v>
      </c>
      <c r="O104" s="61"/>
      <c r="P104" s="171">
        <f t="shared" si="1"/>
        <v>0</v>
      </c>
      <c r="Q104" s="171">
        <v>0</v>
      </c>
      <c r="R104" s="171">
        <f t="shared" si="2"/>
        <v>0</v>
      </c>
      <c r="S104" s="171">
        <v>0</v>
      </c>
      <c r="T104" s="172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73" t="s">
        <v>127</v>
      </c>
      <c r="AT104" s="173" t="s">
        <v>122</v>
      </c>
      <c r="AU104" s="173" t="s">
        <v>81</v>
      </c>
      <c r="AY104" s="14" t="s">
        <v>121</v>
      </c>
      <c r="BE104" s="174">
        <f t="shared" si="4"/>
        <v>0</v>
      </c>
      <c r="BF104" s="174">
        <f t="shared" si="5"/>
        <v>0</v>
      </c>
      <c r="BG104" s="174">
        <f t="shared" si="6"/>
        <v>0</v>
      </c>
      <c r="BH104" s="174">
        <f t="shared" si="7"/>
        <v>0</v>
      </c>
      <c r="BI104" s="174">
        <f t="shared" si="8"/>
        <v>0</v>
      </c>
      <c r="BJ104" s="14" t="s">
        <v>81</v>
      </c>
      <c r="BK104" s="174">
        <f t="shared" si="9"/>
        <v>0</v>
      </c>
      <c r="BL104" s="14" t="s">
        <v>127</v>
      </c>
      <c r="BM104" s="173" t="s">
        <v>185</v>
      </c>
    </row>
    <row r="105" spans="1:65" s="2" customFormat="1" ht="24.2" customHeight="1">
      <c r="A105" s="31"/>
      <c r="B105" s="32"/>
      <c r="C105" s="175" t="s">
        <v>159</v>
      </c>
      <c r="D105" s="175" t="s">
        <v>137</v>
      </c>
      <c r="E105" s="176" t="s">
        <v>277</v>
      </c>
      <c r="F105" s="177" t="s">
        <v>278</v>
      </c>
      <c r="G105" s="178" t="s">
        <v>134</v>
      </c>
      <c r="H105" s="179">
        <v>4</v>
      </c>
      <c r="I105" s="180"/>
      <c r="J105" s="181">
        <f t="shared" si="0"/>
        <v>0</v>
      </c>
      <c r="K105" s="177" t="s">
        <v>126</v>
      </c>
      <c r="L105" s="182"/>
      <c r="M105" s="183" t="s">
        <v>19</v>
      </c>
      <c r="N105" s="184" t="s">
        <v>44</v>
      </c>
      <c r="O105" s="61"/>
      <c r="P105" s="171">
        <f t="shared" si="1"/>
        <v>0</v>
      </c>
      <c r="Q105" s="171">
        <v>0</v>
      </c>
      <c r="R105" s="171">
        <f t="shared" si="2"/>
        <v>0</v>
      </c>
      <c r="S105" s="171">
        <v>0</v>
      </c>
      <c r="T105" s="172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73" t="s">
        <v>127</v>
      </c>
      <c r="AT105" s="173" t="s">
        <v>137</v>
      </c>
      <c r="AU105" s="173" t="s">
        <v>81</v>
      </c>
      <c r="AY105" s="14" t="s">
        <v>121</v>
      </c>
      <c r="BE105" s="174">
        <f t="shared" si="4"/>
        <v>0</v>
      </c>
      <c r="BF105" s="174">
        <f t="shared" si="5"/>
        <v>0</v>
      </c>
      <c r="BG105" s="174">
        <f t="shared" si="6"/>
        <v>0</v>
      </c>
      <c r="BH105" s="174">
        <f t="shared" si="7"/>
        <v>0</v>
      </c>
      <c r="BI105" s="174">
        <f t="shared" si="8"/>
        <v>0</v>
      </c>
      <c r="BJ105" s="14" t="s">
        <v>81</v>
      </c>
      <c r="BK105" s="174">
        <f t="shared" si="9"/>
        <v>0</v>
      </c>
      <c r="BL105" s="14" t="s">
        <v>127</v>
      </c>
      <c r="BM105" s="173" t="s">
        <v>188</v>
      </c>
    </row>
    <row r="106" spans="1:65" s="2" customFormat="1" ht="24.2" customHeight="1">
      <c r="A106" s="31"/>
      <c r="B106" s="32"/>
      <c r="C106" s="175" t="s">
        <v>201</v>
      </c>
      <c r="D106" s="175" t="s">
        <v>137</v>
      </c>
      <c r="E106" s="176" t="s">
        <v>279</v>
      </c>
      <c r="F106" s="177" t="s">
        <v>280</v>
      </c>
      <c r="G106" s="178" t="s">
        <v>134</v>
      </c>
      <c r="H106" s="179">
        <v>4</v>
      </c>
      <c r="I106" s="180"/>
      <c r="J106" s="181">
        <f t="shared" si="0"/>
        <v>0</v>
      </c>
      <c r="K106" s="177" t="s">
        <v>126</v>
      </c>
      <c r="L106" s="182"/>
      <c r="M106" s="183" t="s">
        <v>19</v>
      </c>
      <c r="N106" s="184" t="s">
        <v>44</v>
      </c>
      <c r="O106" s="61"/>
      <c r="P106" s="171">
        <f t="shared" si="1"/>
        <v>0</v>
      </c>
      <c r="Q106" s="171">
        <v>0</v>
      </c>
      <c r="R106" s="171">
        <f t="shared" si="2"/>
        <v>0</v>
      </c>
      <c r="S106" s="171">
        <v>0</v>
      </c>
      <c r="T106" s="172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3" t="s">
        <v>127</v>
      </c>
      <c r="AT106" s="173" t="s">
        <v>137</v>
      </c>
      <c r="AU106" s="173" t="s">
        <v>81</v>
      </c>
      <c r="AY106" s="14" t="s">
        <v>121</v>
      </c>
      <c r="BE106" s="174">
        <f t="shared" si="4"/>
        <v>0</v>
      </c>
      <c r="BF106" s="174">
        <f t="shared" si="5"/>
        <v>0</v>
      </c>
      <c r="BG106" s="174">
        <f t="shared" si="6"/>
        <v>0</v>
      </c>
      <c r="BH106" s="174">
        <f t="shared" si="7"/>
        <v>0</v>
      </c>
      <c r="BI106" s="174">
        <f t="shared" si="8"/>
        <v>0</v>
      </c>
      <c r="BJ106" s="14" t="s">
        <v>81</v>
      </c>
      <c r="BK106" s="174">
        <f t="shared" si="9"/>
        <v>0</v>
      </c>
      <c r="BL106" s="14" t="s">
        <v>127</v>
      </c>
      <c r="BM106" s="173" t="s">
        <v>191</v>
      </c>
    </row>
    <row r="107" spans="1:65" s="2" customFormat="1" ht="24.2" customHeight="1">
      <c r="A107" s="31"/>
      <c r="B107" s="32"/>
      <c r="C107" s="162" t="s">
        <v>162</v>
      </c>
      <c r="D107" s="162" t="s">
        <v>122</v>
      </c>
      <c r="E107" s="163" t="s">
        <v>281</v>
      </c>
      <c r="F107" s="164" t="s">
        <v>282</v>
      </c>
      <c r="G107" s="165" t="s">
        <v>134</v>
      </c>
      <c r="H107" s="166">
        <v>4</v>
      </c>
      <c r="I107" s="167"/>
      <c r="J107" s="168">
        <f t="shared" si="0"/>
        <v>0</v>
      </c>
      <c r="K107" s="164" t="s">
        <v>126</v>
      </c>
      <c r="L107" s="36"/>
      <c r="M107" s="169" t="s">
        <v>19</v>
      </c>
      <c r="N107" s="170" t="s">
        <v>44</v>
      </c>
      <c r="O107" s="61"/>
      <c r="P107" s="171">
        <f t="shared" si="1"/>
        <v>0</v>
      </c>
      <c r="Q107" s="171">
        <v>0</v>
      </c>
      <c r="R107" s="171">
        <f t="shared" si="2"/>
        <v>0</v>
      </c>
      <c r="S107" s="171">
        <v>0</v>
      </c>
      <c r="T107" s="172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73" t="s">
        <v>127</v>
      </c>
      <c r="AT107" s="173" t="s">
        <v>122</v>
      </c>
      <c r="AU107" s="173" t="s">
        <v>81</v>
      </c>
      <c r="AY107" s="14" t="s">
        <v>121</v>
      </c>
      <c r="BE107" s="174">
        <f t="shared" si="4"/>
        <v>0</v>
      </c>
      <c r="BF107" s="174">
        <f t="shared" si="5"/>
        <v>0</v>
      </c>
      <c r="BG107" s="174">
        <f t="shared" si="6"/>
        <v>0</v>
      </c>
      <c r="BH107" s="174">
        <f t="shared" si="7"/>
        <v>0</v>
      </c>
      <c r="BI107" s="174">
        <f t="shared" si="8"/>
        <v>0</v>
      </c>
      <c r="BJ107" s="14" t="s">
        <v>81</v>
      </c>
      <c r="BK107" s="174">
        <f t="shared" si="9"/>
        <v>0</v>
      </c>
      <c r="BL107" s="14" t="s">
        <v>127</v>
      </c>
      <c r="BM107" s="173" t="s">
        <v>195</v>
      </c>
    </row>
    <row r="108" spans="1:65" s="2" customFormat="1" ht="24.2" customHeight="1">
      <c r="A108" s="31"/>
      <c r="B108" s="32"/>
      <c r="C108" s="162" t="s">
        <v>7</v>
      </c>
      <c r="D108" s="162" t="s">
        <v>122</v>
      </c>
      <c r="E108" s="163" t="s">
        <v>283</v>
      </c>
      <c r="F108" s="164" t="s">
        <v>284</v>
      </c>
      <c r="G108" s="165" t="s">
        <v>134</v>
      </c>
      <c r="H108" s="166">
        <v>16</v>
      </c>
      <c r="I108" s="167"/>
      <c r="J108" s="168">
        <f t="shared" si="0"/>
        <v>0</v>
      </c>
      <c r="K108" s="164" t="s">
        <v>126</v>
      </c>
      <c r="L108" s="36"/>
      <c r="M108" s="169" t="s">
        <v>19</v>
      </c>
      <c r="N108" s="170" t="s">
        <v>44</v>
      </c>
      <c r="O108" s="61"/>
      <c r="P108" s="171">
        <f t="shared" si="1"/>
        <v>0</v>
      </c>
      <c r="Q108" s="171">
        <v>0</v>
      </c>
      <c r="R108" s="171">
        <f t="shared" si="2"/>
        <v>0</v>
      </c>
      <c r="S108" s="171">
        <v>0</v>
      </c>
      <c r="T108" s="172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73" t="s">
        <v>127</v>
      </c>
      <c r="AT108" s="173" t="s">
        <v>122</v>
      </c>
      <c r="AU108" s="173" t="s">
        <v>81</v>
      </c>
      <c r="AY108" s="14" t="s">
        <v>121</v>
      </c>
      <c r="BE108" s="174">
        <f t="shared" si="4"/>
        <v>0</v>
      </c>
      <c r="BF108" s="174">
        <f t="shared" si="5"/>
        <v>0</v>
      </c>
      <c r="BG108" s="174">
        <f t="shared" si="6"/>
        <v>0</v>
      </c>
      <c r="BH108" s="174">
        <f t="shared" si="7"/>
        <v>0</v>
      </c>
      <c r="BI108" s="174">
        <f t="shared" si="8"/>
        <v>0</v>
      </c>
      <c r="BJ108" s="14" t="s">
        <v>81</v>
      </c>
      <c r="BK108" s="174">
        <f t="shared" si="9"/>
        <v>0</v>
      </c>
      <c r="BL108" s="14" t="s">
        <v>127</v>
      </c>
      <c r="BM108" s="173" t="s">
        <v>198</v>
      </c>
    </row>
    <row r="109" spans="1:65" s="2" customFormat="1" ht="24.2" customHeight="1">
      <c r="A109" s="31"/>
      <c r="B109" s="32"/>
      <c r="C109" s="175" t="s">
        <v>166</v>
      </c>
      <c r="D109" s="175" t="s">
        <v>137</v>
      </c>
      <c r="E109" s="176" t="s">
        <v>285</v>
      </c>
      <c r="F109" s="177" t="s">
        <v>286</v>
      </c>
      <c r="G109" s="178" t="s">
        <v>134</v>
      </c>
      <c r="H109" s="179">
        <v>16</v>
      </c>
      <c r="I109" s="180"/>
      <c r="J109" s="181">
        <f t="shared" si="0"/>
        <v>0</v>
      </c>
      <c r="K109" s="177" t="s">
        <v>126</v>
      </c>
      <c r="L109" s="182"/>
      <c r="M109" s="183" t="s">
        <v>19</v>
      </c>
      <c r="N109" s="184" t="s">
        <v>44</v>
      </c>
      <c r="O109" s="61"/>
      <c r="P109" s="171">
        <f t="shared" si="1"/>
        <v>0</v>
      </c>
      <c r="Q109" s="171">
        <v>0</v>
      </c>
      <c r="R109" s="171">
        <f t="shared" si="2"/>
        <v>0</v>
      </c>
      <c r="S109" s="171">
        <v>0</v>
      </c>
      <c r="T109" s="172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3" t="s">
        <v>127</v>
      </c>
      <c r="AT109" s="173" t="s">
        <v>137</v>
      </c>
      <c r="AU109" s="173" t="s">
        <v>81</v>
      </c>
      <c r="AY109" s="14" t="s">
        <v>121</v>
      </c>
      <c r="BE109" s="174">
        <f t="shared" si="4"/>
        <v>0</v>
      </c>
      <c r="BF109" s="174">
        <f t="shared" si="5"/>
        <v>0</v>
      </c>
      <c r="BG109" s="174">
        <f t="shared" si="6"/>
        <v>0</v>
      </c>
      <c r="BH109" s="174">
        <f t="shared" si="7"/>
        <v>0</v>
      </c>
      <c r="BI109" s="174">
        <f t="shared" si="8"/>
        <v>0</v>
      </c>
      <c r="BJ109" s="14" t="s">
        <v>81</v>
      </c>
      <c r="BK109" s="174">
        <f t="shared" si="9"/>
        <v>0</v>
      </c>
      <c r="BL109" s="14" t="s">
        <v>127</v>
      </c>
      <c r="BM109" s="173" t="s">
        <v>204</v>
      </c>
    </row>
    <row r="110" spans="1:65" s="2" customFormat="1" ht="24.2" customHeight="1">
      <c r="A110" s="31"/>
      <c r="B110" s="32"/>
      <c r="C110" s="175" t="s">
        <v>287</v>
      </c>
      <c r="D110" s="175" t="s">
        <v>137</v>
      </c>
      <c r="E110" s="176" t="s">
        <v>288</v>
      </c>
      <c r="F110" s="177" t="s">
        <v>289</v>
      </c>
      <c r="G110" s="178" t="s">
        <v>134</v>
      </c>
      <c r="H110" s="179">
        <v>16</v>
      </c>
      <c r="I110" s="180"/>
      <c r="J110" s="181">
        <f t="shared" si="0"/>
        <v>0</v>
      </c>
      <c r="K110" s="177" t="s">
        <v>126</v>
      </c>
      <c r="L110" s="182"/>
      <c r="M110" s="183" t="s">
        <v>19</v>
      </c>
      <c r="N110" s="184" t="s">
        <v>44</v>
      </c>
      <c r="O110" s="61"/>
      <c r="P110" s="171">
        <f t="shared" si="1"/>
        <v>0</v>
      </c>
      <c r="Q110" s="171">
        <v>0</v>
      </c>
      <c r="R110" s="171">
        <f t="shared" si="2"/>
        <v>0</v>
      </c>
      <c r="S110" s="171">
        <v>0</v>
      </c>
      <c r="T110" s="172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73" t="s">
        <v>127</v>
      </c>
      <c r="AT110" s="173" t="s">
        <v>137</v>
      </c>
      <c r="AU110" s="173" t="s">
        <v>81</v>
      </c>
      <c r="AY110" s="14" t="s">
        <v>121</v>
      </c>
      <c r="BE110" s="174">
        <f t="shared" si="4"/>
        <v>0</v>
      </c>
      <c r="BF110" s="174">
        <f t="shared" si="5"/>
        <v>0</v>
      </c>
      <c r="BG110" s="174">
        <f t="shared" si="6"/>
        <v>0</v>
      </c>
      <c r="BH110" s="174">
        <f t="shared" si="7"/>
        <v>0</v>
      </c>
      <c r="BI110" s="174">
        <f t="shared" si="8"/>
        <v>0</v>
      </c>
      <c r="BJ110" s="14" t="s">
        <v>81</v>
      </c>
      <c r="BK110" s="174">
        <f t="shared" si="9"/>
        <v>0</v>
      </c>
      <c r="BL110" s="14" t="s">
        <v>127</v>
      </c>
      <c r="BM110" s="173" t="s">
        <v>207</v>
      </c>
    </row>
    <row r="111" spans="1:65" s="2" customFormat="1" ht="24.2" customHeight="1">
      <c r="A111" s="31"/>
      <c r="B111" s="32"/>
      <c r="C111" s="162" t="s">
        <v>169</v>
      </c>
      <c r="D111" s="162" t="s">
        <v>122</v>
      </c>
      <c r="E111" s="163" t="s">
        <v>290</v>
      </c>
      <c r="F111" s="164" t="s">
        <v>291</v>
      </c>
      <c r="G111" s="165" t="s">
        <v>134</v>
      </c>
      <c r="H111" s="166">
        <v>7</v>
      </c>
      <c r="I111" s="167"/>
      <c r="J111" s="168">
        <f t="shared" si="0"/>
        <v>0</v>
      </c>
      <c r="K111" s="164" t="s">
        <v>126</v>
      </c>
      <c r="L111" s="36"/>
      <c r="M111" s="169" t="s">
        <v>19</v>
      </c>
      <c r="N111" s="170" t="s">
        <v>44</v>
      </c>
      <c r="O111" s="61"/>
      <c r="P111" s="171">
        <f t="shared" si="1"/>
        <v>0</v>
      </c>
      <c r="Q111" s="171">
        <v>0</v>
      </c>
      <c r="R111" s="171">
        <f t="shared" si="2"/>
        <v>0</v>
      </c>
      <c r="S111" s="171">
        <v>0</v>
      </c>
      <c r="T111" s="172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73" t="s">
        <v>127</v>
      </c>
      <c r="AT111" s="173" t="s">
        <v>122</v>
      </c>
      <c r="AU111" s="173" t="s">
        <v>81</v>
      </c>
      <c r="AY111" s="14" t="s">
        <v>121</v>
      </c>
      <c r="BE111" s="174">
        <f t="shared" si="4"/>
        <v>0</v>
      </c>
      <c r="BF111" s="174">
        <f t="shared" si="5"/>
        <v>0</v>
      </c>
      <c r="BG111" s="174">
        <f t="shared" si="6"/>
        <v>0</v>
      </c>
      <c r="BH111" s="174">
        <f t="shared" si="7"/>
        <v>0</v>
      </c>
      <c r="BI111" s="174">
        <f t="shared" si="8"/>
        <v>0</v>
      </c>
      <c r="BJ111" s="14" t="s">
        <v>81</v>
      </c>
      <c r="BK111" s="174">
        <f t="shared" si="9"/>
        <v>0</v>
      </c>
      <c r="BL111" s="14" t="s">
        <v>127</v>
      </c>
      <c r="BM111" s="173" t="s">
        <v>210</v>
      </c>
    </row>
    <row r="112" spans="1:65" s="2" customFormat="1" ht="24.2" customHeight="1">
      <c r="A112" s="31"/>
      <c r="B112" s="32"/>
      <c r="C112" s="175" t="s">
        <v>128</v>
      </c>
      <c r="D112" s="175" t="s">
        <v>137</v>
      </c>
      <c r="E112" s="176" t="s">
        <v>292</v>
      </c>
      <c r="F112" s="177" t="s">
        <v>293</v>
      </c>
      <c r="G112" s="178" t="s">
        <v>134</v>
      </c>
      <c r="H112" s="179">
        <v>7</v>
      </c>
      <c r="I112" s="180"/>
      <c r="J112" s="181">
        <f t="shared" si="0"/>
        <v>0</v>
      </c>
      <c r="K112" s="177" t="s">
        <v>126</v>
      </c>
      <c r="L112" s="182"/>
      <c r="M112" s="183" t="s">
        <v>19</v>
      </c>
      <c r="N112" s="184" t="s">
        <v>44</v>
      </c>
      <c r="O112" s="61"/>
      <c r="P112" s="171">
        <f t="shared" si="1"/>
        <v>0</v>
      </c>
      <c r="Q112" s="171">
        <v>0</v>
      </c>
      <c r="R112" s="171">
        <f t="shared" si="2"/>
        <v>0</v>
      </c>
      <c r="S112" s="171">
        <v>0</v>
      </c>
      <c r="T112" s="172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3" t="s">
        <v>127</v>
      </c>
      <c r="AT112" s="173" t="s">
        <v>137</v>
      </c>
      <c r="AU112" s="173" t="s">
        <v>81</v>
      </c>
      <c r="AY112" s="14" t="s">
        <v>121</v>
      </c>
      <c r="BE112" s="174">
        <f t="shared" si="4"/>
        <v>0</v>
      </c>
      <c r="BF112" s="174">
        <f t="shared" si="5"/>
        <v>0</v>
      </c>
      <c r="BG112" s="174">
        <f t="shared" si="6"/>
        <v>0</v>
      </c>
      <c r="BH112" s="174">
        <f t="shared" si="7"/>
        <v>0</v>
      </c>
      <c r="BI112" s="174">
        <f t="shared" si="8"/>
        <v>0</v>
      </c>
      <c r="BJ112" s="14" t="s">
        <v>81</v>
      </c>
      <c r="BK112" s="174">
        <f t="shared" si="9"/>
        <v>0</v>
      </c>
      <c r="BL112" s="14" t="s">
        <v>127</v>
      </c>
      <c r="BM112" s="173" t="s">
        <v>213</v>
      </c>
    </row>
    <row r="113" spans="1:65" s="2" customFormat="1" ht="24.2" customHeight="1">
      <c r="A113" s="31"/>
      <c r="B113" s="32"/>
      <c r="C113" s="175" t="s">
        <v>173</v>
      </c>
      <c r="D113" s="175" t="s">
        <v>137</v>
      </c>
      <c r="E113" s="176" t="s">
        <v>294</v>
      </c>
      <c r="F113" s="177" t="s">
        <v>295</v>
      </c>
      <c r="G113" s="178" t="s">
        <v>134</v>
      </c>
      <c r="H113" s="179">
        <v>7</v>
      </c>
      <c r="I113" s="180"/>
      <c r="J113" s="181">
        <f t="shared" si="0"/>
        <v>0</v>
      </c>
      <c r="K113" s="177" t="s">
        <v>126</v>
      </c>
      <c r="L113" s="182"/>
      <c r="M113" s="183" t="s">
        <v>19</v>
      </c>
      <c r="N113" s="184" t="s">
        <v>44</v>
      </c>
      <c r="O113" s="61"/>
      <c r="P113" s="171">
        <f t="shared" si="1"/>
        <v>0</v>
      </c>
      <c r="Q113" s="171">
        <v>0</v>
      </c>
      <c r="R113" s="171">
        <f t="shared" si="2"/>
        <v>0</v>
      </c>
      <c r="S113" s="171">
        <v>0</v>
      </c>
      <c r="T113" s="172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73" t="s">
        <v>127</v>
      </c>
      <c r="AT113" s="173" t="s">
        <v>137</v>
      </c>
      <c r="AU113" s="173" t="s">
        <v>81</v>
      </c>
      <c r="AY113" s="14" t="s">
        <v>121</v>
      </c>
      <c r="BE113" s="174">
        <f t="shared" si="4"/>
        <v>0</v>
      </c>
      <c r="BF113" s="174">
        <f t="shared" si="5"/>
        <v>0</v>
      </c>
      <c r="BG113" s="174">
        <f t="shared" si="6"/>
        <v>0</v>
      </c>
      <c r="BH113" s="174">
        <f t="shared" si="7"/>
        <v>0</v>
      </c>
      <c r="BI113" s="174">
        <f t="shared" si="8"/>
        <v>0</v>
      </c>
      <c r="BJ113" s="14" t="s">
        <v>81</v>
      </c>
      <c r="BK113" s="174">
        <f t="shared" si="9"/>
        <v>0</v>
      </c>
      <c r="BL113" s="14" t="s">
        <v>127</v>
      </c>
      <c r="BM113" s="173" t="s">
        <v>216</v>
      </c>
    </row>
    <row r="114" spans="1:65" s="2" customFormat="1" ht="24.2" customHeight="1">
      <c r="A114" s="31"/>
      <c r="B114" s="32"/>
      <c r="C114" s="162" t="s">
        <v>131</v>
      </c>
      <c r="D114" s="162" t="s">
        <v>122</v>
      </c>
      <c r="E114" s="163" t="s">
        <v>296</v>
      </c>
      <c r="F114" s="164" t="s">
        <v>297</v>
      </c>
      <c r="G114" s="165" t="s">
        <v>134</v>
      </c>
      <c r="H114" s="166">
        <v>4</v>
      </c>
      <c r="I114" s="167"/>
      <c r="J114" s="168">
        <f t="shared" si="0"/>
        <v>0</v>
      </c>
      <c r="K114" s="164" t="s">
        <v>126</v>
      </c>
      <c r="L114" s="36"/>
      <c r="M114" s="169" t="s">
        <v>19</v>
      </c>
      <c r="N114" s="170" t="s">
        <v>44</v>
      </c>
      <c r="O114" s="61"/>
      <c r="P114" s="171">
        <f t="shared" si="1"/>
        <v>0</v>
      </c>
      <c r="Q114" s="171">
        <v>0</v>
      </c>
      <c r="R114" s="171">
        <f t="shared" si="2"/>
        <v>0</v>
      </c>
      <c r="S114" s="171">
        <v>0</v>
      </c>
      <c r="T114" s="172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73" t="s">
        <v>127</v>
      </c>
      <c r="AT114" s="173" t="s">
        <v>122</v>
      </c>
      <c r="AU114" s="173" t="s">
        <v>81</v>
      </c>
      <c r="AY114" s="14" t="s">
        <v>121</v>
      </c>
      <c r="BE114" s="174">
        <f t="shared" si="4"/>
        <v>0</v>
      </c>
      <c r="BF114" s="174">
        <f t="shared" si="5"/>
        <v>0</v>
      </c>
      <c r="BG114" s="174">
        <f t="shared" si="6"/>
        <v>0</v>
      </c>
      <c r="BH114" s="174">
        <f t="shared" si="7"/>
        <v>0</v>
      </c>
      <c r="BI114" s="174">
        <f t="shared" si="8"/>
        <v>0</v>
      </c>
      <c r="BJ114" s="14" t="s">
        <v>81</v>
      </c>
      <c r="BK114" s="174">
        <f t="shared" si="9"/>
        <v>0</v>
      </c>
      <c r="BL114" s="14" t="s">
        <v>127</v>
      </c>
      <c r="BM114" s="173" t="s">
        <v>220</v>
      </c>
    </row>
    <row r="115" spans="1:65" s="2" customFormat="1" ht="24.2" customHeight="1">
      <c r="A115" s="31"/>
      <c r="B115" s="32"/>
      <c r="C115" s="175" t="s">
        <v>136</v>
      </c>
      <c r="D115" s="175" t="s">
        <v>137</v>
      </c>
      <c r="E115" s="176" t="s">
        <v>298</v>
      </c>
      <c r="F115" s="177" t="s">
        <v>299</v>
      </c>
      <c r="G115" s="178" t="s">
        <v>134</v>
      </c>
      <c r="H115" s="179">
        <v>4</v>
      </c>
      <c r="I115" s="180"/>
      <c r="J115" s="181">
        <f t="shared" si="0"/>
        <v>0</v>
      </c>
      <c r="K115" s="177" t="s">
        <v>126</v>
      </c>
      <c r="L115" s="182"/>
      <c r="M115" s="183" t="s">
        <v>19</v>
      </c>
      <c r="N115" s="184" t="s">
        <v>44</v>
      </c>
      <c r="O115" s="61"/>
      <c r="P115" s="171">
        <f t="shared" si="1"/>
        <v>0</v>
      </c>
      <c r="Q115" s="171">
        <v>0</v>
      </c>
      <c r="R115" s="171">
        <f t="shared" si="2"/>
        <v>0</v>
      </c>
      <c r="S115" s="171">
        <v>0</v>
      </c>
      <c r="T115" s="172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3" t="s">
        <v>127</v>
      </c>
      <c r="AT115" s="173" t="s">
        <v>137</v>
      </c>
      <c r="AU115" s="173" t="s">
        <v>81</v>
      </c>
      <c r="AY115" s="14" t="s">
        <v>121</v>
      </c>
      <c r="BE115" s="174">
        <f t="shared" si="4"/>
        <v>0</v>
      </c>
      <c r="BF115" s="174">
        <f t="shared" si="5"/>
        <v>0</v>
      </c>
      <c r="BG115" s="174">
        <f t="shared" si="6"/>
        <v>0</v>
      </c>
      <c r="BH115" s="174">
        <f t="shared" si="7"/>
        <v>0</v>
      </c>
      <c r="BI115" s="174">
        <f t="shared" si="8"/>
        <v>0</v>
      </c>
      <c r="BJ115" s="14" t="s">
        <v>81</v>
      </c>
      <c r="BK115" s="174">
        <f t="shared" si="9"/>
        <v>0</v>
      </c>
      <c r="BL115" s="14" t="s">
        <v>127</v>
      </c>
      <c r="BM115" s="173" t="s">
        <v>223</v>
      </c>
    </row>
    <row r="116" spans="1:65" s="2" customFormat="1" ht="24.2" customHeight="1">
      <c r="A116" s="31"/>
      <c r="B116" s="32"/>
      <c r="C116" s="162" t="s">
        <v>300</v>
      </c>
      <c r="D116" s="162" t="s">
        <v>122</v>
      </c>
      <c r="E116" s="163" t="s">
        <v>301</v>
      </c>
      <c r="F116" s="164" t="s">
        <v>302</v>
      </c>
      <c r="G116" s="165" t="s">
        <v>134</v>
      </c>
      <c r="H116" s="166">
        <v>7</v>
      </c>
      <c r="I116" s="167"/>
      <c r="J116" s="168">
        <f t="shared" si="0"/>
        <v>0</v>
      </c>
      <c r="K116" s="164" t="s">
        <v>126</v>
      </c>
      <c r="L116" s="36"/>
      <c r="M116" s="169" t="s">
        <v>19</v>
      </c>
      <c r="N116" s="170" t="s">
        <v>44</v>
      </c>
      <c r="O116" s="61"/>
      <c r="P116" s="171">
        <f t="shared" si="1"/>
        <v>0</v>
      </c>
      <c r="Q116" s="171">
        <v>0</v>
      </c>
      <c r="R116" s="171">
        <f t="shared" si="2"/>
        <v>0</v>
      </c>
      <c r="S116" s="171">
        <v>0</v>
      </c>
      <c r="T116" s="172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73" t="s">
        <v>127</v>
      </c>
      <c r="AT116" s="173" t="s">
        <v>122</v>
      </c>
      <c r="AU116" s="173" t="s">
        <v>81</v>
      </c>
      <c r="AY116" s="14" t="s">
        <v>121</v>
      </c>
      <c r="BE116" s="174">
        <f t="shared" si="4"/>
        <v>0</v>
      </c>
      <c r="BF116" s="174">
        <f t="shared" si="5"/>
        <v>0</v>
      </c>
      <c r="BG116" s="174">
        <f t="shared" si="6"/>
        <v>0</v>
      </c>
      <c r="BH116" s="174">
        <f t="shared" si="7"/>
        <v>0</v>
      </c>
      <c r="BI116" s="174">
        <f t="shared" si="8"/>
        <v>0</v>
      </c>
      <c r="BJ116" s="14" t="s">
        <v>81</v>
      </c>
      <c r="BK116" s="174">
        <f t="shared" si="9"/>
        <v>0</v>
      </c>
      <c r="BL116" s="14" t="s">
        <v>127</v>
      </c>
      <c r="BM116" s="173" t="s">
        <v>303</v>
      </c>
    </row>
    <row r="117" spans="1:65" s="2" customFormat="1" ht="24.2" customHeight="1">
      <c r="A117" s="31"/>
      <c r="B117" s="32"/>
      <c r="C117" s="162" t="s">
        <v>179</v>
      </c>
      <c r="D117" s="162" t="s">
        <v>122</v>
      </c>
      <c r="E117" s="163" t="s">
        <v>304</v>
      </c>
      <c r="F117" s="164" t="s">
        <v>305</v>
      </c>
      <c r="G117" s="165" t="s">
        <v>134</v>
      </c>
      <c r="H117" s="166">
        <v>10</v>
      </c>
      <c r="I117" s="167"/>
      <c r="J117" s="168">
        <f t="shared" si="0"/>
        <v>0</v>
      </c>
      <c r="K117" s="164" t="s">
        <v>126</v>
      </c>
      <c r="L117" s="36"/>
      <c r="M117" s="169" t="s">
        <v>19</v>
      </c>
      <c r="N117" s="170" t="s">
        <v>44</v>
      </c>
      <c r="O117" s="61"/>
      <c r="P117" s="171">
        <f t="shared" si="1"/>
        <v>0</v>
      </c>
      <c r="Q117" s="171">
        <v>0</v>
      </c>
      <c r="R117" s="171">
        <f t="shared" si="2"/>
        <v>0</v>
      </c>
      <c r="S117" s="171">
        <v>0</v>
      </c>
      <c r="T117" s="172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73" t="s">
        <v>127</v>
      </c>
      <c r="AT117" s="173" t="s">
        <v>122</v>
      </c>
      <c r="AU117" s="173" t="s">
        <v>81</v>
      </c>
      <c r="AY117" s="14" t="s">
        <v>121</v>
      </c>
      <c r="BE117" s="174">
        <f t="shared" si="4"/>
        <v>0</v>
      </c>
      <c r="BF117" s="174">
        <f t="shared" si="5"/>
        <v>0</v>
      </c>
      <c r="BG117" s="174">
        <f t="shared" si="6"/>
        <v>0</v>
      </c>
      <c r="BH117" s="174">
        <f t="shared" si="7"/>
        <v>0</v>
      </c>
      <c r="BI117" s="174">
        <f t="shared" si="8"/>
        <v>0</v>
      </c>
      <c r="BJ117" s="14" t="s">
        <v>81</v>
      </c>
      <c r="BK117" s="174">
        <f t="shared" si="9"/>
        <v>0</v>
      </c>
      <c r="BL117" s="14" t="s">
        <v>127</v>
      </c>
      <c r="BM117" s="173" t="s">
        <v>306</v>
      </c>
    </row>
    <row r="118" spans="1:65" s="2" customFormat="1" ht="24.2" customHeight="1">
      <c r="A118" s="31"/>
      <c r="B118" s="32"/>
      <c r="C118" s="162" t="s">
        <v>217</v>
      </c>
      <c r="D118" s="162" t="s">
        <v>122</v>
      </c>
      <c r="E118" s="163" t="s">
        <v>307</v>
      </c>
      <c r="F118" s="164" t="s">
        <v>308</v>
      </c>
      <c r="G118" s="165" t="s">
        <v>125</v>
      </c>
      <c r="H118" s="166">
        <v>2234</v>
      </c>
      <c r="I118" s="167"/>
      <c r="J118" s="168">
        <f t="shared" si="0"/>
        <v>0</v>
      </c>
      <c r="K118" s="164" t="s">
        <v>126</v>
      </c>
      <c r="L118" s="36"/>
      <c r="M118" s="169" t="s">
        <v>19</v>
      </c>
      <c r="N118" s="170" t="s">
        <v>44</v>
      </c>
      <c r="O118" s="61"/>
      <c r="P118" s="171">
        <f t="shared" si="1"/>
        <v>0</v>
      </c>
      <c r="Q118" s="171">
        <v>0</v>
      </c>
      <c r="R118" s="171">
        <f t="shared" si="2"/>
        <v>0</v>
      </c>
      <c r="S118" s="171">
        <v>0</v>
      </c>
      <c r="T118" s="172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3" t="s">
        <v>127</v>
      </c>
      <c r="AT118" s="173" t="s">
        <v>122</v>
      </c>
      <c r="AU118" s="173" t="s">
        <v>81</v>
      </c>
      <c r="AY118" s="14" t="s">
        <v>121</v>
      </c>
      <c r="BE118" s="174">
        <f t="shared" si="4"/>
        <v>0</v>
      </c>
      <c r="BF118" s="174">
        <f t="shared" si="5"/>
        <v>0</v>
      </c>
      <c r="BG118" s="174">
        <f t="shared" si="6"/>
        <v>0</v>
      </c>
      <c r="BH118" s="174">
        <f t="shared" si="7"/>
        <v>0</v>
      </c>
      <c r="BI118" s="174">
        <f t="shared" si="8"/>
        <v>0</v>
      </c>
      <c r="BJ118" s="14" t="s">
        <v>81</v>
      </c>
      <c r="BK118" s="174">
        <f t="shared" si="9"/>
        <v>0</v>
      </c>
      <c r="BL118" s="14" t="s">
        <v>127</v>
      </c>
      <c r="BM118" s="173" t="s">
        <v>309</v>
      </c>
    </row>
    <row r="119" spans="1:65" s="2" customFormat="1" ht="37.9" customHeight="1">
      <c r="A119" s="31"/>
      <c r="B119" s="32"/>
      <c r="C119" s="175" t="s">
        <v>182</v>
      </c>
      <c r="D119" s="175" t="s">
        <v>137</v>
      </c>
      <c r="E119" s="176" t="s">
        <v>310</v>
      </c>
      <c r="F119" s="177" t="s">
        <v>311</v>
      </c>
      <c r="G119" s="178" t="s">
        <v>134</v>
      </c>
      <c r="H119" s="179">
        <v>10</v>
      </c>
      <c r="I119" s="180"/>
      <c r="J119" s="181">
        <f t="shared" si="0"/>
        <v>0</v>
      </c>
      <c r="K119" s="177" t="s">
        <v>126</v>
      </c>
      <c r="L119" s="182"/>
      <c r="M119" s="183" t="s">
        <v>19</v>
      </c>
      <c r="N119" s="184" t="s">
        <v>44</v>
      </c>
      <c r="O119" s="61"/>
      <c r="P119" s="171">
        <f t="shared" si="1"/>
        <v>0</v>
      </c>
      <c r="Q119" s="171">
        <v>0</v>
      </c>
      <c r="R119" s="171">
        <f t="shared" si="2"/>
        <v>0</v>
      </c>
      <c r="S119" s="171">
        <v>0</v>
      </c>
      <c r="T119" s="172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73" t="s">
        <v>127</v>
      </c>
      <c r="AT119" s="173" t="s">
        <v>137</v>
      </c>
      <c r="AU119" s="173" t="s">
        <v>81</v>
      </c>
      <c r="AY119" s="14" t="s">
        <v>121</v>
      </c>
      <c r="BE119" s="174">
        <f t="shared" si="4"/>
        <v>0</v>
      </c>
      <c r="BF119" s="174">
        <f t="shared" si="5"/>
        <v>0</v>
      </c>
      <c r="BG119" s="174">
        <f t="shared" si="6"/>
        <v>0</v>
      </c>
      <c r="BH119" s="174">
        <f t="shared" si="7"/>
        <v>0</v>
      </c>
      <c r="BI119" s="174">
        <f t="shared" si="8"/>
        <v>0</v>
      </c>
      <c r="BJ119" s="14" t="s">
        <v>81</v>
      </c>
      <c r="BK119" s="174">
        <f t="shared" si="9"/>
        <v>0</v>
      </c>
      <c r="BL119" s="14" t="s">
        <v>127</v>
      </c>
      <c r="BM119" s="173" t="s">
        <v>312</v>
      </c>
    </row>
    <row r="120" spans="1:65" s="2" customFormat="1" ht="24.2" customHeight="1">
      <c r="A120" s="31"/>
      <c r="B120" s="32"/>
      <c r="C120" s="175" t="s">
        <v>142</v>
      </c>
      <c r="D120" s="175" t="s">
        <v>137</v>
      </c>
      <c r="E120" s="176" t="s">
        <v>313</v>
      </c>
      <c r="F120" s="177" t="s">
        <v>314</v>
      </c>
      <c r="G120" s="178" t="s">
        <v>125</v>
      </c>
      <c r="H120" s="179">
        <v>2214</v>
      </c>
      <c r="I120" s="180"/>
      <c r="J120" s="181">
        <f t="shared" si="0"/>
        <v>0</v>
      </c>
      <c r="K120" s="177" t="s">
        <v>126</v>
      </c>
      <c r="L120" s="182"/>
      <c r="M120" s="183" t="s">
        <v>19</v>
      </c>
      <c r="N120" s="184" t="s">
        <v>44</v>
      </c>
      <c r="O120" s="61"/>
      <c r="P120" s="171">
        <f t="shared" si="1"/>
        <v>0</v>
      </c>
      <c r="Q120" s="171">
        <v>0</v>
      </c>
      <c r="R120" s="171">
        <f t="shared" si="2"/>
        <v>0</v>
      </c>
      <c r="S120" s="171">
        <v>0</v>
      </c>
      <c r="T120" s="172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73" t="s">
        <v>127</v>
      </c>
      <c r="AT120" s="173" t="s">
        <v>137</v>
      </c>
      <c r="AU120" s="173" t="s">
        <v>81</v>
      </c>
      <c r="AY120" s="14" t="s">
        <v>121</v>
      </c>
      <c r="BE120" s="174">
        <f t="shared" si="4"/>
        <v>0</v>
      </c>
      <c r="BF120" s="174">
        <f t="shared" si="5"/>
        <v>0</v>
      </c>
      <c r="BG120" s="174">
        <f t="shared" si="6"/>
        <v>0</v>
      </c>
      <c r="BH120" s="174">
        <f t="shared" si="7"/>
        <v>0</v>
      </c>
      <c r="BI120" s="174">
        <f t="shared" si="8"/>
        <v>0</v>
      </c>
      <c r="BJ120" s="14" t="s">
        <v>81</v>
      </c>
      <c r="BK120" s="174">
        <f t="shared" si="9"/>
        <v>0</v>
      </c>
      <c r="BL120" s="14" t="s">
        <v>127</v>
      </c>
      <c r="BM120" s="173" t="s">
        <v>315</v>
      </c>
    </row>
    <row r="121" spans="1:65" s="2" customFormat="1" ht="24.2" customHeight="1">
      <c r="A121" s="31"/>
      <c r="B121" s="32"/>
      <c r="C121" s="175" t="s">
        <v>185</v>
      </c>
      <c r="D121" s="175" t="s">
        <v>137</v>
      </c>
      <c r="E121" s="176" t="s">
        <v>316</v>
      </c>
      <c r="F121" s="177" t="s">
        <v>317</v>
      </c>
      <c r="G121" s="178" t="s">
        <v>125</v>
      </c>
      <c r="H121" s="179">
        <v>20</v>
      </c>
      <c r="I121" s="180"/>
      <c r="J121" s="181">
        <f t="shared" si="0"/>
        <v>0</v>
      </c>
      <c r="K121" s="177" t="s">
        <v>126</v>
      </c>
      <c r="L121" s="182"/>
      <c r="M121" s="183" t="s">
        <v>19</v>
      </c>
      <c r="N121" s="184" t="s">
        <v>44</v>
      </c>
      <c r="O121" s="61"/>
      <c r="P121" s="171">
        <f t="shared" si="1"/>
        <v>0</v>
      </c>
      <c r="Q121" s="171">
        <v>0</v>
      </c>
      <c r="R121" s="171">
        <f t="shared" si="2"/>
        <v>0</v>
      </c>
      <c r="S121" s="171">
        <v>0</v>
      </c>
      <c r="T121" s="172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3" t="s">
        <v>127</v>
      </c>
      <c r="AT121" s="173" t="s">
        <v>137</v>
      </c>
      <c r="AU121" s="173" t="s">
        <v>81</v>
      </c>
      <c r="AY121" s="14" t="s">
        <v>121</v>
      </c>
      <c r="BE121" s="174">
        <f t="shared" si="4"/>
        <v>0</v>
      </c>
      <c r="BF121" s="174">
        <f t="shared" si="5"/>
        <v>0</v>
      </c>
      <c r="BG121" s="174">
        <f t="shared" si="6"/>
        <v>0</v>
      </c>
      <c r="BH121" s="174">
        <f t="shared" si="7"/>
        <v>0</v>
      </c>
      <c r="BI121" s="174">
        <f t="shared" si="8"/>
        <v>0</v>
      </c>
      <c r="BJ121" s="14" t="s">
        <v>81</v>
      </c>
      <c r="BK121" s="174">
        <f t="shared" si="9"/>
        <v>0</v>
      </c>
      <c r="BL121" s="14" t="s">
        <v>127</v>
      </c>
      <c r="BM121" s="173" t="s">
        <v>318</v>
      </c>
    </row>
    <row r="122" spans="1:65" s="2" customFormat="1" ht="24.2" customHeight="1">
      <c r="A122" s="31"/>
      <c r="B122" s="32"/>
      <c r="C122" s="162" t="s">
        <v>319</v>
      </c>
      <c r="D122" s="162" t="s">
        <v>122</v>
      </c>
      <c r="E122" s="163" t="s">
        <v>320</v>
      </c>
      <c r="F122" s="164" t="s">
        <v>321</v>
      </c>
      <c r="G122" s="165" t="s">
        <v>134</v>
      </c>
      <c r="H122" s="166">
        <v>10</v>
      </c>
      <c r="I122" s="167"/>
      <c r="J122" s="168">
        <f t="shared" ref="J122:J153" si="10">ROUND(I122*H122,2)</f>
        <v>0</v>
      </c>
      <c r="K122" s="164" t="s">
        <v>126</v>
      </c>
      <c r="L122" s="36"/>
      <c r="M122" s="169" t="s">
        <v>19</v>
      </c>
      <c r="N122" s="170" t="s">
        <v>44</v>
      </c>
      <c r="O122" s="61"/>
      <c r="P122" s="171">
        <f t="shared" ref="P122:P153" si="11">O122*H122</f>
        <v>0</v>
      </c>
      <c r="Q122" s="171">
        <v>0</v>
      </c>
      <c r="R122" s="171">
        <f t="shared" ref="R122:R153" si="12">Q122*H122</f>
        <v>0</v>
      </c>
      <c r="S122" s="171">
        <v>0</v>
      </c>
      <c r="T122" s="172">
        <f t="shared" ref="T122:T153" si="1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3" t="s">
        <v>127</v>
      </c>
      <c r="AT122" s="173" t="s">
        <v>122</v>
      </c>
      <c r="AU122" s="173" t="s">
        <v>81</v>
      </c>
      <c r="AY122" s="14" t="s">
        <v>121</v>
      </c>
      <c r="BE122" s="174">
        <f t="shared" ref="BE122:BE153" si="14">IF(N122="základní",J122,0)</f>
        <v>0</v>
      </c>
      <c r="BF122" s="174">
        <f t="shared" ref="BF122:BF153" si="15">IF(N122="snížená",J122,0)</f>
        <v>0</v>
      </c>
      <c r="BG122" s="174">
        <f t="shared" ref="BG122:BG153" si="16">IF(N122="zákl. přenesená",J122,0)</f>
        <v>0</v>
      </c>
      <c r="BH122" s="174">
        <f t="shared" ref="BH122:BH153" si="17">IF(N122="sníž. přenesená",J122,0)</f>
        <v>0</v>
      </c>
      <c r="BI122" s="174">
        <f t="shared" ref="BI122:BI153" si="18">IF(N122="nulová",J122,0)</f>
        <v>0</v>
      </c>
      <c r="BJ122" s="14" t="s">
        <v>81</v>
      </c>
      <c r="BK122" s="174">
        <f t="shared" ref="BK122:BK153" si="19">ROUND(I122*H122,2)</f>
        <v>0</v>
      </c>
      <c r="BL122" s="14" t="s">
        <v>127</v>
      </c>
      <c r="BM122" s="173" t="s">
        <v>322</v>
      </c>
    </row>
    <row r="123" spans="1:65" s="2" customFormat="1" ht="24.2" customHeight="1">
      <c r="A123" s="31"/>
      <c r="B123" s="32"/>
      <c r="C123" s="175" t="s">
        <v>188</v>
      </c>
      <c r="D123" s="175" t="s">
        <v>137</v>
      </c>
      <c r="E123" s="176" t="s">
        <v>323</v>
      </c>
      <c r="F123" s="177" t="s">
        <v>324</v>
      </c>
      <c r="G123" s="178" t="s">
        <v>134</v>
      </c>
      <c r="H123" s="179">
        <v>10</v>
      </c>
      <c r="I123" s="180"/>
      <c r="J123" s="181">
        <f t="shared" si="10"/>
        <v>0</v>
      </c>
      <c r="K123" s="177" t="s">
        <v>126</v>
      </c>
      <c r="L123" s="182"/>
      <c r="M123" s="183" t="s">
        <v>19</v>
      </c>
      <c r="N123" s="184" t="s">
        <v>44</v>
      </c>
      <c r="O123" s="61"/>
      <c r="P123" s="171">
        <f t="shared" si="11"/>
        <v>0</v>
      </c>
      <c r="Q123" s="171">
        <v>0</v>
      </c>
      <c r="R123" s="171">
        <f t="shared" si="12"/>
        <v>0</v>
      </c>
      <c r="S123" s="171">
        <v>0</v>
      </c>
      <c r="T123" s="172">
        <f t="shared" si="1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3" t="s">
        <v>127</v>
      </c>
      <c r="AT123" s="173" t="s">
        <v>137</v>
      </c>
      <c r="AU123" s="173" t="s">
        <v>81</v>
      </c>
      <c r="AY123" s="14" t="s">
        <v>121</v>
      </c>
      <c r="BE123" s="174">
        <f t="shared" si="14"/>
        <v>0</v>
      </c>
      <c r="BF123" s="174">
        <f t="shared" si="15"/>
        <v>0</v>
      </c>
      <c r="BG123" s="174">
        <f t="shared" si="16"/>
        <v>0</v>
      </c>
      <c r="BH123" s="174">
        <f t="shared" si="17"/>
        <v>0</v>
      </c>
      <c r="BI123" s="174">
        <f t="shared" si="18"/>
        <v>0</v>
      </c>
      <c r="BJ123" s="14" t="s">
        <v>81</v>
      </c>
      <c r="BK123" s="174">
        <f t="shared" si="19"/>
        <v>0</v>
      </c>
      <c r="BL123" s="14" t="s">
        <v>127</v>
      </c>
      <c r="BM123" s="173" t="s">
        <v>325</v>
      </c>
    </row>
    <row r="124" spans="1:65" s="2" customFormat="1" ht="24.2" customHeight="1">
      <c r="A124" s="31"/>
      <c r="B124" s="32"/>
      <c r="C124" s="175" t="s">
        <v>326</v>
      </c>
      <c r="D124" s="175" t="s">
        <v>137</v>
      </c>
      <c r="E124" s="176" t="s">
        <v>327</v>
      </c>
      <c r="F124" s="177" t="s">
        <v>328</v>
      </c>
      <c r="G124" s="178" t="s">
        <v>134</v>
      </c>
      <c r="H124" s="179">
        <v>10</v>
      </c>
      <c r="I124" s="180"/>
      <c r="J124" s="181">
        <f t="shared" si="10"/>
        <v>0</v>
      </c>
      <c r="K124" s="177" t="s">
        <v>126</v>
      </c>
      <c r="L124" s="182"/>
      <c r="M124" s="183" t="s">
        <v>19</v>
      </c>
      <c r="N124" s="184" t="s">
        <v>44</v>
      </c>
      <c r="O124" s="61"/>
      <c r="P124" s="171">
        <f t="shared" si="11"/>
        <v>0</v>
      </c>
      <c r="Q124" s="171">
        <v>0</v>
      </c>
      <c r="R124" s="171">
        <f t="shared" si="12"/>
        <v>0</v>
      </c>
      <c r="S124" s="171">
        <v>0</v>
      </c>
      <c r="T124" s="172">
        <f t="shared" si="1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3" t="s">
        <v>127</v>
      </c>
      <c r="AT124" s="173" t="s">
        <v>137</v>
      </c>
      <c r="AU124" s="173" t="s">
        <v>81</v>
      </c>
      <c r="AY124" s="14" t="s">
        <v>121</v>
      </c>
      <c r="BE124" s="174">
        <f t="shared" si="14"/>
        <v>0</v>
      </c>
      <c r="BF124" s="174">
        <f t="shared" si="15"/>
        <v>0</v>
      </c>
      <c r="BG124" s="174">
        <f t="shared" si="16"/>
        <v>0</v>
      </c>
      <c r="BH124" s="174">
        <f t="shared" si="17"/>
        <v>0</v>
      </c>
      <c r="BI124" s="174">
        <f t="shared" si="18"/>
        <v>0</v>
      </c>
      <c r="BJ124" s="14" t="s">
        <v>81</v>
      </c>
      <c r="BK124" s="174">
        <f t="shared" si="19"/>
        <v>0</v>
      </c>
      <c r="BL124" s="14" t="s">
        <v>127</v>
      </c>
      <c r="BM124" s="173" t="s">
        <v>329</v>
      </c>
    </row>
    <row r="125" spans="1:65" s="2" customFormat="1" ht="24.2" customHeight="1">
      <c r="A125" s="31"/>
      <c r="B125" s="32"/>
      <c r="C125" s="175" t="s">
        <v>191</v>
      </c>
      <c r="D125" s="175" t="s">
        <v>137</v>
      </c>
      <c r="E125" s="176" t="s">
        <v>330</v>
      </c>
      <c r="F125" s="177" t="s">
        <v>331</v>
      </c>
      <c r="G125" s="178" t="s">
        <v>134</v>
      </c>
      <c r="H125" s="179">
        <v>10</v>
      </c>
      <c r="I125" s="180"/>
      <c r="J125" s="181">
        <f t="shared" si="10"/>
        <v>0</v>
      </c>
      <c r="K125" s="177" t="s">
        <v>126</v>
      </c>
      <c r="L125" s="182"/>
      <c r="M125" s="183" t="s">
        <v>19</v>
      </c>
      <c r="N125" s="184" t="s">
        <v>44</v>
      </c>
      <c r="O125" s="61"/>
      <c r="P125" s="171">
        <f t="shared" si="11"/>
        <v>0</v>
      </c>
      <c r="Q125" s="171">
        <v>0</v>
      </c>
      <c r="R125" s="171">
        <f t="shared" si="12"/>
        <v>0</v>
      </c>
      <c r="S125" s="171">
        <v>0</v>
      </c>
      <c r="T125" s="172">
        <f t="shared" si="1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3" t="s">
        <v>127</v>
      </c>
      <c r="AT125" s="173" t="s">
        <v>137</v>
      </c>
      <c r="AU125" s="173" t="s">
        <v>81</v>
      </c>
      <c r="AY125" s="14" t="s">
        <v>121</v>
      </c>
      <c r="BE125" s="174">
        <f t="shared" si="14"/>
        <v>0</v>
      </c>
      <c r="BF125" s="174">
        <f t="shared" si="15"/>
        <v>0</v>
      </c>
      <c r="BG125" s="174">
        <f t="shared" si="16"/>
        <v>0</v>
      </c>
      <c r="BH125" s="174">
        <f t="shared" si="17"/>
        <v>0</v>
      </c>
      <c r="BI125" s="174">
        <f t="shared" si="18"/>
        <v>0</v>
      </c>
      <c r="BJ125" s="14" t="s">
        <v>81</v>
      </c>
      <c r="BK125" s="174">
        <f t="shared" si="19"/>
        <v>0</v>
      </c>
      <c r="BL125" s="14" t="s">
        <v>127</v>
      </c>
      <c r="BM125" s="173" t="s">
        <v>332</v>
      </c>
    </row>
    <row r="126" spans="1:65" s="2" customFormat="1" ht="24.2" customHeight="1">
      <c r="A126" s="31"/>
      <c r="B126" s="32"/>
      <c r="C126" s="175" t="s">
        <v>333</v>
      </c>
      <c r="D126" s="175" t="s">
        <v>137</v>
      </c>
      <c r="E126" s="176" t="s">
        <v>334</v>
      </c>
      <c r="F126" s="177" t="s">
        <v>335</v>
      </c>
      <c r="G126" s="178" t="s">
        <v>134</v>
      </c>
      <c r="H126" s="179">
        <v>10</v>
      </c>
      <c r="I126" s="180"/>
      <c r="J126" s="181">
        <f t="shared" si="10"/>
        <v>0</v>
      </c>
      <c r="K126" s="177" t="s">
        <v>126</v>
      </c>
      <c r="L126" s="182"/>
      <c r="M126" s="183" t="s">
        <v>19</v>
      </c>
      <c r="N126" s="184" t="s">
        <v>44</v>
      </c>
      <c r="O126" s="61"/>
      <c r="P126" s="171">
        <f t="shared" si="11"/>
        <v>0</v>
      </c>
      <c r="Q126" s="171">
        <v>0</v>
      </c>
      <c r="R126" s="171">
        <f t="shared" si="12"/>
        <v>0</v>
      </c>
      <c r="S126" s="171">
        <v>0</v>
      </c>
      <c r="T126" s="172">
        <f t="shared" si="1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3" t="s">
        <v>127</v>
      </c>
      <c r="AT126" s="173" t="s">
        <v>137</v>
      </c>
      <c r="AU126" s="173" t="s">
        <v>81</v>
      </c>
      <c r="AY126" s="14" t="s">
        <v>121</v>
      </c>
      <c r="BE126" s="174">
        <f t="shared" si="14"/>
        <v>0</v>
      </c>
      <c r="BF126" s="174">
        <f t="shared" si="15"/>
        <v>0</v>
      </c>
      <c r="BG126" s="174">
        <f t="shared" si="16"/>
        <v>0</v>
      </c>
      <c r="BH126" s="174">
        <f t="shared" si="17"/>
        <v>0</v>
      </c>
      <c r="BI126" s="174">
        <f t="shared" si="18"/>
        <v>0</v>
      </c>
      <c r="BJ126" s="14" t="s">
        <v>81</v>
      </c>
      <c r="BK126" s="174">
        <f t="shared" si="19"/>
        <v>0</v>
      </c>
      <c r="BL126" s="14" t="s">
        <v>127</v>
      </c>
      <c r="BM126" s="173" t="s">
        <v>336</v>
      </c>
    </row>
    <row r="127" spans="1:65" s="2" customFormat="1" ht="24.2" customHeight="1">
      <c r="A127" s="31"/>
      <c r="B127" s="32"/>
      <c r="C127" s="175" t="s">
        <v>195</v>
      </c>
      <c r="D127" s="175" t="s">
        <v>137</v>
      </c>
      <c r="E127" s="176" t="s">
        <v>337</v>
      </c>
      <c r="F127" s="177" t="s">
        <v>338</v>
      </c>
      <c r="G127" s="178" t="s">
        <v>134</v>
      </c>
      <c r="H127" s="179">
        <v>10</v>
      </c>
      <c r="I127" s="180"/>
      <c r="J127" s="181">
        <f t="shared" si="10"/>
        <v>0</v>
      </c>
      <c r="K127" s="177" t="s">
        <v>126</v>
      </c>
      <c r="L127" s="182"/>
      <c r="M127" s="183" t="s">
        <v>19</v>
      </c>
      <c r="N127" s="184" t="s">
        <v>44</v>
      </c>
      <c r="O127" s="61"/>
      <c r="P127" s="171">
        <f t="shared" si="11"/>
        <v>0</v>
      </c>
      <c r="Q127" s="171">
        <v>0</v>
      </c>
      <c r="R127" s="171">
        <f t="shared" si="12"/>
        <v>0</v>
      </c>
      <c r="S127" s="171">
        <v>0</v>
      </c>
      <c r="T127" s="172">
        <f t="shared" si="1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3" t="s">
        <v>127</v>
      </c>
      <c r="AT127" s="173" t="s">
        <v>137</v>
      </c>
      <c r="AU127" s="173" t="s">
        <v>81</v>
      </c>
      <c r="AY127" s="14" t="s">
        <v>121</v>
      </c>
      <c r="BE127" s="174">
        <f t="shared" si="14"/>
        <v>0</v>
      </c>
      <c r="BF127" s="174">
        <f t="shared" si="15"/>
        <v>0</v>
      </c>
      <c r="BG127" s="174">
        <f t="shared" si="16"/>
        <v>0</v>
      </c>
      <c r="BH127" s="174">
        <f t="shared" si="17"/>
        <v>0</v>
      </c>
      <c r="BI127" s="174">
        <f t="shared" si="18"/>
        <v>0</v>
      </c>
      <c r="BJ127" s="14" t="s">
        <v>81</v>
      </c>
      <c r="BK127" s="174">
        <f t="shared" si="19"/>
        <v>0</v>
      </c>
      <c r="BL127" s="14" t="s">
        <v>127</v>
      </c>
      <c r="BM127" s="173" t="s">
        <v>339</v>
      </c>
    </row>
    <row r="128" spans="1:65" s="2" customFormat="1" ht="24.2" customHeight="1">
      <c r="A128" s="31"/>
      <c r="B128" s="32"/>
      <c r="C128" s="162" t="s">
        <v>340</v>
      </c>
      <c r="D128" s="162" t="s">
        <v>122</v>
      </c>
      <c r="E128" s="163" t="s">
        <v>341</v>
      </c>
      <c r="F128" s="164" t="s">
        <v>342</v>
      </c>
      <c r="G128" s="165" t="s">
        <v>134</v>
      </c>
      <c r="H128" s="166">
        <v>2</v>
      </c>
      <c r="I128" s="167"/>
      <c r="J128" s="168">
        <f t="shared" si="10"/>
        <v>0</v>
      </c>
      <c r="K128" s="164" t="s">
        <v>126</v>
      </c>
      <c r="L128" s="36"/>
      <c r="M128" s="169" t="s">
        <v>19</v>
      </c>
      <c r="N128" s="170" t="s">
        <v>44</v>
      </c>
      <c r="O128" s="61"/>
      <c r="P128" s="171">
        <f t="shared" si="11"/>
        <v>0</v>
      </c>
      <c r="Q128" s="171">
        <v>0</v>
      </c>
      <c r="R128" s="171">
        <f t="shared" si="12"/>
        <v>0</v>
      </c>
      <c r="S128" s="171">
        <v>0</v>
      </c>
      <c r="T128" s="172">
        <f t="shared" si="1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3" t="s">
        <v>127</v>
      </c>
      <c r="AT128" s="173" t="s">
        <v>122</v>
      </c>
      <c r="AU128" s="173" t="s">
        <v>81</v>
      </c>
      <c r="AY128" s="14" t="s">
        <v>121</v>
      </c>
      <c r="BE128" s="174">
        <f t="shared" si="14"/>
        <v>0</v>
      </c>
      <c r="BF128" s="174">
        <f t="shared" si="15"/>
        <v>0</v>
      </c>
      <c r="BG128" s="174">
        <f t="shared" si="16"/>
        <v>0</v>
      </c>
      <c r="BH128" s="174">
        <f t="shared" si="17"/>
        <v>0</v>
      </c>
      <c r="BI128" s="174">
        <f t="shared" si="18"/>
        <v>0</v>
      </c>
      <c r="BJ128" s="14" t="s">
        <v>81</v>
      </c>
      <c r="BK128" s="174">
        <f t="shared" si="19"/>
        <v>0</v>
      </c>
      <c r="BL128" s="14" t="s">
        <v>127</v>
      </c>
      <c r="BM128" s="173" t="s">
        <v>343</v>
      </c>
    </row>
    <row r="129" spans="1:65" s="2" customFormat="1" ht="24.2" customHeight="1">
      <c r="A129" s="31"/>
      <c r="B129" s="32"/>
      <c r="C129" s="162" t="s">
        <v>198</v>
      </c>
      <c r="D129" s="162" t="s">
        <v>122</v>
      </c>
      <c r="E129" s="163" t="s">
        <v>344</v>
      </c>
      <c r="F129" s="164" t="s">
        <v>345</v>
      </c>
      <c r="G129" s="165" t="s">
        <v>134</v>
      </c>
      <c r="H129" s="166">
        <v>2</v>
      </c>
      <c r="I129" s="167"/>
      <c r="J129" s="168">
        <f t="shared" si="10"/>
        <v>0</v>
      </c>
      <c r="K129" s="164" t="s">
        <v>126</v>
      </c>
      <c r="L129" s="36"/>
      <c r="M129" s="169" t="s">
        <v>19</v>
      </c>
      <c r="N129" s="170" t="s">
        <v>44</v>
      </c>
      <c r="O129" s="61"/>
      <c r="P129" s="171">
        <f t="shared" si="11"/>
        <v>0</v>
      </c>
      <c r="Q129" s="171">
        <v>0</v>
      </c>
      <c r="R129" s="171">
        <f t="shared" si="12"/>
        <v>0</v>
      </c>
      <c r="S129" s="171">
        <v>0</v>
      </c>
      <c r="T129" s="172">
        <f t="shared" si="1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3" t="s">
        <v>127</v>
      </c>
      <c r="AT129" s="173" t="s">
        <v>122</v>
      </c>
      <c r="AU129" s="173" t="s">
        <v>81</v>
      </c>
      <c r="AY129" s="14" t="s">
        <v>121</v>
      </c>
      <c r="BE129" s="174">
        <f t="shared" si="14"/>
        <v>0</v>
      </c>
      <c r="BF129" s="174">
        <f t="shared" si="15"/>
        <v>0</v>
      </c>
      <c r="BG129" s="174">
        <f t="shared" si="16"/>
        <v>0</v>
      </c>
      <c r="BH129" s="174">
        <f t="shared" si="17"/>
        <v>0</v>
      </c>
      <c r="BI129" s="174">
        <f t="shared" si="18"/>
        <v>0</v>
      </c>
      <c r="BJ129" s="14" t="s">
        <v>81</v>
      </c>
      <c r="BK129" s="174">
        <f t="shared" si="19"/>
        <v>0</v>
      </c>
      <c r="BL129" s="14" t="s">
        <v>127</v>
      </c>
      <c r="BM129" s="173" t="s">
        <v>346</v>
      </c>
    </row>
    <row r="130" spans="1:65" s="2" customFormat="1" ht="24.2" customHeight="1">
      <c r="A130" s="31"/>
      <c r="B130" s="32"/>
      <c r="C130" s="175" t="s">
        <v>347</v>
      </c>
      <c r="D130" s="175" t="s">
        <v>137</v>
      </c>
      <c r="E130" s="176" t="s">
        <v>348</v>
      </c>
      <c r="F130" s="177" t="s">
        <v>349</v>
      </c>
      <c r="G130" s="178" t="s">
        <v>134</v>
      </c>
      <c r="H130" s="179">
        <v>2</v>
      </c>
      <c r="I130" s="180"/>
      <c r="J130" s="181">
        <f t="shared" si="10"/>
        <v>0</v>
      </c>
      <c r="K130" s="177" t="s">
        <v>126</v>
      </c>
      <c r="L130" s="182"/>
      <c r="M130" s="183" t="s">
        <v>19</v>
      </c>
      <c r="N130" s="184" t="s">
        <v>44</v>
      </c>
      <c r="O130" s="61"/>
      <c r="P130" s="171">
        <f t="shared" si="11"/>
        <v>0</v>
      </c>
      <c r="Q130" s="171">
        <v>0</v>
      </c>
      <c r="R130" s="171">
        <f t="shared" si="12"/>
        <v>0</v>
      </c>
      <c r="S130" s="171">
        <v>0</v>
      </c>
      <c r="T130" s="172">
        <f t="shared" si="1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3" t="s">
        <v>127</v>
      </c>
      <c r="AT130" s="173" t="s">
        <v>137</v>
      </c>
      <c r="AU130" s="173" t="s">
        <v>81</v>
      </c>
      <c r="AY130" s="14" t="s">
        <v>121</v>
      </c>
      <c r="BE130" s="174">
        <f t="shared" si="14"/>
        <v>0</v>
      </c>
      <c r="BF130" s="174">
        <f t="shared" si="15"/>
        <v>0</v>
      </c>
      <c r="BG130" s="174">
        <f t="shared" si="16"/>
        <v>0</v>
      </c>
      <c r="BH130" s="174">
        <f t="shared" si="17"/>
        <v>0</v>
      </c>
      <c r="BI130" s="174">
        <f t="shared" si="18"/>
        <v>0</v>
      </c>
      <c r="BJ130" s="14" t="s">
        <v>81</v>
      </c>
      <c r="BK130" s="174">
        <f t="shared" si="19"/>
        <v>0</v>
      </c>
      <c r="BL130" s="14" t="s">
        <v>127</v>
      </c>
      <c r="BM130" s="173" t="s">
        <v>350</v>
      </c>
    </row>
    <row r="131" spans="1:65" s="2" customFormat="1" ht="24.2" customHeight="1">
      <c r="A131" s="31"/>
      <c r="B131" s="32"/>
      <c r="C131" s="162" t="s">
        <v>204</v>
      </c>
      <c r="D131" s="162" t="s">
        <v>122</v>
      </c>
      <c r="E131" s="163" t="s">
        <v>351</v>
      </c>
      <c r="F131" s="164" t="s">
        <v>352</v>
      </c>
      <c r="G131" s="165" t="s">
        <v>134</v>
      </c>
      <c r="H131" s="166">
        <v>2</v>
      </c>
      <c r="I131" s="167"/>
      <c r="J131" s="168">
        <f t="shared" si="10"/>
        <v>0</v>
      </c>
      <c r="K131" s="164" t="s">
        <v>126</v>
      </c>
      <c r="L131" s="36"/>
      <c r="M131" s="169" t="s">
        <v>19</v>
      </c>
      <c r="N131" s="170" t="s">
        <v>44</v>
      </c>
      <c r="O131" s="61"/>
      <c r="P131" s="171">
        <f t="shared" si="11"/>
        <v>0</v>
      </c>
      <c r="Q131" s="171">
        <v>0</v>
      </c>
      <c r="R131" s="171">
        <f t="shared" si="12"/>
        <v>0</v>
      </c>
      <c r="S131" s="171">
        <v>0</v>
      </c>
      <c r="T131" s="172">
        <f t="shared" si="1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3" t="s">
        <v>127</v>
      </c>
      <c r="AT131" s="173" t="s">
        <v>122</v>
      </c>
      <c r="AU131" s="173" t="s">
        <v>81</v>
      </c>
      <c r="AY131" s="14" t="s">
        <v>121</v>
      </c>
      <c r="BE131" s="174">
        <f t="shared" si="14"/>
        <v>0</v>
      </c>
      <c r="BF131" s="174">
        <f t="shared" si="15"/>
        <v>0</v>
      </c>
      <c r="BG131" s="174">
        <f t="shared" si="16"/>
        <v>0</v>
      </c>
      <c r="BH131" s="174">
        <f t="shared" si="17"/>
        <v>0</v>
      </c>
      <c r="BI131" s="174">
        <f t="shared" si="18"/>
        <v>0</v>
      </c>
      <c r="BJ131" s="14" t="s">
        <v>81</v>
      </c>
      <c r="BK131" s="174">
        <f t="shared" si="19"/>
        <v>0</v>
      </c>
      <c r="BL131" s="14" t="s">
        <v>127</v>
      </c>
      <c r="BM131" s="173" t="s">
        <v>353</v>
      </c>
    </row>
    <row r="132" spans="1:65" s="2" customFormat="1" ht="24.2" customHeight="1">
      <c r="A132" s="31"/>
      <c r="B132" s="32"/>
      <c r="C132" s="162" t="s">
        <v>354</v>
      </c>
      <c r="D132" s="162" t="s">
        <v>122</v>
      </c>
      <c r="E132" s="163" t="s">
        <v>355</v>
      </c>
      <c r="F132" s="164" t="s">
        <v>356</v>
      </c>
      <c r="G132" s="165" t="s">
        <v>134</v>
      </c>
      <c r="H132" s="166">
        <v>21</v>
      </c>
      <c r="I132" s="167"/>
      <c r="J132" s="168">
        <f t="shared" si="10"/>
        <v>0</v>
      </c>
      <c r="K132" s="164" t="s">
        <v>126</v>
      </c>
      <c r="L132" s="36"/>
      <c r="M132" s="169" t="s">
        <v>19</v>
      </c>
      <c r="N132" s="170" t="s">
        <v>44</v>
      </c>
      <c r="O132" s="61"/>
      <c r="P132" s="171">
        <f t="shared" si="11"/>
        <v>0</v>
      </c>
      <c r="Q132" s="171">
        <v>0</v>
      </c>
      <c r="R132" s="171">
        <f t="shared" si="12"/>
        <v>0</v>
      </c>
      <c r="S132" s="171">
        <v>0</v>
      </c>
      <c r="T132" s="172">
        <f t="shared" si="1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3" t="s">
        <v>127</v>
      </c>
      <c r="AT132" s="173" t="s">
        <v>122</v>
      </c>
      <c r="AU132" s="173" t="s">
        <v>81</v>
      </c>
      <c r="AY132" s="14" t="s">
        <v>121</v>
      </c>
      <c r="BE132" s="174">
        <f t="shared" si="14"/>
        <v>0</v>
      </c>
      <c r="BF132" s="174">
        <f t="shared" si="15"/>
        <v>0</v>
      </c>
      <c r="BG132" s="174">
        <f t="shared" si="16"/>
        <v>0</v>
      </c>
      <c r="BH132" s="174">
        <f t="shared" si="17"/>
        <v>0</v>
      </c>
      <c r="BI132" s="174">
        <f t="shared" si="18"/>
        <v>0</v>
      </c>
      <c r="BJ132" s="14" t="s">
        <v>81</v>
      </c>
      <c r="BK132" s="174">
        <f t="shared" si="19"/>
        <v>0</v>
      </c>
      <c r="BL132" s="14" t="s">
        <v>127</v>
      </c>
      <c r="BM132" s="173" t="s">
        <v>357</v>
      </c>
    </row>
    <row r="133" spans="1:65" s="2" customFormat="1" ht="24.2" customHeight="1">
      <c r="A133" s="31"/>
      <c r="B133" s="32"/>
      <c r="C133" s="162" t="s">
        <v>207</v>
      </c>
      <c r="D133" s="162" t="s">
        <v>122</v>
      </c>
      <c r="E133" s="163" t="s">
        <v>358</v>
      </c>
      <c r="F133" s="164" t="s">
        <v>359</v>
      </c>
      <c r="G133" s="165" t="s">
        <v>134</v>
      </c>
      <c r="H133" s="166">
        <v>24</v>
      </c>
      <c r="I133" s="167"/>
      <c r="J133" s="168">
        <f t="shared" si="10"/>
        <v>0</v>
      </c>
      <c r="K133" s="164" t="s">
        <v>126</v>
      </c>
      <c r="L133" s="36"/>
      <c r="M133" s="169" t="s">
        <v>19</v>
      </c>
      <c r="N133" s="170" t="s">
        <v>44</v>
      </c>
      <c r="O133" s="61"/>
      <c r="P133" s="171">
        <f t="shared" si="11"/>
        <v>0</v>
      </c>
      <c r="Q133" s="171">
        <v>0</v>
      </c>
      <c r="R133" s="171">
        <f t="shared" si="12"/>
        <v>0</v>
      </c>
      <c r="S133" s="171">
        <v>0</v>
      </c>
      <c r="T133" s="172">
        <f t="shared" si="1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3" t="s">
        <v>127</v>
      </c>
      <c r="AT133" s="173" t="s">
        <v>122</v>
      </c>
      <c r="AU133" s="173" t="s">
        <v>81</v>
      </c>
      <c r="AY133" s="14" t="s">
        <v>121</v>
      </c>
      <c r="BE133" s="174">
        <f t="shared" si="14"/>
        <v>0</v>
      </c>
      <c r="BF133" s="174">
        <f t="shared" si="15"/>
        <v>0</v>
      </c>
      <c r="BG133" s="174">
        <f t="shared" si="16"/>
        <v>0</v>
      </c>
      <c r="BH133" s="174">
        <f t="shared" si="17"/>
        <v>0</v>
      </c>
      <c r="BI133" s="174">
        <f t="shared" si="18"/>
        <v>0</v>
      </c>
      <c r="BJ133" s="14" t="s">
        <v>81</v>
      </c>
      <c r="BK133" s="174">
        <f t="shared" si="19"/>
        <v>0</v>
      </c>
      <c r="BL133" s="14" t="s">
        <v>127</v>
      </c>
      <c r="BM133" s="173" t="s">
        <v>360</v>
      </c>
    </row>
    <row r="134" spans="1:65" s="2" customFormat="1" ht="24.2" customHeight="1">
      <c r="A134" s="31"/>
      <c r="B134" s="32"/>
      <c r="C134" s="175" t="s">
        <v>361</v>
      </c>
      <c r="D134" s="175" t="s">
        <v>137</v>
      </c>
      <c r="E134" s="176" t="s">
        <v>362</v>
      </c>
      <c r="F134" s="177" t="s">
        <v>363</v>
      </c>
      <c r="G134" s="178" t="s">
        <v>134</v>
      </c>
      <c r="H134" s="179">
        <v>21</v>
      </c>
      <c r="I134" s="180"/>
      <c r="J134" s="181">
        <f t="shared" si="10"/>
        <v>0</v>
      </c>
      <c r="K134" s="177" t="s">
        <v>126</v>
      </c>
      <c r="L134" s="182"/>
      <c r="M134" s="183" t="s">
        <v>19</v>
      </c>
      <c r="N134" s="184" t="s">
        <v>44</v>
      </c>
      <c r="O134" s="61"/>
      <c r="P134" s="171">
        <f t="shared" si="11"/>
        <v>0</v>
      </c>
      <c r="Q134" s="171">
        <v>0</v>
      </c>
      <c r="R134" s="171">
        <f t="shared" si="12"/>
        <v>0</v>
      </c>
      <c r="S134" s="171">
        <v>0</v>
      </c>
      <c r="T134" s="172">
        <f t="shared" si="1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3" t="s">
        <v>127</v>
      </c>
      <c r="AT134" s="173" t="s">
        <v>137</v>
      </c>
      <c r="AU134" s="173" t="s">
        <v>81</v>
      </c>
      <c r="AY134" s="14" t="s">
        <v>121</v>
      </c>
      <c r="BE134" s="174">
        <f t="shared" si="14"/>
        <v>0</v>
      </c>
      <c r="BF134" s="174">
        <f t="shared" si="15"/>
        <v>0</v>
      </c>
      <c r="BG134" s="174">
        <f t="shared" si="16"/>
        <v>0</v>
      </c>
      <c r="BH134" s="174">
        <f t="shared" si="17"/>
        <v>0</v>
      </c>
      <c r="BI134" s="174">
        <f t="shared" si="18"/>
        <v>0</v>
      </c>
      <c r="BJ134" s="14" t="s">
        <v>81</v>
      </c>
      <c r="BK134" s="174">
        <f t="shared" si="19"/>
        <v>0</v>
      </c>
      <c r="BL134" s="14" t="s">
        <v>127</v>
      </c>
      <c r="BM134" s="173" t="s">
        <v>364</v>
      </c>
    </row>
    <row r="135" spans="1:65" s="2" customFormat="1" ht="24.2" customHeight="1">
      <c r="A135" s="31"/>
      <c r="B135" s="32"/>
      <c r="C135" s="175" t="s">
        <v>210</v>
      </c>
      <c r="D135" s="175" t="s">
        <v>137</v>
      </c>
      <c r="E135" s="176" t="s">
        <v>365</v>
      </c>
      <c r="F135" s="177" t="s">
        <v>366</v>
      </c>
      <c r="G135" s="178" t="s">
        <v>134</v>
      </c>
      <c r="H135" s="179">
        <v>24</v>
      </c>
      <c r="I135" s="180"/>
      <c r="J135" s="181">
        <f t="shared" si="10"/>
        <v>0</v>
      </c>
      <c r="K135" s="177" t="s">
        <v>126</v>
      </c>
      <c r="L135" s="182"/>
      <c r="M135" s="183" t="s">
        <v>19</v>
      </c>
      <c r="N135" s="184" t="s">
        <v>44</v>
      </c>
      <c r="O135" s="61"/>
      <c r="P135" s="171">
        <f t="shared" si="11"/>
        <v>0</v>
      </c>
      <c r="Q135" s="171">
        <v>0</v>
      </c>
      <c r="R135" s="171">
        <f t="shared" si="12"/>
        <v>0</v>
      </c>
      <c r="S135" s="171">
        <v>0</v>
      </c>
      <c r="T135" s="172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3" t="s">
        <v>127</v>
      </c>
      <c r="AT135" s="173" t="s">
        <v>137</v>
      </c>
      <c r="AU135" s="173" t="s">
        <v>81</v>
      </c>
      <c r="AY135" s="14" t="s">
        <v>121</v>
      </c>
      <c r="BE135" s="174">
        <f t="shared" si="14"/>
        <v>0</v>
      </c>
      <c r="BF135" s="174">
        <f t="shared" si="15"/>
        <v>0</v>
      </c>
      <c r="BG135" s="174">
        <f t="shared" si="16"/>
        <v>0</v>
      </c>
      <c r="BH135" s="174">
        <f t="shared" si="17"/>
        <v>0</v>
      </c>
      <c r="BI135" s="174">
        <f t="shared" si="18"/>
        <v>0</v>
      </c>
      <c r="BJ135" s="14" t="s">
        <v>81</v>
      </c>
      <c r="BK135" s="174">
        <f t="shared" si="19"/>
        <v>0</v>
      </c>
      <c r="BL135" s="14" t="s">
        <v>127</v>
      </c>
      <c r="BM135" s="173" t="s">
        <v>367</v>
      </c>
    </row>
    <row r="136" spans="1:65" s="2" customFormat="1" ht="24.2" customHeight="1">
      <c r="A136" s="31"/>
      <c r="B136" s="32"/>
      <c r="C136" s="162" t="s">
        <v>368</v>
      </c>
      <c r="D136" s="162" t="s">
        <v>122</v>
      </c>
      <c r="E136" s="163" t="s">
        <v>369</v>
      </c>
      <c r="F136" s="164" t="s">
        <v>370</v>
      </c>
      <c r="G136" s="165" t="s">
        <v>134</v>
      </c>
      <c r="H136" s="166">
        <v>4</v>
      </c>
      <c r="I136" s="167"/>
      <c r="J136" s="168">
        <f t="shared" si="10"/>
        <v>0</v>
      </c>
      <c r="K136" s="164" t="s">
        <v>126</v>
      </c>
      <c r="L136" s="36"/>
      <c r="M136" s="169" t="s">
        <v>19</v>
      </c>
      <c r="N136" s="170" t="s">
        <v>44</v>
      </c>
      <c r="O136" s="61"/>
      <c r="P136" s="171">
        <f t="shared" si="11"/>
        <v>0</v>
      </c>
      <c r="Q136" s="171">
        <v>0</v>
      </c>
      <c r="R136" s="171">
        <f t="shared" si="12"/>
        <v>0</v>
      </c>
      <c r="S136" s="171">
        <v>0</v>
      </c>
      <c r="T136" s="172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3" t="s">
        <v>127</v>
      </c>
      <c r="AT136" s="173" t="s">
        <v>122</v>
      </c>
      <c r="AU136" s="173" t="s">
        <v>81</v>
      </c>
      <c r="AY136" s="14" t="s">
        <v>121</v>
      </c>
      <c r="BE136" s="174">
        <f t="shared" si="14"/>
        <v>0</v>
      </c>
      <c r="BF136" s="174">
        <f t="shared" si="15"/>
        <v>0</v>
      </c>
      <c r="BG136" s="174">
        <f t="shared" si="16"/>
        <v>0</v>
      </c>
      <c r="BH136" s="174">
        <f t="shared" si="17"/>
        <v>0</v>
      </c>
      <c r="BI136" s="174">
        <f t="shared" si="18"/>
        <v>0</v>
      </c>
      <c r="BJ136" s="14" t="s">
        <v>81</v>
      </c>
      <c r="BK136" s="174">
        <f t="shared" si="19"/>
        <v>0</v>
      </c>
      <c r="BL136" s="14" t="s">
        <v>127</v>
      </c>
      <c r="BM136" s="173" t="s">
        <v>371</v>
      </c>
    </row>
    <row r="137" spans="1:65" s="2" customFormat="1" ht="24.2" customHeight="1">
      <c r="A137" s="31"/>
      <c r="B137" s="32"/>
      <c r="C137" s="175" t="s">
        <v>213</v>
      </c>
      <c r="D137" s="175" t="s">
        <v>137</v>
      </c>
      <c r="E137" s="176" t="s">
        <v>372</v>
      </c>
      <c r="F137" s="177" t="s">
        <v>373</v>
      </c>
      <c r="G137" s="178" t="s">
        <v>134</v>
      </c>
      <c r="H137" s="179">
        <v>4</v>
      </c>
      <c r="I137" s="180"/>
      <c r="J137" s="181">
        <f t="shared" si="10"/>
        <v>0</v>
      </c>
      <c r="K137" s="177" t="s">
        <v>126</v>
      </c>
      <c r="L137" s="182"/>
      <c r="M137" s="183" t="s">
        <v>19</v>
      </c>
      <c r="N137" s="184" t="s">
        <v>44</v>
      </c>
      <c r="O137" s="61"/>
      <c r="P137" s="171">
        <f t="shared" si="11"/>
        <v>0</v>
      </c>
      <c r="Q137" s="171">
        <v>0</v>
      </c>
      <c r="R137" s="171">
        <f t="shared" si="12"/>
        <v>0</v>
      </c>
      <c r="S137" s="171">
        <v>0</v>
      </c>
      <c r="T137" s="172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3" t="s">
        <v>127</v>
      </c>
      <c r="AT137" s="173" t="s">
        <v>137</v>
      </c>
      <c r="AU137" s="173" t="s">
        <v>81</v>
      </c>
      <c r="AY137" s="14" t="s">
        <v>121</v>
      </c>
      <c r="BE137" s="174">
        <f t="shared" si="14"/>
        <v>0</v>
      </c>
      <c r="BF137" s="174">
        <f t="shared" si="15"/>
        <v>0</v>
      </c>
      <c r="BG137" s="174">
        <f t="shared" si="16"/>
        <v>0</v>
      </c>
      <c r="BH137" s="174">
        <f t="shared" si="17"/>
        <v>0</v>
      </c>
      <c r="BI137" s="174">
        <f t="shared" si="18"/>
        <v>0</v>
      </c>
      <c r="BJ137" s="14" t="s">
        <v>81</v>
      </c>
      <c r="BK137" s="174">
        <f t="shared" si="19"/>
        <v>0</v>
      </c>
      <c r="BL137" s="14" t="s">
        <v>127</v>
      </c>
      <c r="BM137" s="173" t="s">
        <v>374</v>
      </c>
    </row>
    <row r="138" spans="1:65" s="2" customFormat="1" ht="24.2" customHeight="1">
      <c r="A138" s="31"/>
      <c r="B138" s="32"/>
      <c r="C138" s="162" t="s">
        <v>375</v>
      </c>
      <c r="D138" s="162" t="s">
        <v>122</v>
      </c>
      <c r="E138" s="163" t="s">
        <v>376</v>
      </c>
      <c r="F138" s="164" t="s">
        <v>377</v>
      </c>
      <c r="G138" s="165" t="s">
        <v>134</v>
      </c>
      <c r="H138" s="166">
        <v>11</v>
      </c>
      <c r="I138" s="167"/>
      <c r="J138" s="168">
        <f t="shared" si="10"/>
        <v>0</v>
      </c>
      <c r="K138" s="164" t="s">
        <v>126</v>
      </c>
      <c r="L138" s="36"/>
      <c r="M138" s="169" t="s">
        <v>19</v>
      </c>
      <c r="N138" s="170" t="s">
        <v>44</v>
      </c>
      <c r="O138" s="61"/>
      <c r="P138" s="171">
        <f t="shared" si="11"/>
        <v>0</v>
      </c>
      <c r="Q138" s="171">
        <v>0</v>
      </c>
      <c r="R138" s="171">
        <f t="shared" si="12"/>
        <v>0</v>
      </c>
      <c r="S138" s="171">
        <v>0</v>
      </c>
      <c r="T138" s="172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3" t="s">
        <v>127</v>
      </c>
      <c r="AT138" s="173" t="s">
        <v>122</v>
      </c>
      <c r="AU138" s="173" t="s">
        <v>81</v>
      </c>
      <c r="AY138" s="14" t="s">
        <v>121</v>
      </c>
      <c r="BE138" s="174">
        <f t="shared" si="14"/>
        <v>0</v>
      </c>
      <c r="BF138" s="174">
        <f t="shared" si="15"/>
        <v>0</v>
      </c>
      <c r="BG138" s="174">
        <f t="shared" si="16"/>
        <v>0</v>
      </c>
      <c r="BH138" s="174">
        <f t="shared" si="17"/>
        <v>0</v>
      </c>
      <c r="BI138" s="174">
        <f t="shared" si="18"/>
        <v>0</v>
      </c>
      <c r="BJ138" s="14" t="s">
        <v>81</v>
      </c>
      <c r="BK138" s="174">
        <f t="shared" si="19"/>
        <v>0</v>
      </c>
      <c r="BL138" s="14" t="s">
        <v>127</v>
      </c>
      <c r="BM138" s="173" t="s">
        <v>378</v>
      </c>
    </row>
    <row r="139" spans="1:65" s="2" customFormat="1" ht="24.2" customHeight="1">
      <c r="A139" s="31"/>
      <c r="B139" s="32"/>
      <c r="C139" s="175" t="s">
        <v>216</v>
      </c>
      <c r="D139" s="175" t="s">
        <v>137</v>
      </c>
      <c r="E139" s="176" t="s">
        <v>379</v>
      </c>
      <c r="F139" s="177" t="s">
        <v>380</v>
      </c>
      <c r="G139" s="178" t="s">
        <v>134</v>
      </c>
      <c r="H139" s="179">
        <v>11</v>
      </c>
      <c r="I139" s="180"/>
      <c r="J139" s="181">
        <f t="shared" si="10"/>
        <v>0</v>
      </c>
      <c r="K139" s="177" t="s">
        <v>126</v>
      </c>
      <c r="L139" s="182"/>
      <c r="M139" s="183" t="s">
        <v>19</v>
      </c>
      <c r="N139" s="184" t="s">
        <v>44</v>
      </c>
      <c r="O139" s="61"/>
      <c r="P139" s="171">
        <f t="shared" si="11"/>
        <v>0</v>
      </c>
      <c r="Q139" s="171">
        <v>0</v>
      </c>
      <c r="R139" s="171">
        <f t="shared" si="12"/>
        <v>0</v>
      </c>
      <c r="S139" s="171">
        <v>0</v>
      </c>
      <c r="T139" s="172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3" t="s">
        <v>127</v>
      </c>
      <c r="AT139" s="173" t="s">
        <v>137</v>
      </c>
      <c r="AU139" s="173" t="s">
        <v>81</v>
      </c>
      <c r="AY139" s="14" t="s">
        <v>121</v>
      </c>
      <c r="BE139" s="174">
        <f t="shared" si="14"/>
        <v>0</v>
      </c>
      <c r="BF139" s="174">
        <f t="shared" si="15"/>
        <v>0</v>
      </c>
      <c r="BG139" s="174">
        <f t="shared" si="16"/>
        <v>0</v>
      </c>
      <c r="BH139" s="174">
        <f t="shared" si="17"/>
        <v>0</v>
      </c>
      <c r="BI139" s="174">
        <f t="shared" si="18"/>
        <v>0</v>
      </c>
      <c r="BJ139" s="14" t="s">
        <v>81</v>
      </c>
      <c r="BK139" s="174">
        <f t="shared" si="19"/>
        <v>0</v>
      </c>
      <c r="BL139" s="14" t="s">
        <v>127</v>
      </c>
      <c r="BM139" s="173" t="s">
        <v>381</v>
      </c>
    </row>
    <row r="140" spans="1:65" s="2" customFormat="1" ht="24.2" customHeight="1">
      <c r="A140" s="31"/>
      <c r="B140" s="32"/>
      <c r="C140" s="162" t="s">
        <v>382</v>
      </c>
      <c r="D140" s="162" t="s">
        <v>122</v>
      </c>
      <c r="E140" s="163" t="s">
        <v>383</v>
      </c>
      <c r="F140" s="164" t="s">
        <v>384</v>
      </c>
      <c r="G140" s="165" t="s">
        <v>134</v>
      </c>
      <c r="H140" s="166">
        <v>6</v>
      </c>
      <c r="I140" s="167"/>
      <c r="J140" s="168">
        <f t="shared" si="10"/>
        <v>0</v>
      </c>
      <c r="K140" s="164" t="s">
        <v>126</v>
      </c>
      <c r="L140" s="36"/>
      <c r="M140" s="169" t="s">
        <v>19</v>
      </c>
      <c r="N140" s="170" t="s">
        <v>44</v>
      </c>
      <c r="O140" s="61"/>
      <c r="P140" s="171">
        <f t="shared" si="11"/>
        <v>0</v>
      </c>
      <c r="Q140" s="171">
        <v>0</v>
      </c>
      <c r="R140" s="171">
        <f t="shared" si="12"/>
        <v>0</v>
      </c>
      <c r="S140" s="171">
        <v>0</v>
      </c>
      <c r="T140" s="172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3" t="s">
        <v>127</v>
      </c>
      <c r="AT140" s="173" t="s">
        <v>122</v>
      </c>
      <c r="AU140" s="173" t="s">
        <v>81</v>
      </c>
      <c r="AY140" s="14" t="s">
        <v>121</v>
      </c>
      <c r="BE140" s="174">
        <f t="shared" si="14"/>
        <v>0</v>
      </c>
      <c r="BF140" s="174">
        <f t="shared" si="15"/>
        <v>0</v>
      </c>
      <c r="BG140" s="174">
        <f t="shared" si="16"/>
        <v>0</v>
      </c>
      <c r="BH140" s="174">
        <f t="shared" si="17"/>
        <v>0</v>
      </c>
      <c r="BI140" s="174">
        <f t="shared" si="18"/>
        <v>0</v>
      </c>
      <c r="BJ140" s="14" t="s">
        <v>81</v>
      </c>
      <c r="BK140" s="174">
        <f t="shared" si="19"/>
        <v>0</v>
      </c>
      <c r="BL140" s="14" t="s">
        <v>127</v>
      </c>
      <c r="BM140" s="173" t="s">
        <v>385</v>
      </c>
    </row>
    <row r="141" spans="1:65" s="2" customFormat="1" ht="24.2" customHeight="1">
      <c r="A141" s="31"/>
      <c r="B141" s="32"/>
      <c r="C141" s="175" t="s">
        <v>220</v>
      </c>
      <c r="D141" s="175" t="s">
        <v>137</v>
      </c>
      <c r="E141" s="176" t="s">
        <v>386</v>
      </c>
      <c r="F141" s="177" t="s">
        <v>387</v>
      </c>
      <c r="G141" s="178" t="s">
        <v>134</v>
      </c>
      <c r="H141" s="179">
        <v>6</v>
      </c>
      <c r="I141" s="180"/>
      <c r="J141" s="181">
        <f t="shared" si="10"/>
        <v>0</v>
      </c>
      <c r="K141" s="177" t="s">
        <v>126</v>
      </c>
      <c r="L141" s="182"/>
      <c r="M141" s="183" t="s">
        <v>19</v>
      </c>
      <c r="N141" s="184" t="s">
        <v>44</v>
      </c>
      <c r="O141" s="61"/>
      <c r="P141" s="171">
        <f t="shared" si="11"/>
        <v>0</v>
      </c>
      <c r="Q141" s="171">
        <v>0</v>
      </c>
      <c r="R141" s="171">
        <f t="shared" si="12"/>
        <v>0</v>
      </c>
      <c r="S141" s="171">
        <v>0</v>
      </c>
      <c r="T141" s="172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3" t="s">
        <v>127</v>
      </c>
      <c r="AT141" s="173" t="s">
        <v>137</v>
      </c>
      <c r="AU141" s="173" t="s">
        <v>81</v>
      </c>
      <c r="AY141" s="14" t="s">
        <v>121</v>
      </c>
      <c r="BE141" s="174">
        <f t="shared" si="14"/>
        <v>0</v>
      </c>
      <c r="BF141" s="174">
        <f t="shared" si="15"/>
        <v>0</v>
      </c>
      <c r="BG141" s="174">
        <f t="shared" si="16"/>
        <v>0</v>
      </c>
      <c r="BH141" s="174">
        <f t="shared" si="17"/>
        <v>0</v>
      </c>
      <c r="BI141" s="174">
        <f t="shared" si="18"/>
        <v>0</v>
      </c>
      <c r="BJ141" s="14" t="s">
        <v>81</v>
      </c>
      <c r="BK141" s="174">
        <f t="shared" si="19"/>
        <v>0</v>
      </c>
      <c r="BL141" s="14" t="s">
        <v>127</v>
      </c>
      <c r="BM141" s="173" t="s">
        <v>388</v>
      </c>
    </row>
    <row r="142" spans="1:65" s="2" customFormat="1" ht="24.2" customHeight="1">
      <c r="A142" s="31"/>
      <c r="B142" s="32"/>
      <c r="C142" s="162" t="s">
        <v>389</v>
      </c>
      <c r="D142" s="162" t="s">
        <v>122</v>
      </c>
      <c r="E142" s="163" t="s">
        <v>390</v>
      </c>
      <c r="F142" s="164" t="s">
        <v>391</v>
      </c>
      <c r="G142" s="165" t="s">
        <v>134</v>
      </c>
      <c r="H142" s="166">
        <v>2</v>
      </c>
      <c r="I142" s="167"/>
      <c r="J142" s="168">
        <f t="shared" si="10"/>
        <v>0</v>
      </c>
      <c r="K142" s="164" t="s">
        <v>126</v>
      </c>
      <c r="L142" s="36"/>
      <c r="M142" s="169" t="s">
        <v>19</v>
      </c>
      <c r="N142" s="170" t="s">
        <v>44</v>
      </c>
      <c r="O142" s="61"/>
      <c r="P142" s="171">
        <f t="shared" si="11"/>
        <v>0</v>
      </c>
      <c r="Q142" s="171">
        <v>0</v>
      </c>
      <c r="R142" s="171">
        <f t="shared" si="12"/>
        <v>0</v>
      </c>
      <c r="S142" s="171">
        <v>0</v>
      </c>
      <c r="T142" s="172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3" t="s">
        <v>127</v>
      </c>
      <c r="AT142" s="173" t="s">
        <v>122</v>
      </c>
      <c r="AU142" s="173" t="s">
        <v>81</v>
      </c>
      <c r="AY142" s="14" t="s">
        <v>121</v>
      </c>
      <c r="BE142" s="174">
        <f t="shared" si="14"/>
        <v>0</v>
      </c>
      <c r="BF142" s="174">
        <f t="shared" si="15"/>
        <v>0</v>
      </c>
      <c r="BG142" s="174">
        <f t="shared" si="16"/>
        <v>0</v>
      </c>
      <c r="BH142" s="174">
        <f t="shared" si="17"/>
        <v>0</v>
      </c>
      <c r="BI142" s="174">
        <f t="shared" si="18"/>
        <v>0</v>
      </c>
      <c r="BJ142" s="14" t="s">
        <v>81</v>
      </c>
      <c r="BK142" s="174">
        <f t="shared" si="19"/>
        <v>0</v>
      </c>
      <c r="BL142" s="14" t="s">
        <v>127</v>
      </c>
      <c r="BM142" s="173" t="s">
        <v>392</v>
      </c>
    </row>
    <row r="143" spans="1:65" s="2" customFormat="1" ht="24.2" customHeight="1">
      <c r="A143" s="31"/>
      <c r="B143" s="32"/>
      <c r="C143" s="175" t="s">
        <v>223</v>
      </c>
      <c r="D143" s="175" t="s">
        <v>137</v>
      </c>
      <c r="E143" s="176" t="s">
        <v>393</v>
      </c>
      <c r="F143" s="177" t="s">
        <v>394</v>
      </c>
      <c r="G143" s="178" t="s">
        <v>134</v>
      </c>
      <c r="H143" s="179">
        <v>2</v>
      </c>
      <c r="I143" s="180"/>
      <c r="J143" s="181">
        <f t="shared" si="10"/>
        <v>0</v>
      </c>
      <c r="K143" s="177" t="s">
        <v>126</v>
      </c>
      <c r="L143" s="182"/>
      <c r="M143" s="183" t="s">
        <v>19</v>
      </c>
      <c r="N143" s="184" t="s">
        <v>44</v>
      </c>
      <c r="O143" s="61"/>
      <c r="P143" s="171">
        <f t="shared" si="11"/>
        <v>0</v>
      </c>
      <c r="Q143" s="171">
        <v>0</v>
      </c>
      <c r="R143" s="171">
        <f t="shared" si="12"/>
        <v>0</v>
      </c>
      <c r="S143" s="171">
        <v>0</v>
      </c>
      <c r="T143" s="172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3" t="s">
        <v>127</v>
      </c>
      <c r="AT143" s="173" t="s">
        <v>137</v>
      </c>
      <c r="AU143" s="173" t="s">
        <v>81</v>
      </c>
      <c r="AY143" s="14" t="s">
        <v>121</v>
      </c>
      <c r="BE143" s="174">
        <f t="shared" si="14"/>
        <v>0</v>
      </c>
      <c r="BF143" s="174">
        <f t="shared" si="15"/>
        <v>0</v>
      </c>
      <c r="BG143" s="174">
        <f t="shared" si="16"/>
        <v>0</v>
      </c>
      <c r="BH143" s="174">
        <f t="shared" si="17"/>
        <v>0</v>
      </c>
      <c r="BI143" s="174">
        <f t="shared" si="18"/>
        <v>0</v>
      </c>
      <c r="BJ143" s="14" t="s">
        <v>81</v>
      </c>
      <c r="BK143" s="174">
        <f t="shared" si="19"/>
        <v>0</v>
      </c>
      <c r="BL143" s="14" t="s">
        <v>127</v>
      </c>
      <c r="BM143" s="173" t="s">
        <v>395</v>
      </c>
    </row>
    <row r="144" spans="1:65" s="2" customFormat="1" ht="24.2" customHeight="1">
      <c r="A144" s="31"/>
      <c r="B144" s="32"/>
      <c r="C144" s="162" t="s">
        <v>396</v>
      </c>
      <c r="D144" s="162" t="s">
        <v>122</v>
      </c>
      <c r="E144" s="163" t="s">
        <v>397</v>
      </c>
      <c r="F144" s="164" t="s">
        <v>398</v>
      </c>
      <c r="G144" s="165" t="s">
        <v>134</v>
      </c>
      <c r="H144" s="166">
        <v>2</v>
      </c>
      <c r="I144" s="167"/>
      <c r="J144" s="168">
        <f t="shared" si="10"/>
        <v>0</v>
      </c>
      <c r="K144" s="164" t="s">
        <v>126</v>
      </c>
      <c r="L144" s="36"/>
      <c r="M144" s="169" t="s">
        <v>19</v>
      </c>
      <c r="N144" s="170" t="s">
        <v>44</v>
      </c>
      <c r="O144" s="61"/>
      <c r="P144" s="171">
        <f t="shared" si="11"/>
        <v>0</v>
      </c>
      <c r="Q144" s="171">
        <v>0</v>
      </c>
      <c r="R144" s="171">
        <f t="shared" si="12"/>
        <v>0</v>
      </c>
      <c r="S144" s="171">
        <v>0</v>
      </c>
      <c r="T144" s="172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3" t="s">
        <v>127</v>
      </c>
      <c r="AT144" s="173" t="s">
        <v>122</v>
      </c>
      <c r="AU144" s="173" t="s">
        <v>81</v>
      </c>
      <c r="AY144" s="14" t="s">
        <v>121</v>
      </c>
      <c r="BE144" s="174">
        <f t="shared" si="14"/>
        <v>0</v>
      </c>
      <c r="BF144" s="174">
        <f t="shared" si="15"/>
        <v>0</v>
      </c>
      <c r="BG144" s="174">
        <f t="shared" si="16"/>
        <v>0</v>
      </c>
      <c r="BH144" s="174">
        <f t="shared" si="17"/>
        <v>0</v>
      </c>
      <c r="BI144" s="174">
        <f t="shared" si="18"/>
        <v>0</v>
      </c>
      <c r="BJ144" s="14" t="s">
        <v>81</v>
      </c>
      <c r="BK144" s="174">
        <f t="shared" si="19"/>
        <v>0</v>
      </c>
      <c r="BL144" s="14" t="s">
        <v>127</v>
      </c>
      <c r="BM144" s="173" t="s">
        <v>399</v>
      </c>
    </row>
    <row r="145" spans="1:65" s="2" customFormat="1" ht="24.2" customHeight="1">
      <c r="A145" s="31"/>
      <c r="B145" s="32"/>
      <c r="C145" s="175" t="s">
        <v>303</v>
      </c>
      <c r="D145" s="175" t="s">
        <v>137</v>
      </c>
      <c r="E145" s="176" t="s">
        <v>400</v>
      </c>
      <c r="F145" s="177" t="s">
        <v>401</v>
      </c>
      <c r="G145" s="178" t="s">
        <v>134</v>
      </c>
      <c r="H145" s="179">
        <v>2</v>
      </c>
      <c r="I145" s="180"/>
      <c r="J145" s="181">
        <f t="shared" si="10"/>
        <v>0</v>
      </c>
      <c r="K145" s="177" t="s">
        <v>126</v>
      </c>
      <c r="L145" s="182"/>
      <c r="M145" s="183" t="s">
        <v>19</v>
      </c>
      <c r="N145" s="184" t="s">
        <v>44</v>
      </c>
      <c r="O145" s="61"/>
      <c r="P145" s="171">
        <f t="shared" si="11"/>
        <v>0</v>
      </c>
      <c r="Q145" s="171">
        <v>0</v>
      </c>
      <c r="R145" s="171">
        <f t="shared" si="12"/>
        <v>0</v>
      </c>
      <c r="S145" s="171">
        <v>0</v>
      </c>
      <c r="T145" s="172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3" t="s">
        <v>127</v>
      </c>
      <c r="AT145" s="173" t="s">
        <v>137</v>
      </c>
      <c r="AU145" s="173" t="s">
        <v>81</v>
      </c>
      <c r="AY145" s="14" t="s">
        <v>121</v>
      </c>
      <c r="BE145" s="174">
        <f t="shared" si="14"/>
        <v>0</v>
      </c>
      <c r="BF145" s="174">
        <f t="shared" si="15"/>
        <v>0</v>
      </c>
      <c r="BG145" s="174">
        <f t="shared" si="16"/>
        <v>0</v>
      </c>
      <c r="BH145" s="174">
        <f t="shared" si="17"/>
        <v>0</v>
      </c>
      <c r="BI145" s="174">
        <f t="shared" si="18"/>
        <v>0</v>
      </c>
      <c r="BJ145" s="14" t="s">
        <v>81</v>
      </c>
      <c r="BK145" s="174">
        <f t="shared" si="19"/>
        <v>0</v>
      </c>
      <c r="BL145" s="14" t="s">
        <v>127</v>
      </c>
      <c r="BM145" s="173" t="s">
        <v>402</v>
      </c>
    </row>
    <row r="146" spans="1:65" s="2" customFormat="1" ht="24.2" customHeight="1">
      <c r="A146" s="31"/>
      <c r="B146" s="32"/>
      <c r="C146" s="162" t="s">
        <v>403</v>
      </c>
      <c r="D146" s="162" t="s">
        <v>122</v>
      </c>
      <c r="E146" s="163" t="s">
        <v>404</v>
      </c>
      <c r="F146" s="164" t="s">
        <v>405</v>
      </c>
      <c r="G146" s="165" t="s">
        <v>134</v>
      </c>
      <c r="H146" s="166">
        <v>9</v>
      </c>
      <c r="I146" s="167"/>
      <c r="J146" s="168">
        <f t="shared" si="10"/>
        <v>0</v>
      </c>
      <c r="K146" s="164" t="s">
        <v>126</v>
      </c>
      <c r="L146" s="36"/>
      <c r="M146" s="169" t="s">
        <v>19</v>
      </c>
      <c r="N146" s="170" t="s">
        <v>44</v>
      </c>
      <c r="O146" s="61"/>
      <c r="P146" s="171">
        <f t="shared" si="11"/>
        <v>0</v>
      </c>
      <c r="Q146" s="171">
        <v>0</v>
      </c>
      <c r="R146" s="171">
        <f t="shared" si="12"/>
        <v>0</v>
      </c>
      <c r="S146" s="171">
        <v>0</v>
      </c>
      <c r="T146" s="172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3" t="s">
        <v>127</v>
      </c>
      <c r="AT146" s="173" t="s">
        <v>122</v>
      </c>
      <c r="AU146" s="173" t="s">
        <v>81</v>
      </c>
      <c r="AY146" s="14" t="s">
        <v>121</v>
      </c>
      <c r="BE146" s="174">
        <f t="shared" si="14"/>
        <v>0</v>
      </c>
      <c r="BF146" s="174">
        <f t="shared" si="15"/>
        <v>0</v>
      </c>
      <c r="BG146" s="174">
        <f t="shared" si="16"/>
        <v>0</v>
      </c>
      <c r="BH146" s="174">
        <f t="shared" si="17"/>
        <v>0</v>
      </c>
      <c r="BI146" s="174">
        <f t="shared" si="18"/>
        <v>0</v>
      </c>
      <c r="BJ146" s="14" t="s">
        <v>81</v>
      </c>
      <c r="BK146" s="174">
        <f t="shared" si="19"/>
        <v>0</v>
      </c>
      <c r="BL146" s="14" t="s">
        <v>127</v>
      </c>
      <c r="BM146" s="173" t="s">
        <v>406</v>
      </c>
    </row>
    <row r="147" spans="1:65" s="2" customFormat="1" ht="24.2" customHeight="1">
      <c r="A147" s="31"/>
      <c r="B147" s="32"/>
      <c r="C147" s="175" t="s">
        <v>306</v>
      </c>
      <c r="D147" s="175" t="s">
        <v>137</v>
      </c>
      <c r="E147" s="176" t="s">
        <v>407</v>
      </c>
      <c r="F147" s="177" t="s">
        <v>408</v>
      </c>
      <c r="G147" s="178" t="s">
        <v>134</v>
      </c>
      <c r="H147" s="179">
        <v>9</v>
      </c>
      <c r="I147" s="180"/>
      <c r="J147" s="181">
        <f t="shared" si="10"/>
        <v>0</v>
      </c>
      <c r="K147" s="177" t="s">
        <v>126</v>
      </c>
      <c r="L147" s="182"/>
      <c r="M147" s="183" t="s">
        <v>19</v>
      </c>
      <c r="N147" s="184" t="s">
        <v>44</v>
      </c>
      <c r="O147" s="61"/>
      <c r="P147" s="171">
        <f t="shared" si="11"/>
        <v>0</v>
      </c>
      <c r="Q147" s="171">
        <v>0</v>
      </c>
      <c r="R147" s="171">
        <f t="shared" si="12"/>
        <v>0</v>
      </c>
      <c r="S147" s="171">
        <v>0</v>
      </c>
      <c r="T147" s="172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3" t="s">
        <v>127</v>
      </c>
      <c r="AT147" s="173" t="s">
        <v>137</v>
      </c>
      <c r="AU147" s="173" t="s">
        <v>81</v>
      </c>
      <c r="AY147" s="14" t="s">
        <v>121</v>
      </c>
      <c r="BE147" s="174">
        <f t="shared" si="14"/>
        <v>0</v>
      </c>
      <c r="BF147" s="174">
        <f t="shared" si="15"/>
        <v>0</v>
      </c>
      <c r="BG147" s="174">
        <f t="shared" si="16"/>
        <v>0</v>
      </c>
      <c r="BH147" s="174">
        <f t="shared" si="17"/>
        <v>0</v>
      </c>
      <c r="BI147" s="174">
        <f t="shared" si="18"/>
        <v>0</v>
      </c>
      <c r="BJ147" s="14" t="s">
        <v>81</v>
      </c>
      <c r="BK147" s="174">
        <f t="shared" si="19"/>
        <v>0</v>
      </c>
      <c r="BL147" s="14" t="s">
        <v>127</v>
      </c>
      <c r="BM147" s="173" t="s">
        <v>409</v>
      </c>
    </row>
    <row r="148" spans="1:65" s="2" customFormat="1" ht="24.2" customHeight="1">
      <c r="A148" s="31"/>
      <c r="B148" s="32"/>
      <c r="C148" s="162" t="s">
        <v>410</v>
      </c>
      <c r="D148" s="162" t="s">
        <v>122</v>
      </c>
      <c r="E148" s="163" t="s">
        <v>411</v>
      </c>
      <c r="F148" s="164" t="s">
        <v>412</v>
      </c>
      <c r="G148" s="165" t="s">
        <v>134</v>
      </c>
      <c r="H148" s="166">
        <v>22</v>
      </c>
      <c r="I148" s="167"/>
      <c r="J148" s="168">
        <f t="shared" si="10"/>
        <v>0</v>
      </c>
      <c r="K148" s="164" t="s">
        <v>126</v>
      </c>
      <c r="L148" s="36"/>
      <c r="M148" s="169" t="s">
        <v>19</v>
      </c>
      <c r="N148" s="170" t="s">
        <v>44</v>
      </c>
      <c r="O148" s="61"/>
      <c r="P148" s="171">
        <f t="shared" si="11"/>
        <v>0</v>
      </c>
      <c r="Q148" s="171">
        <v>0</v>
      </c>
      <c r="R148" s="171">
        <f t="shared" si="12"/>
        <v>0</v>
      </c>
      <c r="S148" s="171">
        <v>0</v>
      </c>
      <c r="T148" s="172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3" t="s">
        <v>127</v>
      </c>
      <c r="AT148" s="173" t="s">
        <v>122</v>
      </c>
      <c r="AU148" s="173" t="s">
        <v>81</v>
      </c>
      <c r="AY148" s="14" t="s">
        <v>121</v>
      </c>
      <c r="BE148" s="174">
        <f t="shared" si="14"/>
        <v>0</v>
      </c>
      <c r="BF148" s="174">
        <f t="shared" si="15"/>
        <v>0</v>
      </c>
      <c r="BG148" s="174">
        <f t="shared" si="16"/>
        <v>0</v>
      </c>
      <c r="BH148" s="174">
        <f t="shared" si="17"/>
        <v>0</v>
      </c>
      <c r="BI148" s="174">
        <f t="shared" si="18"/>
        <v>0</v>
      </c>
      <c r="BJ148" s="14" t="s">
        <v>81</v>
      </c>
      <c r="BK148" s="174">
        <f t="shared" si="19"/>
        <v>0</v>
      </c>
      <c r="BL148" s="14" t="s">
        <v>127</v>
      </c>
      <c r="BM148" s="173" t="s">
        <v>413</v>
      </c>
    </row>
    <row r="149" spans="1:65" s="2" customFormat="1" ht="24.2" customHeight="1">
      <c r="A149" s="31"/>
      <c r="B149" s="32"/>
      <c r="C149" s="175" t="s">
        <v>309</v>
      </c>
      <c r="D149" s="175" t="s">
        <v>137</v>
      </c>
      <c r="E149" s="176" t="s">
        <v>414</v>
      </c>
      <c r="F149" s="177" t="s">
        <v>415</v>
      </c>
      <c r="G149" s="178" t="s">
        <v>134</v>
      </c>
      <c r="H149" s="179">
        <v>22</v>
      </c>
      <c r="I149" s="180"/>
      <c r="J149" s="181">
        <f t="shared" si="10"/>
        <v>0</v>
      </c>
      <c r="K149" s="177" t="s">
        <v>126</v>
      </c>
      <c r="L149" s="182"/>
      <c r="M149" s="183" t="s">
        <v>19</v>
      </c>
      <c r="N149" s="184" t="s">
        <v>44</v>
      </c>
      <c r="O149" s="61"/>
      <c r="P149" s="171">
        <f t="shared" si="11"/>
        <v>0</v>
      </c>
      <c r="Q149" s="171">
        <v>0</v>
      </c>
      <c r="R149" s="171">
        <f t="shared" si="12"/>
        <v>0</v>
      </c>
      <c r="S149" s="171">
        <v>0</v>
      </c>
      <c r="T149" s="172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73" t="s">
        <v>127</v>
      </c>
      <c r="AT149" s="173" t="s">
        <v>137</v>
      </c>
      <c r="AU149" s="173" t="s">
        <v>81</v>
      </c>
      <c r="AY149" s="14" t="s">
        <v>121</v>
      </c>
      <c r="BE149" s="174">
        <f t="shared" si="14"/>
        <v>0</v>
      </c>
      <c r="BF149" s="174">
        <f t="shared" si="15"/>
        <v>0</v>
      </c>
      <c r="BG149" s="174">
        <f t="shared" si="16"/>
        <v>0</v>
      </c>
      <c r="BH149" s="174">
        <f t="shared" si="17"/>
        <v>0</v>
      </c>
      <c r="BI149" s="174">
        <f t="shared" si="18"/>
        <v>0</v>
      </c>
      <c r="BJ149" s="14" t="s">
        <v>81</v>
      </c>
      <c r="BK149" s="174">
        <f t="shared" si="19"/>
        <v>0</v>
      </c>
      <c r="BL149" s="14" t="s">
        <v>127</v>
      </c>
      <c r="BM149" s="173" t="s">
        <v>416</v>
      </c>
    </row>
    <row r="150" spans="1:65" s="2" customFormat="1" ht="37.9" customHeight="1">
      <c r="A150" s="31"/>
      <c r="B150" s="32"/>
      <c r="C150" s="162" t="s">
        <v>417</v>
      </c>
      <c r="D150" s="162" t="s">
        <v>122</v>
      </c>
      <c r="E150" s="163" t="s">
        <v>418</v>
      </c>
      <c r="F150" s="164" t="s">
        <v>419</v>
      </c>
      <c r="G150" s="165" t="s">
        <v>134</v>
      </c>
      <c r="H150" s="166">
        <v>5</v>
      </c>
      <c r="I150" s="167"/>
      <c r="J150" s="168">
        <f t="shared" si="10"/>
        <v>0</v>
      </c>
      <c r="K150" s="164" t="s">
        <v>126</v>
      </c>
      <c r="L150" s="36"/>
      <c r="M150" s="169" t="s">
        <v>19</v>
      </c>
      <c r="N150" s="170" t="s">
        <v>44</v>
      </c>
      <c r="O150" s="61"/>
      <c r="P150" s="171">
        <f t="shared" si="11"/>
        <v>0</v>
      </c>
      <c r="Q150" s="171">
        <v>0</v>
      </c>
      <c r="R150" s="171">
        <f t="shared" si="12"/>
        <v>0</v>
      </c>
      <c r="S150" s="171">
        <v>0</v>
      </c>
      <c r="T150" s="172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3" t="s">
        <v>127</v>
      </c>
      <c r="AT150" s="173" t="s">
        <v>122</v>
      </c>
      <c r="AU150" s="173" t="s">
        <v>81</v>
      </c>
      <c r="AY150" s="14" t="s">
        <v>121</v>
      </c>
      <c r="BE150" s="174">
        <f t="shared" si="14"/>
        <v>0</v>
      </c>
      <c r="BF150" s="174">
        <f t="shared" si="15"/>
        <v>0</v>
      </c>
      <c r="BG150" s="174">
        <f t="shared" si="16"/>
        <v>0</v>
      </c>
      <c r="BH150" s="174">
        <f t="shared" si="17"/>
        <v>0</v>
      </c>
      <c r="BI150" s="174">
        <f t="shared" si="18"/>
        <v>0</v>
      </c>
      <c r="BJ150" s="14" t="s">
        <v>81</v>
      </c>
      <c r="BK150" s="174">
        <f t="shared" si="19"/>
        <v>0</v>
      </c>
      <c r="BL150" s="14" t="s">
        <v>127</v>
      </c>
      <c r="BM150" s="173" t="s">
        <v>420</v>
      </c>
    </row>
    <row r="151" spans="1:65" s="2" customFormat="1" ht="24.2" customHeight="1">
      <c r="A151" s="31"/>
      <c r="B151" s="32"/>
      <c r="C151" s="175" t="s">
        <v>312</v>
      </c>
      <c r="D151" s="175" t="s">
        <v>137</v>
      </c>
      <c r="E151" s="176" t="s">
        <v>421</v>
      </c>
      <c r="F151" s="177" t="s">
        <v>422</v>
      </c>
      <c r="G151" s="178" t="s">
        <v>134</v>
      </c>
      <c r="H151" s="179">
        <v>12</v>
      </c>
      <c r="I151" s="180"/>
      <c r="J151" s="181">
        <f t="shared" si="10"/>
        <v>0</v>
      </c>
      <c r="K151" s="177" t="s">
        <v>126</v>
      </c>
      <c r="L151" s="182"/>
      <c r="M151" s="183" t="s">
        <v>19</v>
      </c>
      <c r="N151" s="184" t="s">
        <v>44</v>
      </c>
      <c r="O151" s="61"/>
      <c r="P151" s="171">
        <f t="shared" si="11"/>
        <v>0</v>
      </c>
      <c r="Q151" s="171">
        <v>0</v>
      </c>
      <c r="R151" s="171">
        <f t="shared" si="12"/>
        <v>0</v>
      </c>
      <c r="S151" s="171">
        <v>0</v>
      </c>
      <c r="T151" s="172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3" t="s">
        <v>127</v>
      </c>
      <c r="AT151" s="173" t="s">
        <v>137</v>
      </c>
      <c r="AU151" s="173" t="s">
        <v>81</v>
      </c>
      <c r="AY151" s="14" t="s">
        <v>121</v>
      </c>
      <c r="BE151" s="174">
        <f t="shared" si="14"/>
        <v>0</v>
      </c>
      <c r="BF151" s="174">
        <f t="shared" si="15"/>
        <v>0</v>
      </c>
      <c r="BG151" s="174">
        <f t="shared" si="16"/>
        <v>0</v>
      </c>
      <c r="BH151" s="174">
        <f t="shared" si="17"/>
        <v>0</v>
      </c>
      <c r="BI151" s="174">
        <f t="shared" si="18"/>
        <v>0</v>
      </c>
      <c r="BJ151" s="14" t="s">
        <v>81</v>
      </c>
      <c r="BK151" s="174">
        <f t="shared" si="19"/>
        <v>0</v>
      </c>
      <c r="BL151" s="14" t="s">
        <v>127</v>
      </c>
      <c r="BM151" s="173" t="s">
        <v>423</v>
      </c>
    </row>
    <row r="152" spans="1:65" s="2" customFormat="1" ht="37.9" customHeight="1">
      <c r="A152" s="31"/>
      <c r="B152" s="32"/>
      <c r="C152" s="162" t="s">
        <v>424</v>
      </c>
      <c r="D152" s="162" t="s">
        <v>122</v>
      </c>
      <c r="E152" s="163" t="s">
        <v>425</v>
      </c>
      <c r="F152" s="164" t="s">
        <v>426</v>
      </c>
      <c r="G152" s="165" t="s">
        <v>134</v>
      </c>
      <c r="H152" s="166">
        <v>5</v>
      </c>
      <c r="I152" s="167"/>
      <c r="J152" s="168">
        <f t="shared" si="10"/>
        <v>0</v>
      </c>
      <c r="K152" s="164" t="s">
        <v>126</v>
      </c>
      <c r="L152" s="36"/>
      <c r="M152" s="169" t="s">
        <v>19</v>
      </c>
      <c r="N152" s="170" t="s">
        <v>44</v>
      </c>
      <c r="O152" s="61"/>
      <c r="P152" s="171">
        <f t="shared" si="11"/>
        <v>0</v>
      </c>
      <c r="Q152" s="171">
        <v>0</v>
      </c>
      <c r="R152" s="171">
        <f t="shared" si="12"/>
        <v>0</v>
      </c>
      <c r="S152" s="171">
        <v>0</v>
      </c>
      <c r="T152" s="172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3" t="s">
        <v>127</v>
      </c>
      <c r="AT152" s="173" t="s">
        <v>122</v>
      </c>
      <c r="AU152" s="173" t="s">
        <v>81</v>
      </c>
      <c r="AY152" s="14" t="s">
        <v>121</v>
      </c>
      <c r="BE152" s="174">
        <f t="shared" si="14"/>
        <v>0</v>
      </c>
      <c r="BF152" s="174">
        <f t="shared" si="15"/>
        <v>0</v>
      </c>
      <c r="BG152" s="174">
        <f t="shared" si="16"/>
        <v>0</v>
      </c>
      <c r="BH152" s="174">
        <f t="shared" si="17"/>
        <v>0</v>
      </c>
      <c r="BI152" s="174">
        <f t="shared" si="18"/>
        <v>0</v>
      </c>
      <c r="BJ152" s="14" t="s">
        <v>81</v>
      </c>
      <c r="BK152" s="174">
        <f t="shared" si="19"/>
        <v>0</v>
      </c>
      <c r="BL152" s="14" t="s">
        <v>127</v>
      </c>
      <c r="BM152" s="173" t="s">
        <v>427</v>
      </c>
    </row>
    <row r="153" spans="1:65" s="2" customFormat="1" ht="24.2" customHeight="1">
      <c r="A153" s="31"/>
      <c r="B153" s="32"/>
      <c r="C153" s="162" t="s">
        <v>315</v>
      </c>
      <c r="D153" s="162" t="s">
        <v>122</v>
      </c>
      <c r="E153" s="163" t="s">
        <v>428</v>
      </c>
      <c r="F153" s="164" t="s">
        <v>429</v>
      </c>
      <c r="G153" s="165" t="s">
        <v>134</v>
      </c>
      <c r="H153" s="166">
        <v>5</v>
      </c>
      <c r="I153" s="167"/>
      <c r="J153" s="168">
        <f t="shared" si="10"/>
        <v>0</v>
      </c>
      <c r="K153" s="164" t="s">
        <v>126</v>
      </c>
      <c r="L153" s="36"/>
      <c r="M153" s="169" t="s">
        <v>19</v>
      </c>
      <c r="N153" s="170" t="s">
        <v>44</v>
      </c>
      <c r="O153" s="61"/>
      <c r="P153" s="171">
        <f t="shared" si="11"/>
        <v>0</v>
      </c>
      <c r="Q153" s="171">
        <v>0</v>
      </c>
      <c r="R153" s="171">
        <f t="shared" si="12"/>
        <v>0</v>
      </c>
      <c r="S153" s="171">
        <v>0</v>
      </c>
      <c r="T153" s="172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3" t="s">
        <v>127</v>
      </c>
      <c r="AT153" s="173" t="s">
        <v>122</v>
      </c>
      <c r="AU153" s="173" t="s">
        <v>81</v>
      </c>
      <c r="AY153" s="14" t="s">
        <v>121</v>
      </c>
      <c r="BE153" s="174">
        <f t="shared" si="14"/>
        <v>0</v>
      </c>
      <c r="BF153" s="174">
        <f t="shared" si="15"/>
        <v>0</v>
      </c>
      <c r="BG153" s="174">
        <f t="shared" si="16"/>
        <v>0</v>
      </c>
      <c r="BH153" s="174">
        <f t="shared" si="17"/>
        <v>0</v>
      </c>
      <c r="BI153" s="174">
        <f t="shared" si="18"/>
        <v>0</v>
      </c>
      <c r="BJ153" s="14" t="s">
        <v>81</v>
      </c>
      <c r="BK153" s="174">
        <f t="shared" si="19"/>
        <v>0</v>
      </c>
      <c r="BL153" s="14" t="s">
        <v>127</v>
      </c>
      <c r="BM153" s="173" t="s">
        <v>430</v>
      </c>
    </row>
    <row r="154" spans="1:65" s="2" customFormat="1" ht="37.9" customHeight="1">
      <c r="A154" s="31"/>
      <c r="B154" s="32"/>
      <c r="C154" s="162" t="s">
        <v>431</v>
      </c>
      <c r="D154" s="162" t="s">
        <v>122</v>
      </c>
      <c r="E154" s="163" t="s">
        <v>432</v>
      </c>
      <c r="F154" s="164" t="s">
        <v>433</v>
      </c>
      <c r="G154" s="165" t="s">
        <v>134</v>
      </c>
      <c r="H154" s="166">
        <v>8</v>
      </c>
      <c r="I154" s="167"/>
      <c r="J154" s="168">
        <f t="shared" ref="J154:J176" si="20">ROUND(I154*H154,2)</f>
        <v>0</v>
      </c>
      <c r="K154" s="164" t="s">
        <v>126</v>
      </c>
      <c r="L154" s="36"/>
      <c r="M154" s="169" t="s">
        <v>19</v>
      </c>
      <c r="N154" s="170" t="s">
        <v>44</v>
      </c>
      <c r="O154" s="61"/>
      <c r="P154" s="171">
        <f t="shared" ref="P154:P176" si="21">O154*H154</f>
        <v>0</v>
      </c>
      <c r="Q154" s="171">
        <v>0</v>
      </c>
      <c r="R154" s="171">
        <f t="shared" ref="R154:R176" si="22">Q154*H154</f>
        <v>0</v>
      </c>
      <c r="S154" s="171">
        <v>0</v>
      </c>
      <c r="T154" s="172">
        <f t="shared" ref="T154:T176" si="23"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3" t="s">
        <v>127</v>
      </c>
      <c r="AT154" s="173" t="s">
        <v>122</v>
      </c>
      <c r="AU154" s="173" t="s">
        <v>81</v>
      </c>
      <c r="AY154" s="14" t="s">
        <v>121</v>
      </c>
      <c r="BE154" s="174">
        <f t="shared" ref="BE154:BE176" si="24">IF(N154="základní",J154,0)</f>
        <v>0</v>
      </c>
      <c r="BF154" s="174">
        <f t="shared" ref="BF154:BF176" si="25">IF(N154="snížená",J154,0)</f>
        <v>0</v>
      </c>
      <c r="BG154" s="174">
        <f t="shared" ref="BG154:BG176" si="26">IF(N154="zákl. přenesená",J154,0)</f>
        <v>0</v>
      </c>
      <c r="BH154" s="174">
        <f t="shared" ref="BH154:BH176" si="27">IF(N154="sníž. přenesená",J154,0)</f>
        <v>0</v>
      </c>
      <c r="BI154" s="174">
        <f t="shared" ref="BI154:BI176" si="28">IF(N154="nulová",J154,0)</f>
        <v>0</v>
      </c>
      <c r="BJ154" s="14" t="s">
        <v>81</v>
      </c>
      <c r="BK154" s="174">
        <f t="shared" ref="BK154:BK176" si="29">ROUND(I154*H154,2)</f>
        <v>0</v>
      </c>
      <c r="BL154" s="14" t="s">
        <v>127</v>
      </c>
      <c r="BM154" s="173" t="s">
        <v>434</v>
      </c>
    </row>
    <row r="155" spans="1:65" s="2" customFormat="1" ht="49.15" customHeight="1">
      <c r="A155" s="31"/>
      <c r="B155" s="32"/>
      <c r="C155" s="162" t="s">
        <v>318</v>
      </c>
      <c r="D155" s="162" t="s">
        <v>122</v>
      </c>
      <c r="E155" s="163" t="s">
        <v>435</v>
      </c>
      <c r="F155" s="164" t="s">
        <v>436</v>
      </c>
      <c r="G155" s="165" t="s">
        <v>134</v>
      </c>
      <c r="H155" s="166">
        <v>14</v>
      </c>
      <c r="I155" s="167"/>
      <c r="J155" s="168">
        <f t="shared" si="20"/>
        <v>0</v>
      </c>
      <c r="K155" s="164" t="s">
        <v>126</v>
      </c>
      <c r="L155" s="36"/>
      <c r="M155" s="169" t="s">
        <v>19</v>
      </c>
      <c r="N155" s="170" t="s">
        <v>44</v>
      </c>
      <c r="O155" s="61"/>
      <c r="P155" s="171">
        <f t="shared" si="21"/>
        <v>0</v>
      </c>
      <c r="Q155" s="171">
        <v>0</v>
      </c>
      <c r="R155" s="171">
        <f t="shared" si="22"/>
        <v>0</v>
      </c>
      <c r="S155" s="171">
        <v>0</v>
      </c>
      <c r="T155" s="172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3" t="s">
        <v>127</v>
      </c>
      <c r="AT155" s="173" t="s">
        <v>122</v>
      </c>
      <c r="AU155" s="173" t="s">
        <v>81</v>
      </c>
      <c r="AY155" s="14" t="s">
        <v>121</v>
      </c>
      <c r="BE155" s="174">
        <f t="shared" si="24"/>
        <v>0</v>
      </c>
      <c r="BF155" s="174">
        <f t="shared" si="25"/>
        <v>0</v>
      </c>
      <c r="BG155" s="174">
        <f t="shared" si="26"/>
        <v>0</v>
      </c>
      <c r="BH155" s="174">
        <f t="shared" si="27"/>
        <v>0</v>
      </c>
      <c r="BI155" s="174">
        <f t="shared" si="28"/>
        <v>0</v>
      </c>
      <c r="BJ155" s="14" t="s">
        <v>81</v>
      </c>
      <c r="BK155" s="174">
        <f t="shared" si="29"/>
        <v>0</v>
      </c>
      <c r="BL155" s="14" t="s">
        <v>127</v>
      </c>
      <c r="BM155" s="173" t="s">
        <v>437</v>
      </c>
    </row>
    <row r="156" spans="1:65" s="2" customFormat="1" ht="37.9" customHeight="1">
      <c r="A156" s="31"/>
      <c r="B156" s="32"/>
      <c r="C156" s="162" t="s">
        <v>438</v>
      </c>
      <c r="D156" s="162" t="s">
        <v>122</v>
      </c>
      <c r="E156" s="163" t="s">
        <v>439</v>
      </c>
      <c r="F156" s="164" t="s">
        <v>440</v>
      </c>
      <c r="G156" s="165" t="s">
        <v>125</v>
      </c>
      <c r="H156" s="166">
        <v>2300</v>
      </c>
      <c r="I156" s="167"/>
      <c r="J156" s="168">
        <f t="shared" si="20"/>
        <v>0</v>
      </c>
      <c r="K156" s="164" t="s">
        <v>126</v>
      </c>
      <c r="L156" s="36"/>
      <c r="M156" s="169" t="s">
        <v>19</v>
      </c>
      <c r="N156" s="170" t="s">
        <v>44</v>
      </c>
      <c r="O156" s="61"/>
      <c r="P156" s="171">
        <f t="shared" si="21"/>
        <v>0</v>
      </c>
      <c r="Q156" s="171">
        <v>0</v>
      </c>
      <c r="R156" s="171">
        <f t="shared" si="22"/>
        <v>0</v>
      </c>
      <c r="S156" s="171">
        <v>0</v>
      </c>
      <c r="T156" s="172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3" t="s">
        <v>127</v>
      </c>
      <c r="AT156" s="173" t="s">
        <v>122</v>
      </c>
      <c r="AU156" s="173" t="s">
        <v>81</v>
      </c>
      <c r="AY156" s="14" t="s">
        <v>121</v>
      </c>
      <c r="BE156" s="174">
        <f t="shared" si="24"/>
        <v>0</v>
      </c>
      <c r="BF156" s="174">
        <f t="shared" si="25"/>
        <v>0</v>
      </c>
      <c r="BG156" s="174">
        <f t="shared" si="26"/>
        <v>0</v>
      </c>
      <c r="BH156" s="174">
        <f t="shared" si="27"/>
        <v>0</v>
      </c>
      <c r="BI156" s="174">
        <f t="shared" si="28"/>
        <v>0</v>
      </c>
      <c r="BJ156" s="14" t="s">
        <v>81</v>
      </c>
      <c r="BK156" s="174">
        <f t="shared" si="29"/>
        <v>0</v>
      </c>
      <c r="BL156" s="14" t="s">
        <v>127</v>
      </c>
      <c r="BM156" s="173" t="s">
        <v>441</v>
      </c>
    </row>
    <row r="157" spans="1:65" s="2" customFormat="1" ht="49.15" customHeight="1">
      <c r="A157" s="31"/>
      <c r="B157" s="32"/>
      <c r="C157" s="162" t="s">
        <v>322</v>
      </c>
      <c r="D157" s="162" t="s">
        <v>122</v>
      </c>
      <c r="E157" s="163" t="s">
        <v>442</v>
      </c>
      <c r="F157" s="164" t="s">
        <v>443</v>
      </c>
      <c r="G157" s="165" t="s">
        <v>134</v>
      </c>
      <c r="H157" s="166">
        <v>10</v>
      </c>
      <c r="I157" s="167"/>
      <c r="J157" s="168">
        <f t="shared" si="20"/>
        <v>0</v>
      </c>
      <c r="K157" s="164" t="s">
        <v>126</v>
      </c>
      <c r="L157" s="36"/>
      <c r="M157" s="169" t="s">
        <v>19</v>
      </c>
      <c r="N157" s="170" t="s">
        <v>44</v>
      </c>
      <c r="O157" s="61"/>
      <c r="P157" s="171">
        <f t="shared" si="21"/>
        <v>0</v>
      </c>
      <c r="Q157" s="171">
        <v>0</v>
      </c>
      <c r="R157" s="171">
        <f t="shared" si="22"/>
        <v>0</v>
      </c>
      <c r="S157" s="171">
        <v>0</v>
      </c>
      <c r="T157" s="172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3" t="s">
        <v>127</v>
      </c>
      <c r="AT157" s="173" t="s">
        <v>122</v>
      </c>
      <c r="AU157" s="173" t="s">
        <v>81</v>
      </c>
      <c r="AY157" s="14" t="s">
        <v>121</v>
      </c>
      <c r="BE157" s="174">
        <f t="shared" si="24"/>
        <v>0</v>
      </c>
      <c r="BF157" s="174">
        <f t="shared" si="25"/>
        <v>0</v>
      </c>
      <c r="BG157" s="174">
        <f t="shared" si="26"/>
        <v>0</v>
      </c>
      <c r="BH157" s="174">
        <f t="shared" si="27"/>
        <v>0</v>
      </c>
      <c r="BI157" s="174">
        <f t="shared" si="28"/>
        <v>0</v>
      </c>
      <c r="BJ157" s="14" t="s">
        <v>81</v>
      </c>
      <c r="BK157" s="174">
        <f t="shared" si="29"/>
        <v>0</v>
      </c>
      <c r="BL157" s="14" t="s">
        <v>127</v>
      </c>
      <c r="BM157" s="173" t="s">
        <v>444</v>
      </c>
    </row>
    <row r="158" spans="1:65" s="2" customFormat="1" ht="37.9" customHeight="1">
      <c r="A158" s="31"/>
      <c r="B158" s="32"/>
      <c r="C158" s="162" t="s">
        <v>445</v>
      </c>
      <c r="D158" s="162" t="s">
        <v>122</v>
      </c>
      <c r="E158" s="163" t="s">
        <v>446</v>
      </c>
      <c r="F158" s="164" t="s">
        <v>447</v>
      </c>
      <c r="G158" s="165" t="s">
        <v>134</v>
      </c>
      <c r="H158" s="166">
        <v>8</v>
      </c>
      <c r="I158" s="167"/>
      <c r="J158" s="168">
        <f t="shared" si="20"/>
        <v>0</v>
      </c>
      <c r="K158" s="164" t="s">
        <v>126</v>
      </c>
      <c r="L158" s="36"/>
      <c r="M158" s="169" t="s">
        <v>19</v>
      </c>
      <c r="N158" s="170" t="s">
        <v>44</v>
      </c>
      <c r="O158" s="61"/>
      <c r="P158" s="171">
        <f t="shared" si="21"/>
        <v>0</v>
      </c>
      <c r="Q158" s="171">
        <v>0</v>
      </c>
      <c r="R158" s="171">
        <f t="shared" si="22"/>
        <v>0</v>
      </c>
      <c r="S158" s="171">
        <v>0</v>
      </c>
      <c r="T158" s="172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3" t="s">
        <v>127</v>
      </c>
      <c r="AT158" s="173" t="s">
        <v>122</v>
      </c>
      <c r="AU158" s="173" t="s">
        <v>81</v>
      </c>
      <c r="AY158" s="14" t="s">
        <v>121</v>
      </c>
      <c r="BE158" s="174">
        <f t="shared" si="24"/>
        <v>0</v>
      </c>
      <c r="BF158" s="174">
        <f t="shared" si="25"/>
        <v>0</v>
      </c>
      <c r="BG158" s="174">
        <f t="shared" si="26"/>
        <v>0</v>
      </c>
      <c r="BH158" s="174">
        <f t="shared" si="27"/>
        <v>0</v>
      </c>
      <c r="BI158" s="174">
        <f t="shared" si="28"/>
        <v>0</v>
      </c>
      <c r="BJ158" s="14" t="s">
        <v>81</v>
      </c>
      <c r="BK158" s="174">
        <f t="shared" si="29"/>
        <v>0</v>
      </c>
      <c r="BL158" s="14" t="s">
        <v>127</v>
      </c>
      <c r="BM158" s="173" t="s">
        <v>448</v>
      </c>
    </row>
    <row r="159" spans="1:65" s="2" customFormat="1" ht="37.9" customHeight="1">
      <c r="A159" s="31"/>
      <c r="B159" s="32"/>
      <c r="C159" s="162" t="s">
        <v>325</v>
      </c>
      <c r="D159" s="162" t="s">
        <v>122</v>
      </c>
      <c r="E159" s="163" t="s">
        <v>449</v>
      </c>
      <c r="F159" s="164" t="s">
        <v>450</v>
      </c>
      <c r="G159" s="165" t="s">
        <v>134</v>
      </c>
      <c r="H159" s="166">
        <v>8</v>
      </c>
      <c r="I159" s="167"/>
      <c r="J159" s="168">
        <f t="shared" si="20"/>
        <v>0</v>
      </c>
      <c r="K159" s="164" t="s">
        <v>126</v>
      </c>
      <c r="L159" s="36"/>
      <c r="M159" s="169" t="s">
        <v>19</v>
      </c>
      <c r="N159" s="170" t="s">
        <v>44</v>
      </c>
      <c r="O159" s="61"/>
      <c r="P159" s="171">
        <f t="shared" si="21"/>
        <v>0</v>
      </c>
      <c r="Q159" s="171">
        <v>0</v>
      </c>
      <c r="R159" s="171">
        <f t="shared" si="22"/>
        <v>0</v>
      </c>
      <c r="S159" s="171">
        <v>0</v>
      </c>
      <c r="T159" s="172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3" t="s">
        <v>127</v>
      </c>
      <c r="AT159" s="173" t="s">
        <v>122</v>
      </c>
      <c r="AU159" s="173" t="s">
        <v>81</v>
      </c>
      <c r="AY159" s="14" t="s">
        <v>121</v>
      </c>
      <c r="BE159" s="174">
        <f t="shared" si="24"/>
        <v>0</v>
      </c>
      <c r="BF159" s="174">
        <f t="shared" si="25"/>
        <v>0</v>
      </c>
      <c r="BG159" s="174">
        <f t="shared" si="26"/>
        <v>0</v>
      </c>
      <c r="BH159" s="174">
        <f t="shared" si="27"/>
        <v>0</v>
      </c>
      <c r="BI159" s="174">
        <f t="shared" si="28"/>
        <v>0</v>
      </c>
      <c r="BJ159" s="14" t="s">
        <v>81</v>
      </c>
      <c r="BK159" s="174">
        <f t="shared" si="29"/>
        <v>0</v>
      </c>
      <c r="BL159" s="14" t="s">
        <v>127</v>
      </c>
      <c r="BM159" s="173" t="s">
        <v>451</v>
      </c>
    </row>
    <row r="160" spans="1:65" s="2" customFormat="1" ht="24.2" customHeight="1">
      <c r="A160" s="31"/>
      <c r="B160" s="32"/>
      <c r="C160" s="162" t="s">
        <v>452</v>
      </c>
      <c r="D160" s="162" t="s">
        <v>122</v>
      </c>
      <c r="E160" s="163" t="s">
        <v>453</v>
      </c>
      <c r="F160" s="164" t="s">
        <v>454</v>
      </c>
      <c r="G160" s="165" t="s">
        <v>134</v>
      </c>
      <c r="H160" s="166">
        <v>2</v>
      </c>
      <c r="I160" s="167"/>
      <c r="J160" s="168">
        <f t="shared" si="20"/>
        <v>0</v>
      </c>
      <c r="K160" s="164" t="s">
        <v>126</v>
      </c>
      <c r="L160" s="36"/>
      <c r="M160" s="169" t="s">
        <v>19</v>
      </c>
      <c r="N160" s="170" t="s">
        <v>44</v>
      </c>
      <c r="O160" s="61"/>
      <c r="P160" s="171">
        <f t="shared" si="21"/>
        <v>0</v>
      </c>
      <c r="Q160" s="171">
        <v>0</v>
      </c>
      <c r="R160" s="171">
        <f t="shared" si="22"/>
        <v>0</v>
      </c>
      <c r="S160" s="171">
        <v>0</v>
      </c>
      <c r="T160" s="172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3" t="s">
        <v>127</v>
      </c>
      <c r="AT160" s="173" t="s">
        <v>122</v>
      </c>
      <c r="AU160" s="173" t="s">
        <v>81</v>
      </c>
      <c r="AY160" s="14" t="s">
        <v>121</v>
      </c>
      <c r="BE160" s="174">
        <f t="shared" si="24"/>
        <v>0</v>
      </c>
      <c r="BF160" s="174">
        <f t="shared" si="25"/>
        <v>0</v>
      </c>
      <c r="BG160" s="174">
        <f t="shared" si="26"/>
        <v>0</v>
      </c>
      <c r="BH160" s="174">
        <f t="shared" si="27"/>
        <v>0</v>
      </c>
      <c r="BI160" s="174">
        <f t="shared" si="28"/>
        <v>0</v>
      </c>
      <c r="BJ160" s="14" t="s">
        <v>81</v>
      </c>
      <c r="BK160" s="174">
        <f t="shared" si="29"/>
        <v>0</v>
      </c>
      <c r="BL160" s="14" t="s">
        <v>127</v>
      </c>
      <c r="BM160" s="173" t="s">
        <v>455</v>
      </c>
    </row>
    <row r="161" spans="1:65" s="2" customFormat="1" ht="24.2" customHeight="1">
      <c r="A161" s="31"/>
      <c r="B161" s="32"/>
      <c r="C161" s="162" t="s">
        <v>329</v>
      </c>
      <c r="D161" s="162" t="s">
        <v>122</v>
      </c>
      <c r="E161" s="163" t="s">
        <v>456</v>
      </c>
      <c r="F161" s="164" t="s">
        <v>457</v>
      </c>
      <c r="G161" s="165" t="s">
        <v>134</v>
      </c>
      <c r="H161" s="166">
        <v>2</v>
      </c>
      <c r="I161" s="167"/>
      <c r="J161" s="168">
        <f t="shared" si="20"/>
        <v>0</v>
      </c>
      <c r="K161" s="164" t="s">
        <v>126</v>
      </c>
      <c r="L161" s="36"/>
      <c r="M161" s="169" t="s">
        <v>19</v>
      </c>
      <c r="N161" s="170" t="s">
        <v>44</v>
      </c>
      <c r="O161" s="61"/>
      <c r="P161" s="171">
        <f t="shared" si="21"/>
        <v>0</v>
      </c>
      <c r="Q161" s="171">
        <v>0</v>
      </c>
      <c r="R161" s="171">
        <f t="shared" si="22"/>
        <v>0</v>
      </c>
      <c r="S161" s="171">
        <v>0</v>
      </c>
      <c r="T161" s="172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3" t="s">
        <v>127</v>
      </c>
      <c r="AT161" s="173" t="s">
        <v>122</v>
      </c>
      <c r="AU161" s="173" t="s">
        <v>81</v>
      </c>
      <c r="AY161" s="14" t="s">
        <v>121</v>
      </c>
      <c r="BE161" s="174">
        <f t="shared" si="24"/>
        <v>0</v>
      </c>
      <c r="BF161" s="174">
        <f t="shared" si="25"/>
        <v>0</v>
      </c>
      <c r="BG161" s="174">
        <f t="shared" si="26"/>
        <v>0</v>
      </c>
      <c r="BH161" s="174">
        <f t="shared" si="27"/>
        <v>0</v>
      </c>
      <c r="BI161" s="174">
        <f t="shared" si="28"/>
        <v>0</v>
      </c>
      <c r="BJ161" s="14" t="s">
        <v>81</v>
      </c>
      <c r="BK161" s="174">
        <f t="shared" si="29"/>
        <v>0</v>
      </c>
      <c r="BL161" s="14" t="s">
        <v>127</v>
      </c>
      <c r="BM161" s="173" t="s">
        <v>458</v>
      </c>
    </row>
    <row r="162" spans="1:65" s="2" customFormat="1" ht="24.2" customHeight="1">
      <c r="A162" s="31"/>
      <c r="B162" s="32"/>
      <c r="C162" s="162" t="s">
        <v>459</v>
      </c>
      <c r="D162" s="162" t="s">
        <v>122</v>
      </c>
      <c r="E162" s="163" t="s">
        <v>460</v>
      </c>
      <c r="F162" s="164" t="s">
        <v>461</v>
      </c>
      <c r="G162" s="165" t="s">
        <v>134</v>
      </c>
      <c r="H162" s="166">
        <v>2</v>
      </c>
      <c r="I162" s="167"/>
      <c r="J162" s="168">
        <f t="shared" si="20"/>
        <v>0</v>
      </c>
      <c r="K162" s="164" t="s">
        <v>126</v>
      </c>
      <c r="L162" s="36"/>
      <c r="M162" s="169" t="s">
        <v>19</v>
      </c>
      <c r="N162" s="170" t="s">
        <v>44</v>
      </c>
      <c r="O162" s="61"/>
      <c r="P162" s="171">
        <f t="shared" si="21"/>
        <v>0</v>
      </c>
      <c r="Q162" s="171">
        <v>0</v>
      </c>
      <c r="R162" s="171">
        <f t="shared" si="22"/>
        <v>0</v>
      </c>
      <c r="S162" s="171">
        <v>0</v>
      </c>
      <c r="T162" s="172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3" t="s">
        <v>127</v>
      </c>
      <c r="AT162" s="173" t="s">
        <v>122</v>
      </c>
      <c r="AU162" s="173" t="s">
        <v>81</v>
      </c>
      <c r="AY162" s="14" t="s">
        <v>121</v>
      </c>
      <c r="BE162" s="174">
        <f t="shared" si="24"/>
        <v>0</v>
      </c>
      <c r="BF162" s="174">
        <f t="shared" si="25"/>
        <v>0</v>
      </c>
      <c r="BG162" s="174">
        <f t="shared" si="26"/>
        <v>0</v>
      </c>
      <c r="BH162" s="174">
        <f t="shared" si="27"/>
        <v>0</v>
      </c>
      <c r="BI162" s="174">
        <f t="shared" si="28"/>
        <v>0</v>
      </c>
      <c r="BJ162" s="14" t="s">
        <v>81</v>
      </c>
      <c r="BK162" s="174">
        <f t="shared" si="29"/>
        <v>0</v>
      </c>
      <c r="BL162" s="14" t="s">
        <v>127</v>
      </c>
      <c r="BM162" s="173" t="s">
        <v>462</v>
      </c>
    </row>
    <row r="163" spans="1:65" s="2" customFormat="1" ht="49.15" customHeight="1">
      <c r="A163" s="31"/>
      <c r="B163" s="32"/>
      <c r="C163" s="162" t="s">
        <v>332</v>
      </c>
      <c r="D163" s="162" t="s">
        <v>122</v>
      </c>
      <c r="E163" s="163" t="s">
        <v>463</v>
      </c>
      <c r="F163" s="164" t="s">
        <v>464</v>
      </c>
      <c r="G163" s="165" t="s">
        <v>134</v>
      </c>
      <c r="H163" s="166">
        <v>2</v>
      </c>
      <c r="I163" s="167"/>
      <c r="J163" s="168">
        <f t="shared" si="20"/>
        <v>0</v>
      </c>
      <c r="K163" s="164" t="s">
        <v>126</v>
      </c>
      <c r="L163" s="36"/>
      <c r="M163" s="169" t="s">
        <v>19</v>
      </c>
      <c r="N163" s="170" t="s">
        <v>44</v>
      </c>
      <c r="O163" s="61"/>
      <c r="P163" s="171">
        <f t="shared" si="21"/>
        <v>0</v>
      </c>
      <c r="Q163" s="171">
        <v>0</v>
      </c>
      <c r="R163" s="171">
        <f t="shared" si="22"/>
        <v>0</v>
      </c>
      <c r="S163" s="171">
        <v>0</v>
      </c>
      <c r="T163" s="172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3" t="s">
        <v>127</v>
      </c>
      <c r="AT163" s="173" t="s">
        <v>122</v>
      </c>
      <c r="AU163" s="173" t="s">
        <v>81</v>
      </c>
      <c r="AY163" s="14" t="s">
        <v>121</v>
      </c>
      <c r="BE163" s="174">
        <f t="shared" si="24"/>
        <v>0</v>
      </c>
      <c r="BF163" s="174">
        <f t="shared" si="25"/>
        <v>0</v>
      </c>
      <c r="BG163" s="174">
        <f t="shared" si="26"/>
        <v>0</v>
      </c>
      <c r="BH163" s="174">
        <f t="shared" si="27"/>
        <v>0</v>
      </c>
      <c r="BI163" s="174">
        <f t="shared" si="28"/>
        <v>0</v>
      </c>
      <c r="BJ163" s="14" t="s">
        <v>81</v>
      </c>
      <c r="BK163" s="174">
        <f t="shared" si="29"/>
        <v>0</v>
      </c>
      <c r="BL163" s="14" t="s">
        <v>127</v>
      </c>
      <c r="BM163" s="173" t="s">
        <v>465</v>
      </c>
    </row>
    <row r="164" spans="1:65" s="2" customFormat="1" ht="24.2" customHeight="1">
      <c r="A164" s="31"/>
      <c r="B164" s="32"/>
      <c r="C164" s="175" t="s">
        <v>466</v>
      </c>
      <c r="D164" s="175" t="s">
        <v>137</v>
      </c>
      <c r="E164" s="176" t="s">
        <v>467</v>
      </c>
      <c r="F164" s="177" t="s">
        <v>468</v>
      </c>
      <c r="G164" s="178" t="s">
        <v>134</v>
      </c>
      <c r="H164" s="179">
        <v>2</v>
      </c>
      <c r="I164" s="180"/>
      <c r="J164" s="181">
        <f t="shared" si="20"/>
        <v>0</v>
      </c>
      <c r="K164" s="177" t="s">
        <v>126</v>
      </c>
      <c r="L164" s="182"/>
      <c r="M164" s="183" t="s">
        <v>19</v>
      </c>
      <c r="N164" s="184" t="s">
        <v>44</v>
      </c>
      <c r="O164" s="61"/>
      <c r="P164" s="171">
        <f t="shared" si="21"/>
        <v>0</v>
      </c>
      <c r="Q164" s="171">
        <v>0</v>
      </c>
      <c r="R164" s="171">
        <f t="shared" si="22"/>
        <v>0</v>
      </c>
      <c r="S164" s="171">
        <v>0</v>
      </c>
      <c r="T164" s="172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3" t="s">
        <v>127</v>
      </c>
      <c r="AT164" s="173" t="s">
        <v>137</v>
      </c>
      <c r="AU164" s="173" t="s">
        <v>81</v>
      </c>
      <c r="AY164" s="14" t="s">
        <v>121</v>
      </c>
      <c r="BE164" s="174">
        <f t="shared" si="24"/>
        <v>0</v>
      </c>
      <c r="BF164" s="174">
        <f t="shared" si="25"/>
        <v>0</v>
      </c>
      <c r="BG164" s="174">
        <f t="shared" si="26"/>
        <v>0</v>
      </c>
      <c r="BH164" s="174">
        <f t="shared" si="27"/>
        <v>0</v>
      </c>
      <c r="BI164" s="174">
        <f t="shared" si="28"/>
        <v>0</v>
      </c>
      <c r="BJ164" s="14" t="s">
        <v>81</v>
      </c>
      <c r="BK164" s="174">
        <f t="shared" si="29"/>
        <v>0</v>
      </c>
      <c r="BL164" s="14" t="s">
        <v>127</v>
      </c>
      <c r="BM164" s="173" t="s">
        <v>469</v>
      </c>
    </row>
    <row r="165" spans="1:65" s="2" customFormat="1" ht="24.2" customHeight="1">
      <c r="A165" s="31"/>
      <c r="B165" s="32"/>
      <c r="C165" s="175" t="s">
        <v>336</v>
      </c>
      <c r="D165" s="175" t="s">
        <v>137</v>
      </c>
      <c r="E165" s="176" t="s">
        <v>470</v>
      </c>
      <c r="F165" s="177" t="s">
        <v>471</v>
      </c>
      <c r="G165" s="178" t="s">
        <v>134</v>
      </c>
      <c r="H165" s="179">
        <v>2</v>
      </c>
      <c r="I165" s="180"/>
      <c r="J165" s="181">
        <f t="shared" si="20"/>
        <v>0</v>
      </c>
      <c r="K165" s="177" t="s">
        <v>126</v>
      </c>
      <c r="L165" s="182"/>
      <c r="M165" s="183" t="s">
        <v>19</v>
      </c>
      <c r="N165" s="184" t="s">
        <v>44</v>
      </c>
      <c r="O165" s="61"/>
      <c r="P165" s="171">
        <f t="shared" si="21"/>
        <v>0</v>
      </c>
      <c r="Q165" s="171">
        <v>0</v>
      </c>
      <c r="R165" s="171">
        <f t="shared" si="22"/>
        <v>0</v>
      </c>
      <c r="S165" s="171">
        <v>0</v>
      </c>
      <c r="T165" s="172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3" t="s">
        <v>127</v>
      </c>
      <c r="AT165" s="173" t="s">
        <v>137</v>
      </c>
      <c r="AU165" s="173" t="s">
        <v>81</v>
      </c>
      <c r="AY165" s="14" t="s">
        <v>121</v>
      </c>
      <c r="BE165" s="174">
        <f t="shared" si="24"/>
        <v>0</v>
      </c>
      <c r="BF165" s="174">
        <f t="shared" si="25"/>
        <v>0</v>
      </c>
      <c r="BG165" s="174">
        <f t="shared" si="26"/>
        <v>0</v>
      </c>
      <c r="BH165" s="174">
        <f t="shared" si="27"/>
        <v>0</v>
      </c>
      <c r="BI165" s="174">
        <f t="shared" si="28"/>
        <v>0</v>
      </c>
      <c r="BJ165" s="14" t="s">
        <v>81</v>
      </c>
      <c r="BK165" s="174">
        <f t="shared" si="29"/>
        <v>0</v>
      </c>
      <c r="BL165" s="14" t="s">
        <v>127</v>
      </c>
      <c r="BM165" s="173" t="s">
        <v>472</v>
      </c>
    </row>
    <row r="166" spans="1:65" s="2" customFormat="1" ht="24.2" customHeight="1">
      <c r="A166" s="31"/>
      <c r="B166" s="32"/>
      <c r="C166" s="175" t="s">
        <v>473</v>
      </c>
      <c r="D166" s="175" t="s">
        <v>137</v>
      </c>
      <c r="E166" s="176" t="s">
        <v>474</v>
      </c>
      <c r="F166" s="177" t="s">
        <v>475</v>
      </c>
      <c r="G166" s="178" t="s">
        <v>134</v>
      </c>
      <c r="H166" s="179">
        <v>2</v>
      </c>
      <c r="I166" s="180"/>
      <c r="J166" s="181">
        <f t="shared" si="20"/>
        <v>0</v>
      </c>
      <c r="K166" s="177" t="s">
        <v>126</v>
      </c>
      <c r="L166" s="182"/>
      <c r="M166" s="183" t="s">
        <v>19</v>
      </c>
      <c r="N166" s="184" t="s">
        <v>44</v>
      </c>
      <c r="O166" s="61"/>
      <c r="P166" s="171">
        <f t="shared" si="21"/>
        <v>0</v>
      </c>
      <c r="Q166" s="171">
        <v>0</v>
      </c>
      <c r="R166" s="171">
        <f t="shared" si="22"/>
        <v>0</v>
      </c>
      <c r="S166" s="171">
        <v>0</v>
      </c>
      <c r="T166" s="172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73" t="s">
        <v>127</v>
      </c>
      <c r="AT166" s="173" t="s">
        <v>137</v>
      </c>
      <c r="AU166" s="173" t="s">
        <v>81</v>
      </c>
      <c r="AY166" s="14" t="s">
        <v>121</v>
      </c>
      <c r="BE166" s="174">
        <f t="shared" si="24"/>
        <v>0</v>
      </c>
      <c r="BF166" s="174">
        <f t="shared" si="25"/>
        <v>0</v>
      </c>
      <c r="BG166" s="174">
        <f t="shared" si="26"/>
        <v>0</v>
      </c>
      <c r="BH166" s="174">
        <f t="shared" si="27"/>
        <v>0</v>
      </c>
      <c r="BI166" s="174">
        <f t="shared" si="28"/>
        <v>0</v>
      </c>
      <c r="BJ166" s="14" t="s">
        <v>81</v>
      </c>
      <c r="BK166" s="174">
        <f t="shared" si="29"/>
        <v>0</v>
      </c>
      <c r="BL166" s="14" t="s">
        <v>127</v>
      </c>
      <c r="BM166" s="173" t="s">
        <v>476</v>
      </c>
    </row>
    <row r="167" spans="1:65" s="2" customFormat="1" ht="49.15" customHeight="1">
      <c r="A167" s="31"/>
      <c r="B167" s="32"/>
      <c r="C167" s="162" t="s">
        <v>339</v>
      </c>
      <c r="D167" s="162" t="s">
        <v>122</v>
      </c>
      <c r="E167" s="163" t="s">
        <v>477</v>
      </c>
      <c r="F167" s="164" t="s">
        <v>478</v>
      </c>
      <c r="G167" s="165" t="s">
        <v>479</v>
      </c>
      <c r="H167" s="166">
        <v>200</v>
      </c>
      <c r="I167" s="167"/>
      <c r="J167" s="168">
        <f t="shared" si="20"/>
        <v>0</v>
      </c>
      <c r="K167" s="164" t="s">
        <v>126</v>
      </c>
      <c r="L167" s="36"/>
      <c r="M167" s="169" t="s">
        <v>19</v>
      </c>
      <c r="N167" s="170" t="s">
        <v>44</v>
      </c>
      <c r="O167" s="61"/>
      <c r="P167" s="171">
        <f t="shared" si="21"/>
        <v>0</v>
      </c>
      <c r="Q167" s="171">
        <v>0</v>
      </c>
      <c r="R167" s="171">
        <f t="shared" si="22"/>
        <v>0</v>
      </c>
      <c r="S167" s="171">
        <v>0</v>
      </c>
      <c r="T167" s="172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3" t="s">
        <v>127</v>
      </c>
      <c r="AT167" s="173" t="s">
        <v>122</v>
      </c>
      <c r="AU167" s="173" t="s">
        <v>81</v>
      </c>
      <c r="AY167" s="14" t="s">
        <v>121</v>
      </c>
      <c r="BE167" s="174">
        <f t="shared" si="24"/>
        <v>0</v>
      </c>
      <c r="BF167" s="174">
        <f t="shared" si="25"/>
        <v>0</v>
      </c>
      <c r="BG167" s="174">
        <f t="shared" si="26"/>
        <v>0</v>
      </c>
      <c r="BH167" s="174">
        <f t="shared" si="27"/>
        <v>0</v>
      </c>
      <c r="BI167" s="174">
        <f t="shared" si="28"/>
        <v>0</v>
      </c>
      <c r="BJ167" s="14" t="s">
        <v>81</v>
      </c>
      <c r="BK167" s="174">
        <f t="shared" si="29"/>
        <v>0</v>
      </c>
      <c r="BL167" s="14" t="s">
        <v>127</v>
      </c>
      <c r="BM167" s="173" t="s">
        <v>480</v>
      </c>
    </row>
    <row r="168" spans="1:65" s="2" customFormat="1" ht="114.95" customHeight="1">
      <c r="A168" s="31"/>
      <c r="B168" s="32"/>
      <c r="C168" s="162" t="s">
        <v>481</v>
      </c>
      <c r="D168" s="162" t="s">
        <v>122</v>
      </c>
      <c r="E168" s="163" t="s">
        <v>482</v>
      </c>
      <c r="F168" s="164" t="s">
        <v>483</v>
      </c>
      <c r="G168" s="165" t="s">
        <v>134</v>
      </c>
      <c r="H168" s="166">
        <v>1</v>
      </c>
      <c r="I168" s="167"/>
      <c r="J168" s="168">
        <f t="shared" si="20"/>
        <v>0</v>
      </c>
      <c r="K168" s="164" t="s">
        <v>126</v>
      </c>
      <c r="L168" s="36"/>
      <c r="M168" s="169" t="s">
        <v>19</v>
      </c>
      <c r="N168" s="170" t="s">
        <v>44</v>
      </c>
      <c r="O168" s="61"/>
      <c r="P168" s="171">
        <f t="shared" si="21"/>
        <v>0</v>
      </c>
      <c r="Q168" s="171">
        <v>0</v>
      </c>
      <c r="R168" s="171">
        <f t="shared" si="22"/>
        <v>0</v>
      </c>
      <c r="S168" s="171">
        <v>0</v>
      </c>
      <c r="T168" s="172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3" t="s">
        <v>127</v>
      </c>
      <c r="AT168" s="173" t="s">
        <v>122</v>
      </c>
      <c r="AU168" s="173" t="s">
        <v>81</v>
      </c>
      <c r="AY168" s="14" t="s">
        <v>121</v>
      </c>
      <c r="BE168" s="174">
        <f t="shared" si="24"/>
        <v>0</v>
      </c>
      <c r="BF168" s="174">
        <f t="shared" si="25"/>
        <v>0</v>
      </c>
      <c r="BG168" s="174">
        <f t="shared" si="26"/>
        <v>0</v>
      </c>
      <c r="BH168" s="174">
        <f t="shared" si="27"/>
        <v>0</v>
      </c>
      <c r="BI168" s="174">
        <f t="shared" si="28"/>
        <v>0</v>
      </c>
      <c r="BJ168" s="14" t="s">
        <v>81</v>
      </c>
      <c r="BK168" s="174">
        <f t="shared" si="29"/>
        <v>0</v>
      </c>
      <c r="BL168" s="14" t="s">
        <v>127</v>
      </c>
      <c r="BM168" s="173" t="s">
        <v>484</v>
      </c>
    </row>
    <row r="169" spans="1:65" s="2" customFormat="1" ht="49.15" customHeight="1">
      <c r="A169" s="31"/>
      <c r="B169" s="32"/>
      <c r="C169" s="162" t="s">
        <v>343</v>
      </c>
      <c r="D169" s="162" t="s">
        <v>122</v>
      </c>
      <c r="E169" s="163" t="s">
        <v>485</v>
      </c>
      <c r="F169" s="164" t="s">
        <v>486</v>
      </c>
      <c r="G169" s="165" t="s">
        <v>134</v>
      </c>
      <c r="H169" s="166">
        <v>25</v>
      </c>
      <c r="I169" s="167"/>
      <c r="J169" s="168">
        <f t="shared" si="20"/>
        <v>0</v>
      </c>
      <c r="K169" s="164" t="s">
        <v>126</v>
      </c>
      <c r="L169" s="36"/>
      <c r="M169" s="169" t="s">
        <v>19</v>
      </c>
      <c r="N169" s="170" t="s">
        <v>44</v>
      </c>
      <c r="O169" s="61"/>
      <c r="P169" s="171">
        <f t="shared" si="21"/>
        <v>0</v>
      </c>
      <c r="Q169" s="171">
        <v>0</v>
      </c>
      <c r="R169" s="171">
        <f t="shared" si="22"/>
        <v>0</v>
      </c>
      <c r="S169" s="171">
        <v>0</v>
      </c>
      <c r="T169" s="172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3" t="s">
        <v>127</v>
      </c>
      <c r="AT169" s="173" t="s">
        <v>122</v>
      </c>
      <c r="AU169" s="173" t="s">
        <v>81</v>
      </c>
      <c r="AY169" s="14" t="s">
        <v>121</v>
      </c>
      <c r="BE169" s="174">
        <f t="shared" si="24"/>
        <v>0</v>
      </c>
      <c r="BF169" s="174">
        <f t="shared" si="25"/>
        <v>0</v>
      </c>
      <c r="BG169" s="174">
        <f t="shared" si="26"/>
        <v>0</v>
      </c>
      <c r="BH169" s="174">
        <f t="shared" si="27"/>
        <v>0</v>
      </c>
      <c r="BI169" s="174">
        <f t="shared" si="28"/>
        <v>0</v>
      </c>
      <c r="BJ169" s="14" t="s">
        <v>81</v>
      </c>
      <c r="BK169" s="174">
        <f t="shared" si="29"/>
        <v>0</v>
      </c>
      <c r="BL169" s="14" t="s">
        <v>127</v>
      </c>
      <c r="BM169" s="173" t="s">
        <v>487</v>
      </c>
    </row>
    <row r="170" spans="1:65" s="2" customFormat="1" ht="101.25" customHeight="1">
      <c r="A170" s="31"/>
      <c r="B170" s="32"/>
      <c r="C170" s="162" t="s">
        <v>488</v>
      </c>
      <c r="D170" s="162" t="s">
        <v>122</v>
      </c>
      <c r="E170" s="163" t="s">
        <v>489</v>
      </c>
      <c r="F170" s="164" t="s">
        <v>490</v>
      </c>
      <c r="G170" s="165" t="s">
        <v>134</v>
      </c>
      <c r="H170" s="166">
        <v>1</v>
      </c>
      <c r="I170" s="167"/>
      <c r="J170" s="168">
        <f t="shared" si="20"/>
        <v>0</v>
      </c>
      <c r="K170" s="164" t="s">
        <v>126</v>
      </c>
      <c r="L170" s="36"/>
      <c r="M170" s="169" t="s">
        <v>19</v>
      </c>
      <c r="N170" s="170" t="s">
        <v>44</v>
      </c>
      <c r="O170" s="61"/>
      <c r="P170" s="171">
        <f t="shared" si="21"/>
        <v>0</v>
      </c>
      <c r="Q170" s="171">
        <v>0</v>
      </c>
      <c r="R170" s="171">
        <f t="shared" si="22"/>
        <v>0</v>
      </c>
      <c r="S170" s="171">
        <v>0</v>
      </c>
      <c r="T170" s="172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3" t="s">
        <v>127</v>
      </c>
      <c r="AT170" s="173" t="s">
        <v>122</v>
      </c>
      <c r="AU170" s="173" t="s">
        <v>81</v>
      </c>
      <c r="AY170" s="14" t="s">
        <v>121</v>
      </c>
      <c r="BE170" s="174">
        <f t="shared" si="24"/>
        <v>0</v>
      </c>
      <c r="BF170" s="174">
        <f t="shared" si="25"/>
        <v>0</v>
      </c>
      <c r="BG170" s="174">
        <f t="shared" si="26"/>
        <v>0</v>
      </c>
      <c r="BH170" s="174">
        <f t="shared" si="27"/>
        <v>0</v>
      </c>
      <c r="BI170" s="174">
        <f t="shared" si="28"/>
        <v>0</v>
      </c>
      <c r="BJ170" s="14" t="s">
        <v>81</v>
      </c>
      <c r="BK170" s="174">
        <f t="shared" si="29"/>
        <v>0</v>
      </c>
      <c r="BL170" s="14" t="s">
        <v>127</v>
      </c>
      <c r="BM170" s="173" t="s">
        <v>491</v>
      </c>
    </row>
    <row r="171" spans="1:65" s="2" customFormat="1" ht="101.25" customHeight="1">
      <c r="A171" s="31"/>
      <c r="B171" s="32"/>
      <c r="C171" s="162" t="s">
        <v>346</v>
      </c>
      <c r="D171" s="162" t="s">
        <v>122</v>
      </c>
      <c r="E171" s="163" t="s">
        <v>492</v>
      </c>
      <c r="F171" s="164" t="s">
        <v>493</v>
      </c>
      <c r="G171" s="165" t="s">
        <v>134</v>
      </c>
      <c r="H171" s="166">
        <v>25</v>
      </c>
      <c r="I171" s="167"/>
      <c r="J171" s="168">
        <f t="shared" si="20"/>
        <v>0</v>
      </c>
      <c r="K171" s="164" t="s">
        <v>126</v>
      </c>
      <c r="L171" s="36"/>
      <c r="M171" s="169" t="s">
        <v>19</v>
      </c>
      <c r="N171" s="170" t="s">
        <v>44</v>
      </c>
      <c r="O171" s="61"/>
      <c r="P171" s="171">
        <f t="shared" si="21"/>
        <v>0</v>
      </c>
      <c r="Q171" s="171">
        <v>0</v>
      </c>
      <c r="R171" s="171">
        <f t="shared" si="22"/>
        <v>0</v>
      </c>
      <c r="S171" s="171">
        <v>0</v>
      </c>
      <c r="T171" s="172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3" t="s">
        <v>127</v>
      </c>
      <c r="AT171" s="173" t="s">
        <v>122</v>
      </c>
      <c r="AU171" s="173" t="s">
        <v>81</v>
      </c>
      <c r="AY171" s="14" t="s">
        <v>121</v>
      </c>
      <c r="BE171" s="174">
        <f t="shared" si="24"/>
        <v>0</v>
      </c>
      <c r="BF171" s="174">
        <f t="shared" si="25"/>
        <v>0</v>
      </c>
      <c r="BG171" s="174">
        <f t="shared" si="26"/>
        <v>0</v>
      </c>
      <c r="BH171" s="174">
        <f t="shared" si="27"/>
        <v>0</v>
      </c>
      <c r="BI171" s="174">
        <f t="shared" si="28"/>
        <v>0</v>
      </c>
      <c r="BJ171" s="14" t="s">
        <v>81</v>
      </c>
      <c r="BK171" s="174">
        <f t="shared" si="29"/>
        <v>0</v>
      </c>
      <c r="BL171" s="14" t="s">
        <v>127</v>
      </c>
      <c r="BM171" s="173" t="s">
        <v>494</v>
      </c>
    </row>
    <row r="172" spans="1:65" s="2" customFormat="1" ht="37.9" customHeight="1">
      <c r="A172" s="31"/>
      <c r="B172" s="32"/>
      <c r="C172" s="162" t="s">
        <v>495</v>
      </c>
      <c r="D172" s="162" t="s">
        <v>122</v>
      </c>
      <c r="E172" s="163" t="s">
        <v>496</v>
      </c>
      <c r="F172" s="164" t="s">
        <v>497</v>
      </c>
      <c r="G172" s="165" t="s">
        <v>498</v>
      </c>
      <c r="H172" s="166">
        <v>1</v>
      </c>
      <c r="I172" s="167"/>
      <c r="J172" s="168">
        <f t="shared" si="20"/>
        <v>0</v>
      </c>
      <c r="K172" s="164" t="s">
        <v>126</v>
      </c>
      <c r="L172" s="36"/>
      <c r="M172" s="169" t="s">
        <v>19</v>
      </c>
      <c r="N172" s="170" t="s">
        <v>44</v>
      </c>
      <c r="O172" s="61"/>
      <c r="P172" s="171">
        <f t="shared" si="21"/>
        <v>0</v>
      </c>
      <c r="Q172" s="171">
        <v>0</v>
      </c>
      <c r="R172" s="171">
        <f t="shared" si="22"/>
        <v>0</v>
      </c>
      <c r="S172" s="171">
        <v>0</v>
      </c>
      <c r="T172" s="172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3" t="s">
        <v>127</v>
      </c>
      <c r="AT172" s="173" t="s">
        <v>122</v>
      </c>
      <c r="AU172" s="173" t="s">
        <v>81</v>
      </c>
      <c r="AY172" s="14" t="s">
        <v>121</v>
      </c>
      <c r="BE172" s="174">
        <f t="shared" si="24"/>
        <v>0</v>
      </c>
      <c r="BF172" s="174">
        <f t="shared" si="25"/>
        <v>0</v>
      </c>
      <c r="BG172" s="174">
        <f t="shared" si="26"/>
        <v>0</v>
      </c>
      <c r="BH172" s="174">
        <f t="shared" si="27"/>
        <v>0</v>
      </c>
      <c r="BI172" s="174">
        <f t="shared" si="28"/>
        <v>0</v>
      </c>
      <c r="BJ172" s="14" t="s">
        <v>81</v>
      </c>
      <c r="BK172" s="174">
        <f t="shared" si="29"/>
        <v>0</v>
      </c>
      <c r="BL172" s="14" t="s">
        <v>127</v>
      </c>
      <c r="BM172" s="173" t="s">
        <v>499</v>
      </c>
    </row>
    <row r="173" spans="1:65" s="2" customFormat="1" ht="62.65" customHeight="1">
      <c r="A173" s="31"/>
      <c r="B173" s="32"/>
      <c r="C173" s="162" t="s">
        <v>350</v>
      </c>
      <c r="D173" s="162" t="s">
        <v>122</v>
      </c>
      <c r="E173" s="163" t="s">
        <v>500</v>
      </c>
      <c r="F173" s="164" t="s">
        <v>501</v>
      </c>
      <c r="G173" s="165" t="s">
        <v>134</v>
      </c>
      <c r="H173" s="166">
        <v>12</v>
      </c>
      <c r="I173" s="167"/>
      <c r="J173" s="168">
        <f t="shared" si="20"/>
        <v>0</v>
      </c>
      <c r="K173" s="164" t="s">
        <v>126</v>
      </c>
      <c r="L173" s="36"/>
      <c r="M173" s="169" t="s">
        <v>19</v>
      </c>
      <c r="N173" s="170" t="s">
        <v>44</v>
      </c>
      <c r="O173" s="61"/>
      <c r="P173" s="171">
        <f t="shared" si="21"/>
        <v>0</v>
      </c>
      <c r="Q173" s="171">
        <v>0</v>
      </c>
      <c r="R173" s="171">
        <f t="shared" si="22"/>
        <v>0</v>
      </c>
      <c r="S173" s="171">
        <v>0</v>
      </c>
      <c r="T173" s="172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3" t="s">
        <v>127</v>
      </c>
      <c r="AT173" s="173" t="s">
        <v>122</v>
      </c>
      <c r="AU173" s="173" t="s">
        <v>81</v>
      </c>
      <c r="AY173" s="14" t="s">
        <v>121</v>
      </c>
      <c r="BE173" s="174">
        <f t="shared" si="24"/>
        <v>0</v>
      </c>
      <c r="BF173" s="174">
        <f t="shared" si="25"/>
        <v>0</v>
      </c>
      <c r="BG173" s="174">
        <f t="shared" si="26"/>
        <v>0</v>
      </c>
      <c r="BH173" s="174">
        <f t="shared" si="27"/>
        <v>0</v>
      </c>
      <c r="BI173" s="174">
        <f t="shared" si="28"/>
        <v>0</v>
      </c>
      <c r="BJ173" s="14" t="s">
        <v>81</v>
      </c>
      <c r="BK173" s="174">
        <f t="shared" si="29"/>
        <v>0</v>
      </c>
      <c r="BL173" s="14" t="s">
        <v>127</v>
      </c>
      <c r="BM173" s="173" t="s">
        <v>502</v>
      </c>
    </row>
    <row r="174" spans="1:65" s="2" customFormat="1" ht="62.65" customHeight="1">
      <c r="A174" s="31"/>
      <c r="B174" s="32"/>
      <c r="C174" s="162" t="s">
        <v>503</v>
      </c>
      <c r="D174" s="162" t="s">
        <v>122</v>
      </c>
      <c r="E174" s="163" t="s">
        <v>504</v>
      </c>
      <c r="F174" s="164" t="s">
        <v>505</v>
      </c>
      <c r="G174" s="165" t="s">
        <v>134</v>
      </c>
      <c r="H174" s="166">
        <v>1</v>
      </c>
      <c r="I174" s="167"/>
      <c r="J174" s="168">
        <f t="shared" si="20"/>
        <v>0</v>
      </c>
      <c r="K174" s="164" t="s">
        <v>126</v>
      </c>
      <c r="L174" s="36"/>
      <c r="M174" s="169" t="s">
        <v>19</v>
      </c>
      <c r="N174" s="170" t="s">
        <v>44</v>
      </c>
      <c r="O174" s="61"/>
      <c r="P174" s="171">
        <f t="shared" si="21"/>
        <v>0</v>
      </c>
      <c r="Q174" s="171">
        <v>0</v>
      </c>
      <c r="R174" s="171">
        <f t="shared" si="22"/>
        <v>0</v>
      </c>
      <c r="S174" s="171">
        <v>0</v>
      </c>
      <c r="T174" s="172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73" t="s">
        <v>127</v>
      </c>
      <c r="AT174" s="173" t="s">
        <v>122</v>
      </c>
      <c r="AU174" s="173" t="s">
        <v>81</v>
      </c>
      <c r="AY174" s="14" t="s">
        <v>121</v>
      </c>
      <c r="BE174" s="174">
        <f t="shared" si="24"/>
        <v>0</v>
      </c>
      <c r="BF174" s="174">
        <f t="shared" si="25"/>
        <v>0</v>
      </c>
      <c r="BG174" s="174">
        <f t="shared" si="26"/>
        <v>0</v>
      </c>
      <c r="BH174" s="174">
        <f t="shared" si="27"/>
        <v>0</v>
      </c>
      <c r="BI174" s="174">
        <f t="shared" si="28"/>
        <v>0</v>
      </c>
      <c r="BJ174" s="14" t="s">
        <v>81</v>
      </c>
      <c r="BK174" s="174">
        <f t="shared" si="29"/>
        <v>0</v>
      </c>
      <c r="BL174" s="14" t="s">
        <v>127</v>
      </c>
      <c r="BM174" s="173" t="s">
        <v>506</v>
      </c>
    </row>
    <row r="175" spans="1:65" s="2" customFormat="1" ht="76.349999999999994" customHeight="1">
      <c r="A175" s="31"/>
      <c r="B175" s="32"/>
      <c r="C175" s="162" t="s">
        <v>353</v>
      </c>
      <c r="D175" s="162" t="s">
        <v>122</v>
      </c>
      <c r="E175" s="163" t="s">
        <v>507</v>
      </c>
      <c r="F175" s="164" t="s">
        <v>508</v>
      </c>
      <c r="G175" s="165" t="s">
        <v>479</v>
      </c>
      <c r="H175" s="166">
        <v>48</v>
      </c>
      <c r="I175" s="167"/>
      <c r="J175" s="168">
        <f t="shared" si="20"/>
        <v>0</v>
      </c>
      <c r="K175" s="164" t="s">
        <v>126</v>
      </c>
      <c r="L175" s="36"/>
      <c r="M175" s="169" t="s">
        <v>19</v>
      </c>
      <c r="N175" s="170" t="s">
        <v>44</v>
      </c>
      <c r="O175" s="61"/>
      <c r="P175" s="171">
        <f t="shared" si="21"/>
        <v>0</v>
      </c>
      <c r="Q175" s="171">
        <v>0</v>
      </c>
      <c r="R175" s="171">
        <f t="shared" si="22"/>
        <v>0</v>
      </c>
      <c r="S175" s="171">
        <v>0</v>
      </c>
      <c r="T175" s="172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3" t="s">
        <v>127</v>
      </c>
      <c r="AT175" s="173" t="s">
        <v>122</v>
      </c>
      <c r="AU175" s="173" t="s">
        <v>81</v>
      </c>
      <c r="AY175" s="14" t="s">
        <v>121</v>
      </c>
      <c r="BE175" s="174">
        <f t="shared" si="24"/>
        <v>0</v>
      </c>
      <c r="BF175" s="174">
        <f t="shared" si="25"/>
        <v>0</v>
      </c>
      <c r="BG175" s="174">
        <f t="shared" si="26"/>
        <v>0</v>
      </c>
      <c r="BH175" s="174">
        <f t="shared" si="27"/>
        <v>0</v>
      </c>
      <c r="BI175" s="174">
        <f t="shared" si="28"/>
        <v>0</v>
      </c>
      <c r="BJ175" s="14" t="s">
        <v>81</v>
      </c>
      <c r="BK175" s="174">
        <f t="shared" si="29"/>
        <v>0</v>
      </c>
      <c r="BL175" s="14" t="s">
        <v>127</v>
      </c>
      <c r="BM175" s="173" t="s">
        <v>509</v>
      </c>
    </row>
    <row r="176" spans="1:65" s="2" customFormat="1" ht="24.2" customHeight="1">
      <c r="A176" s="31"/>
      <c r="B176" s="32"/>
      <c r="C176" s="162" t="s">
        <v>510</v>
      </c>
      <c r="D176" s="162" t="s">
        <v>122</v>
      </c>
      <c r="E176" s="163" t="s">
        <v>511</v>
      </c>
      <c r="F176" s="164" t="s">
        <v>512</v>
      </c>
      <c r="G176" s="165" t="s">
        <v>134</v>
      </c>
      <c r="H176" s="166">
        <v>6</v>
      </c>
      <c r="I176" s="167"/>
      <c r="J176" s="168">
        <f t="shared" si="20"/>
        <v>0</v>
      </c>
      <c r="K176" s="164" t="s">
        <v>126</v>
      </c>
      <c r="L176" s="36"/>
      <c r="M176" s="169" t="s">
        <v>19</v>
      </c>
      <c r="N176" s="170" t="s">
        <v>44</v>
      </c>
      <c r="O176" s="61"/>
      <c r="P176" s="171">
        <f t="shared" si="21"/>
        <v>0</v>
      </c>
      <c r="Q176" s="171">
        <v>0</v>
      </c>
      <c r="R176" s="171">
        <f t="shared" si="22"/>
        <v>0</v>
      </c>
      <c r="S176" s="171">
        <v>0</v>
      </c>
      <c r="T176" s="172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73" t="s">
        <v>127</v>
      </c>
      <c r="AT176" s="173" t="s">
        <v>122</v>
      </c>
      <c r="AU176" s="173" t="s">
        <v>81</v>
      </c>
      <c r="AY176" s="14" t="s">
        <v>121</v>
      </c>
      <c r="BE176" s="174">
        <f t="shared" si="24"/>
        <v>0</v>
      </c>
      <c r="BF176" s="174">
        <f t="shared" si="25"/>
        <v>0</v>
      </c>
      <c r="BG176" s="174">
        <f t="shared" si="26"/>
        <v>0</v>
      </c>
      <c r="BH176" s="174">
        <f t="shared" si="27"/>
        <v>0</v>
      </c>
      <c r="BI176" s="174">
        <f t="shared" si="28"/>
        <v>0</v>
      </c>
      <c r="BJ176" s="14" t="s">
        <v>81</v>
      </c>
      <c r="BK176" s="174">
        <f t="shared" si="29"/>
        <v>0</v>
      </c>
      <c r="BL176" s="14" t="s">
        <v>127</v>
      </c>
      <c r="BM176" s="173" t="s">
        <v>513</v>
      </c>
    </row>
    <row r="177" spans="1:65" s="2" customFormat="1" ht="39">
      <c r="A177" s="31"/>
      <c r="B177" s="32"/>
      <c r="C177" s="33"/>
      <c r="D177" s="185" t="s">
        <v>199</v>
      </c>
      <c r="E177" s="33"/>
      <c r="F177" s="186" t="s">
        <v>514</v>
      </c>
      <c r="G177" s="33"/>
      <c r="H177" s="33"/>
      <c r="I177" s="187"/>
      <c r="J177" s="33"/>
      <c r="K177" s="33"/>
      <c r="L177" s="36"/>
      <c r="M177" s="188"/>
      <c r="N177" s="189"/>
      <c r="O177" s="61"/>
      <c r="P177" s="61"/>
      <c r="Q177" s="61"/>
      <c r="R177" s="61"/>
      <c r="S177" s="61"/>
      <c r="T177" s="62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199</v>
      </c>
      <c r="AU177" s="14" t="s">
        <v>81</v>
      </c>
    </row>
    <row r="178" spans="1:65" s="2" customFormat="1" ht="114.95" customHeight="1">
      <c r="A178" s="31"/>
      <c r="B178" s="32"/>
      <c r="C178" s="162" t="s">
        <v>357</v>
      </c>
      <c r="D178" s="162" t="s">
        <v>122</v>
      </c>
      <c r="E178" s="163" t="s">
        <v>515</v>
      </c>
      <c r="F178" s="164" t="s">
        <v>516</v>
      </c>
      <c r="G178" s="165" t="s">
        <v>517</v>
      </c>
      <c r="H178" s="166">
        <v>340</v>
      </c>
      <c r="I178" s="167"/>
      <c r="J178" s="168">
        <f>ROUND(I178*H178,2)</f>
        <v>0</v>
      </c>
      <c r="K178" s="164" t="s">
        <v>126</v>
      </c>
      <c r="L178" s="36"/>
      <c r="M178" s="169" t="s">
        <v>19</v>
      </c>
      <c r="N178" s="170" t="s">
        <v>44</v>
      </c>
      <c r="O178" s="61"/>
      <c r="P178" s="171">
        <f>O178*H178</f>
        <v>0</v>
      </c>
      <c r="Q178" s="171">
        <v>0</v>
      </c>
      <c r="R178" s="171">
        <f>Q178*H178</f>
        <v>0</v>
      </c>
      <c r="S178" s="171">
        <v>0</v>
      </c>
      <c r="T178" s="172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3" t="s">
        <v>127</v>
      </c>
      <c r="AT178" s="173" t="s">
        <v>122</v>
      </c>
      <c r="AU178" s="173" t="s">
        <v>81</v>
      </c>
      <c r="AY178" s="14" t="s">
        <v>121</v>
      </c>
      <c r="BE178" s="174">
        <f>IF(N178="základní",J178,0)</f>
        <v>0</v>
      </c>
      <c r="BF178" s="174">
        <f>IF(N178="snížená",J178,0)</f>
        <v>0</v>
      </c>
      <c r="BG178" s="174">
        <f>IF(N178="zákl. přenesená",J178,0)</f>
        <v>0</v>
      </c>
      <c r="BH178" s="174">
        <f>IF(N178="sníž. přenesená",J178,0)</f>
        <v>0</v>
      </c>
      <c r="BI178" s="174">
        <f>IF(N178="nulová",J178,0)</f>
        <v>0</v>
      </c>
      <c r="BJ178" s="14" t="s">
        <v>81</v>
      </c>
      <c r="BK178" s="174">
        <f>ROUND(I178*H178,2)</f>
        <v>0</v>
      </c>
      <c r="BL178" s="14" t="s">
        <v>127</v>
      </c>
      <c r="BM178" s="173" t="s">
        <v>518</v>
      </c>
    </row>
    <row r="179" spans="1:65" s="2" customFormat="1" ht="19.5">
      <c r="A179" s="31"/>
      <c r="B179" s="32"/>
      <c r="C179" s="33"/>
      <c r="D179" s="185" t="s">
        <v>199</v>
      </c>
      <c r="E179" s="33"/>
      <c r="F179" s="186" t="s">
        <v>519</v>
      </c>
      <c r="G179" s="33"/>
      <c r="H179" s="33"/>
      <c r="I179" s="187"/>
      <c r="J179" s="33"/>
      <c r="K179" s="33"/>
      <c r="L179" s="36"/>
      <c r="M179" s="188"/>
      <c r="N179" s="189"/>
      <c r="O179" s="61"/>
      <c r="P179" s="61"/>
      <c r="Q179" s="61"/>
      <c r="R179" s="61"/>
      <c r="S179" s="61"/>
      <c r="T179" s="62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199</v>
      </c>
      <c r="AU179" s="14" t="s">
        <v>81</v>
      </c>
    </row>
    <row r="180" spans="1:65" s="2" customFormat="1" ht="128.65" customHeight="1">
      <c r="A180" s="31"/>
      <c r="B180" s="32"/>
      <c r="C180" s="162" t="s">
        <v>520</v>
      </c>
      <c r="D180" s="162" t="s">
        <v>122</v>
      </c>
      <c r="E180" s="163" t="s">
        <v>521</v>
      </c>
      <c r="F180" s="164" t="s">
        <v>522</v>
      </c>
      <c r="G180" s="165" t="s">
        <v>517</v>
      </c>
      <c r="H180" s="166">
        <v>7</v>
      </c>
      <c r="I180" s="167"/>
      <c r="J180" s="168">
        <f>ROUND(I180*H180,2)</f>
        <v>0</v>
      </c>
      <c r="K180" s="164" t="s">
        <v>126</v>
      </c>
      <c r="L180" s="36"/>
      <c r="M180" s="169" t="s">
        <v>19</v>
      </c>
      <c r="N180" s="170" t="s">
        <v>44</v>
      </c>
      <c r="O180" s="61"/>
      <c r="P180" s="171">
        <f>O180*H180</f>
        <v>0</v>
      </c>
      <c r="Q180" s="171">
        <v>0</v>
      </c>
      <c r="R180" s="171">
        <f>Q180*H180</f>
        <v>0</v>
      </c>
      <c r="S180" s="171">
        <v>0</v>
      </c>
      <c r="T180" s="172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73" t="s">
        <v>127</v>
      </c>
      <c r="AT180" s="173" t="s">
        <v>122</v>
      </c>
      <c r="AU180" s="173" t="s">
        <v>81</v>
      </c>
      <c r="AY180" s="14" t="s">
        <v>121</v>
      </c>
      <c r="BE180" s="174">
        <f>IF(N180="základní",J180,0)</f>
        <v>0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14" t="s">
        <v>81</v>
      </c>
      <c r="BK180" s="174">
        <f>ROUND(I180*H180,2)</f>
        <v>0</v>
      </c>
      <c r="BL180" s="14" t="s">
        <v>127</v>
      </c>
      <c r="BM180" s="173" t="s">
        <v>523</v>
      </c>
    </row>
    <row r="181" spans="1:65" s="2" customFormat="1" ht="19.5">
      <c r="A181" s="31"/>
      <c r="B181" s="32"/>
      <c r="C181" s="33"/>
      <c r="D181" s="185" t="s">
        <v>199</v>
      </c>
      <c r="E181" s="33"/>
      <c r="F181" s="186" t="s">
        <v>519</v>
      </c>
      <c r="G181" s="33"/>
      <c r="H181" s="33"/>
      <c r="I181" s="187"/>
      <c r="J181" s="33"/>
      <c r="K181" s="33"/>
      <c r="L181" s="36"/>
      <c r="M181" s="196"/>
      <c r="N181" s="197"/>
      <c r="O181" s="192"/>
      <c r="P181" s="192"/>
      <c r="Q181" s="192"/>
      <c r="R181" s="192"/>
      <c r="S181" s="192"/>
      <c r="T181" s="198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199</v>
      </c>
      <c r="AU181" s="14" t="s">
        <v>81</v>
      </c>
    </row>
    <row r="182" spans="1:65" s="2" customFormat="1" ht="6.95" customHeight="1">
      <c r="A182" s="31"/>
      <c r="B182" s="44"/>
      <c r="C182" s="45"/>
      <c r="D182" s="45"/>
      <c r="E182" s="45"/>
      <c r="F182" s="45"/>
      <c r="G182" s="45"/>
      <c r="H182" s="45"/>
      <c r="I182" s="45"/>
      <c r="J182" s="45"/>
      <c r="K182" s="45"/>
      <c r="L182" s="36"/>
      <c r="M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</row>
  </sheetData>
  <sheetProtection algorithmName="SHA-512" hashValue="Ol/qvt0tVTbYWEmwA1dXoYFCy0Bq0SpK4SQSgaKXAPhI4Z1AJjRh/CoPDzqET+K8MIUDwHL/mTtvLz0wtPUHrg==" saltValue="eOYyv0QSDn+9M4zqg8z1Y0aA/RRNIJDD66nji6mf92tB6WoHAaeihRr3eTAtgHcRsUhcVpNft2+Jq5zZu6seNg==" spinCount="100000" sheet="1" objects="1" scenarios="1" formatColumns="0" formatRows="0" autoFilter="0"/>
  <autoFilter ref="C82:K181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91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83</v>
      </c>
    </row>
    <row r="4" spans="1:46" s="1" customFormat="1" ht="24.95" hidden="1" customHeight="1">
      <c r="B4" s="17"/>
      <c r="D4" s="100" t="s">
        <v>97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50" t="str">
        <f>'Rekapitulace stavby'!K6</f>
        <v>Oprava TNS Kolín</v>
      </c>
      <c r="F7" s="251"/>
      <c r="G7" s="251"/>
      <c r="H7" s="251"/>
      <c r="L7" s="17"/>
    </row>
    <row r="8" spans="1:46" s="2" customFormat="1" ht="12" hidden="1" customHeight="1">
      <c r="A8" s="31"/>
      <c r="B8" s="36"/>
      <c r="C8" s="31"/>
      <c r="D8" s="102" t="s">
        <v>98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52" t="s">
        <v>524</v>
      </c>
      <c r="F9" s="253"/>
      <c r="G9" s="253"/>
      <c r="H9" s="253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15. 1. 2021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4" t="str">
        <f>'Rekapitulace stavby'!E14</f>
        <v>Vyplň údaj</v>
      </c>
      <c r="F18" s="255"/>
      <c r="G18" s="255"/>
      <c r="H18" s="255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34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37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6" t="s">
        <v>19</v>
      </c>
      <c r="F27" s="256"/>
      <c r="G27" s="256"/>
      <c r="H27" s="256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39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41</v>
      </c>
      <c r="G32" s="31"/>
      <c r="H32" s="31"/>
      <c r="I32" s="112" t="s">
        <v>40</v>
      </c>
      <c r="J32" s="112" t="s">
        <v>42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43</v>
      </c>
      <c r="E33" s="102" t="s">
        <v>44</v>
      </c>
      <c r="F33" s="114">
        <f>ROUND((SUM(BE80:BE88)),  2)</f>
        <v>0</v>
      </c>
      <c r="G33" s="31"/>
      <c r="H33" s="31"/>
      <c r="I33" s="115">
        <v>0.21</v>
      </c>
      <c r="J33" s="114">
        <f>ROUND(((SUM(BE80:BE88))*I33),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45</v>
      </c>
      <c r="F34" s="114">
        <f>ROUND((SUM(BF80:BF88)),  2)</f>
        <v>0</v>
      </c>
      <c r="G34" s="31"/>
      <c r="H34" s="31"/>
      <c r="I34" s="115">
        <v>0.15</v>
      </c>
      <c r="J34" s="114">
        <f>ROUND(((SUM(BF80:BF88))*I34),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46</v>
      </c>
      <c r="F35" s="114">
        <f>ROUND((SUM(BG80:BG88)),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47</v>
      </c>
      <c r="F36" s="114">
        <f>ROUND((SUM(BH80:BH88)),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48</v>
      </c>
      <c r="F37" s="114">
        <f>ROUND((SUM(BI80:BI88)),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49</v>
      </c>
      <c r="E39" s="118"/>
      <c r="F39" s="118"/>
      <c r="G39" s="119" t="s">
        <v>50</v>
      </c>
      <c r="H39" s="120" t="s">
        <v>51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idden="1"/>
    <row r="42" spans="1:31" hidden="1"/>
    <row r="43" spans="1:31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100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48" t="str">
        <f>E7</f>
        <v>Oprava TNS Kolín</v>
      </c>
      <c r="F48" s="249"/>
      <c r="G48" s="249"/>
      <c r="H48" s="24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98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36" t="str">
        <f>E9</f>
        <v>SO 31-01 VRN - Vedlejší rozpočtové náklady</v>
      </c>
      <c r="F50" s="247"/>
      <c r="G50" s="247"/>
      <c r="H50" s="247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15. 1. 2021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5.7" hidden="1" customHeight="1">
      <c r="A54" s="31"/>
      <c r="B54" s="32"/>
      <c r="C54" s="26" t="s">
        <v>25</v>
      </c>
      <c r="D54" s="33"/>
      <c r="E54" s="33"/>
      <c r="F54" s="24" t="str">
        <f>E15</f>
        <v>SŽ, s.o. Přednosta SEE Praha; Mgr.Fiala František</v>
      </c>
      <c r="G54" s="33"/>
      <c r="H54" s="33"/>
      <c r="I54" s="26" t="s">
        <v>33</v>
      </c>
      <c r="J54" s="29" t="str">
        <f>E21</f>
        <v>SŽ, s.o. Voldřich Lukáš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>SŽ, s.o. Voldřich Lukáš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101</v>
      </c>
      <c r="D57" s="128"/>
      <c r="E57" s="128"/>
      <c r="F57" s="128"/>
      <c r="G57" s="128"/>
      <c r="H57" s="128"/>
      <c r="I57" s="128"/>
      <c r="J57" s="129" t="s">
        <v>102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71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103</v>
      </c>
    </row>
    <row r="60" spans="1:47" s="9" customFormat="1" ht="24.95" hidden="1" customHeight="1">
      <c r="B60" s="131"/>
      <c r="C60" s="132"/>
      <c r="D60" s="133" t="s">
        <v>225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hidden="1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hidden="1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hidden="1"/>
    <row r="64" spans="1:47" hidden="1"/>
    <row r="65" spans="1:63" hidden="1"/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105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248" t="str">
        <f>E7</f>
        <v>Oprava TNS Kolín</v>
      </c>
      <c r="F70" s="249"/>
      <c r="G70" s="249"/>
      <c r="H70" s="249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98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36" t="str">
        <f>E9</f>
        <v>SO 31-01 VRN - Vedlejší rozpočtové náklady</v>
      </c>
      <c r="F72" s="247"/>
      <c r="G72" s="247"/>
      <c r="H72" s="247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15. 1. 2021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25.7" customHeight="1">
      <c r="A76" s="31"/>
      <c r="B76" s="32"/>
      <c r="C76" s="26" t="s">
        <v>25</v>
      </c>
      <c r="D76" s="33"/>
      <c r="E76" s="33"/>
      <c r="F76" s="24" t="str">
        <f>E15</f>
        <v>SŽ, s.o. Přednosta SEE Praha; Mgr.Fiala František</v>
      </c>
      <c r="G76" s="33"/>
      <c r="H76" s="33"/>
      <c r="I76" s="26" t="s">
        <v>33</v>
      </c>
      <c r="J76" s="29" t="str">
        <f>E21</f>
        <v>SŽ, s.o. Voldřich Lukáš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25.7" customHeight="1">
      <c r="A77" s="31"/>
      <c r="B77" s="32"/>
      <c r="C77" s="26" t="s">
        <v>31</v>
      </c>
      <c r="D77" s="33"/>
      <c r="E77" s="33"/>
      <c r="F77" s="24" t="str">
        <f>IF(E18="","",E18)</f>
        <v>Vyplň údaj</v>
      </c>
      <c r="G77" s="33"/>
      <c r="H77" s="33"/>
      <c r="I77" s="26" t="s">
        <v>36</v>
      </c>
      <c r="J77" s="29" t="str">
        <f>E24</f>
        <v>SŽ, s.o. Voldřich Lukáš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106</v>
      </c>
      <c r="D79" s="140" t="s">
        <v>58</v>
      </c>
      <c r="E79" s="140" t="s">
        <v>54</v>
      </c>
      <c r="F79" s="140" t="s">
        <v>55</v>
      </c>
      <c r="G79" s="140" t="s">
        <v>107</v>
      </c>
      <c r="H79" s="140" t="s">
        <v>108</v>
      </c>
      <c r="I79" s="140" t="s">
        <v>109</v>
      </c>
      <c r="J79" s="140" t="s">
        <v>102</v>
      </c>
      <c r="K79" s="141" t="s">
        <v>110</v>
      </c>
      <c r="L79" s="142"/>
      <c r="M79" s="65" t="s">
        <v>19</v>
      </c>
      <c r="N79" s="66" t="s">
        <v>43</v>
      </c>
      <c r="O79" s="66" t="s">
        <v>111</v>
      </c>
      <c r="P79" s="66" t="s">
        <v>112</v>
      </c>
      <c r="Q79" s="66" t="s">
        <v>113</v>
      </c>
      <c r="R79" s="66" t="s">
        <v>114</v>
      </c>
      <c r="S79" s="66" t="s">
        <v>115</v>
      </c>
      <c r="T79" s="67" t="s">
        <v>116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117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72</v>
      </c>
      <c r="AU80" s="14" t="s">
        <v>103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72</v>
      </c>
      <c r="E81" s="151" t="s">
        <v>226</v>
      </c>
      <c r="F81" s="151" t="s">
        <v>227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SUM(P82:P88)</f>
        <v>0</v>
      </c>
      <c r="Q81" s="156"/>
      <c r="R81" s="157">
        <f>SUM(R82:R88)</f>
        <v>0</v>
      </c>
      <c r="S81" s="156"/>
      <c r="T81" s="158">
        <f>SUM(T82:T88)</f>
        <v>0</v>
      </c>
      <c r="AR81" s="159" t="s">
        <v>156</v>
      </c>
      <c r="AT81" s="160" t="s">
        <v>72</v>
      </c>
      <c r="AU81" s="160" t="s">
        <v>73</v>
      </c>
      <c r="AY81" s="159" t="s">
        <v>121</v>
      </c>
      <c r="BK81" s="161">
        <f>SUM(BK82:BK88)</f>
        <v>0</v>
      </c>
    </row>
    <row r="82" spans="1:65" s="2" customFormat="1" ht="114.95" customHeight="1">
      <c r="A82" s="31"/>
      <c r="B82" s="32"/>
      <c r="C82" s="162" t="s">
        <v>81</v>
      </c>
      <c r="D82" s="162" t="s">
        <v>122</v>
      </c>
      <c r="E82" s="163" t="s">
        <v>525</v>
      </c>
      <c r="F82" s="164" t="s">
        <v>526</v>
      </c>
      <c r="G82" s="165" t="s">
        <v>527</v>
      </c>
      <c r="H82" s="166">
        <v>1</v>
      </c>
      <c r="I82" s="167"/>
      <c r="J82" s="168">
        <f>ROUND(I82*H82,2)</f>
        <v>0</v>
      </c>
      <c r="K82" s="164" t="s">
        <v>126</v>
      </c>
      <c r="L82" s="36"/>
      <c r="M82" s="169" t="s">
        <v>19</v>
      </c>
      <c r="N82" s="170" t="s">
        <v>44</v>
      </c>
      <c r="O82" s="61"/>
      <c r="P82" s="171">
        <f>O82*H82</f>
        <v>0</v>
      </c>
      <c r="Q82" s="171">
        <v>0</v>
      </c>
      <c r="R82" s="171">
        <f>Q82*H82</f>
        <v>0</v>
      </c>
      <c r="S82" s="171">
        <v>0</v>
      </c>
      <c r="T82" s="172">
        <f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120</v>
      </c>
      <c r="AT82" s="173" t="s">
        <v>122</v>
      </c>
      <c r="AU82" s="173" t="s">
        <v>81</v>
      </c>
      <c r="AY82" s="14" t="s">
        <v>121</v>
      </c>
      <c r="BE82" s="174">
        <f>IF(N82="základní",J82,0)</f>
        <v>0</v>
      </c>
      <c r="BF82" s="174">
        <f>IF(N82="snížená",J82,0)</f>
        <v>0</v>
      </c>
      <c r="BG82" s="174">
        <f>IF(N82="zákl. přenesená",J82,0)</f>
        <v>0</v>
      </c>
      <c r="BH82" s="174">
        <f>IF(N82="sníž. přenesená",J82,0)</f>
        <v>0</v>
      </c>
      <c r="BI82" s="174">
        <f>IF(N82="nulová",J82,0)</f>
        <v>0</v>
      </c>
      <c r="BJ82" s="14" t="s">
        <v>81</v>
      </c>
      <c r="BK82" s="174">
        <f>ROUND(I82*H82,2)</f>
        <v>0</v>
      </c>
      <c r="BL82" s="14" t="s">
        <v>120</v>
      </c>
      <c r="BM82" s="173" t="s">
        <v>528</v>
      </c>
    </row>
    <row r="83" spans="1:65" s="2" customFormat="1" ht="76.349999999999994" customHeight="1">
      <c r="A83" s="31"/>
      <c r="B83" s="32"/>
      <c r="C83" s="162" t="s">
        <v>83</v>
      </c>
      <c r="D83" s="162" t="s">
        <v>122</v>
      </c>
      <c r="E83" s="163" t="s">
        <v>228</v>
      </c>
      <c r="F83" s="164" t="s">
        <v>229</v>
      </c>
      <c r="G83" s="165" t="s">
        <v>230</v>
      </c>
      <c r="H83" s="195"/>
      <c r="I83" s="167"/>
      <c r="J83" s="168">
        <f>ROUND(I83*H83,2)</f>
        <v>0</v>
      </c>
      <c r="K83" s="164" t="s">
        <v>126</v>
      </c>
      <c r="L83" s="36"/>
      <c r="M83" s="169" t="s">
        <v>19</v>
      </c>
      <c r="N83" s="170" t="s">
        <v>44</v>
      </c>
      <c r="O83" s="61"/>
      <c r="P83" s="171">
        <f>O83*H83</f>
        <v>0</v>
      </c>
      <c r="Q83" s="171">
        <v>0</v>
      </c>
      <c r="R83" s="171">
        <f>Q83*H83</f>
        <v>0</v>
      </c>
      <c r="S83" s="171">
        <v>0</v>
      </c>
      <c r="T83" s="172">
        <f>S83*H83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120</v>
      </c>
      <c r="AT83" s="173" t="s">
        <v>122</v>
      </c>
      <c r="AU83" s="173" t="s">
        <v>81</v>
      </c>
      <c r="AY83" s="14" t="s">
        <v>121</v>
      </c>
      <c r="BE83" s="174">
        <f>IF(N83="základní",J83,0)</f>
        <v>0</v>
      </c>
      <c r="BF83" s="174">
        <f>IF(N83="snížená",J83,0)</f>
        <v>0</v>
      </c>
      <c r="BG83" s="174">
        <f>IF(N83="zákl. přenesená",J83,0)</f>
        <v>0</v>
      </c>
      <c r="BH83" s="174">
        <f>IF(N83="sníž. přenesená",J83,0)</f>
        <v>0</v>
      </c>
      <c r="BI83" s="174">
        <f>IF(N83="nulová",J83,0)</f>
        <v>0</v>
      </c>
      <c r="BJ83" s="14" t="s">
        <v>81</v>
      </c>
      <c r="BK83" s="174">
        <f>ROUND(I83*H83,2)</f>
        <v>0</v>
      </c>
      <c r="BL83" s="14" t="s">
        <v>120</v>
      </c>
      <c r="BM83" s="173" t="s">
        <v>529</v>
      </c>
    </row>
    <row r="84" spans="1:65" s="2" customFormat="1" ht="19.5">
      <c r="A84" s="31"/>
      <c r="B84" s="32"/>
      <c r="C84" s="33"/>
      <c r="D84" s="185" t="s">
        <v>199</v>
      </c>
      <c r="E84" s="33"/>
      <c r="F84" s="186" t="s">
        <v>232</v>
      </c>
      <c r="G84" s="33"/>
      <c r="H84" s="33"/>
      <c r="I84" s="187"/>
      <c r="J84" s="33"/>
      <c r="K84" s="33"/>
      <c r="L84" s="36"/>
      <c r="M84" s="188"/>
      <c r="N84" s="189"/>
      <c r="O84" s="61"/>
      <c r="P84" s="61"/>
      <c r="Q84" s="61"/>
      <c r="R84" s="61"/>
      <c r="S84" s="61"/>
      <c r="T84" s="62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T84" s="14" t="s">
        <v>199</v>
      </c>
      <c r="AU84" s="14" t="s">
        <v>81</v>
      </c>
    </row>
    <row r="85" spans="1:65" s="2" customFormat="1" ht="90" customHeight="1">
      <c r="A85" s="31"/>
      <c r="B85" s="32"/>
      <c r="C85" s="162" t="s">
        <v>149</v>
      </c>
      <c r="D85" s="162" t="s">
        <v>122</v>
      </c>
      <c r="E85" s="163" t="s">
        <v>530</v>
      </c>
      <c r="F85" s="164" t="s">
        <v>531</v>
      </c>
      <c r="G85" s="165" t="s">
        <v>230</v>
      </c>
      <c r="H85" s="195"/>
      <c r="I85" s="167"/>
      <c r="J85" s="168">
        <f>ROUND(I85*H85,2)</f>
        <v>0</v>
      </c>
      <c r="K85" s="164" t="s">
        <v>126</v>
      </c>
      <c r="L85" s="36"/>
      <c r="M85" s="169" t="s">
        <v>19</v>
      </c>
      <c r="N85" s="170" t="s">
        <v>44</v>
      </c>
      <c r="O85" s="61"/>
      <c r="P85" s="171">
        <f>O85*H85</f>
        <v>0</v>
      </c>
      <c r="Q85" s="171">
        <v>0</v>
      </c>
      <c r="R85" s="171">
        <f>Q85*H85</f>
        <v>0</v>
      </c>
      <c r="S85" s="171">
        <v>0</v>
      </c>
      <c r="T85" s="172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120</v>
      </c>
      <c r="AT85" s="173" t="s">
        <v>122</v>
      </c>
      <c r="AU85" s="173" t="s">
        <v>81</v>
      </c>
      <c r="AY85" s="14" t="s">
        <v>121</v>
      </c>
      <c r="BE85" s="174">
        <f>IF(N85="základní",J85,0)</f>
        <v>0</v>
      </c>
      <c r="BF85" s="174">
        <f>IF(N85="snížená",J85,0)</f>
        <v>0</v>
      </c>
      <c r="BG85" s="174">
        <f>IF(N85="zákl. přenesená",J85,0)</f>
        <v>0</v>
      </c>
      <c r="BH85" s="174">
        <f>IF(N85="sníž. přenesená",J85,0)</f>
        <v>0</v>
      </c>
      <c r="BI85" s="174">
        <f>IF(N85="nulová",J85,0)</f>
        <v>0</v>
      </c>
      <c r="BJ85" s="14" t="s">
        <v>81</v>
      </c>
      <c r="BK85" s="174">
        <f>ROUND(I85*H85,2)</f>
        <v>0</v>
      </c>
      <c r="BL85" s="14" t="s">
        <v>120</v>
      </c>
      <c r="BM85" s="173" t="s">
        <v>532</v>
      </c>
    </row>
    <row r="86" spans="1:65" s="2" customFormat="1" ht="19.5">
      <c r="A86" s="31"/>
      <c r="B86" s="32"/>
      <c r="C86" s="33"/>
      <c r="D86" s="185" t="s">
        <v>199</v>
      </c>
      <c r="E86" s="33"/>
      <c r="F86" s="186" t="s">
        <v>232</v>
      </c>
      <c r="G86" s="33"/>
      <c r="H86" s="33"/>
      <c r="I86" s="187"/>
      <c r="J86" s="33"/>
      <c r="K86" s="33"/>
      <c r="L86" s="36"/>
      <c r="M86" s="188"/>
      <c r="N86" s="189"/>
      <c r="O86" s="61"/>
      <c r="P86" s="61"/>
      <c r="Q86" s="61"/>
      <c r="R86" s="61"/>
      <c r="S86" s="61"/>
      <c r="T86" s="62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T86" s="14" t="s">
        <v>199</v>
      </c>
      <c r="AU86" s="14" t="s">
        <v>81</v>
      </c>
    </row>
    <row r="87" spans="1:65" s="2" customFormat="1" ht="24.2" customHeight="1">
      <c r="A87" s="31"/>
      <c r="B87" s="32"/>
      <c r="C87" s="162" t="s">
        <v>120</v>
      </c>
      <c r="D87" s="162" t="s">
        <v>122</v>
      </c>
      <c r="E87" s="163" t="s">
        <v>533</v>
      </c>
      <c r="F87" s="164" t="s">
        <v>534</v>
      </c>
      <c r="G87" s="165" t="s">
        <v>230</v>
      </c>
      <c r="H87" s="195"/>
      <c r="I87" s="167"/>
      <c r="J87" s="168">
        <f>ROUND(I87*H87,2)</f>
        <v>0</v>
      </c>
      <c r="K87" s="164" t="s">
        <v>126</v>
      </c>
      <c r="L87" s="36"/>
      <c r="M87" s="169" t="s">
        <v>19</v>
      </c>
      <c r="N87" s="170" t="s">
        <v>44</v>
      </c>
      <c r="O87" s="61"/>
      <c r="P87" s="171">
        <f>O87*H87</f>
        <v>0</v>
      </c>
      <c r="Q87" s="171">
        <v>0</v>
      </c>
      <c r="R87" s="171">
        <f>Q87*H87</f>
        <v>0</v>
      </c>
      <c r="S87" s="171">
        <v>0</v>
      </c>
      <c r="T87" s="172">
        <f>S87*H87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120</v>
      </c>
      <c r="AT87" s="173" t="s">
        <v>122</v>
      </c>
      <c r="AU87" s="173" t="s">
        <v>81</v>
      </c>
      <c r="AY87" s="14" t="s">
        <v>121</v>
      </c>
      <c r="BE87" s="174">
        <f>IF(N87="základní",J87,0)</f>
        <v>0</v>
      </c>
      <c r="BF87" s="174">
        <f>IF(N87="snížená",J87,0)</f>
        <v>0</v>
      </c>
      <c r="BG87" s="174">
        <f>IF(N87="zákl. přenesená",J87,0)</f>
        <v>0</v>
      </c>
      <c r="BH87" s="174">
        <f>IF(N87="sníž. přenesená",J87,0)</f>
        <v>0</v>
      </c>
      <c r="BI87" s="174">
        <f>IF(N87="nulová",J87,0)</f>
        <v>0</v>
      </c>
      <c r="BJ87" s="14" t="s">
        <v>81</v>
      </c>
      <c r="BK87" s="174">
        <f>ROUND(I87*H87,2)</f>
        <v>0</v>
      </c>
      <c r="BL87" s="14" t="s">
        <v>120</v>
      </c>
      <c r="BM87" s="173" t="s">
        <v>535</v>
      </c>
    </row>
    <row r="88" spans="1:65" s="2" customFormat="1" ht="19.5">
      <c r="A88" s="31"/>
      <c r="B88" s="32"/>
      <c r="C88" s="33"/>
      <c r="D88" s="185" t="s">
        <v>199</v>
      </c>
      <c r="E88" s="33"/>
      <c r="F88" s="186" t="s">
        <v>232</v>
      </c>
      <c r="G88" s="33"/>
      <c r="H88" s="33"/>
      <c r="I88" s="187"/>
      <c r="J88" s="33"/>
      <c r="K88" s="33"/>
      <c r="L88" s="36"/>
      <c r="M88" s="196"/>
      <c r="N88" s="197"/>
      <c r="O88" s="192"/>
      <c r="P88" s="192"/>
      <c r="Q88" s="192"/>
      <c r="R88" s="192"/>
      <c r="S88" s="192"/>
      <c r="T88" s="198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199</v>
      </c>
      <c r="AU88" s="14" t="s">
        <v>81</v>
      </c>
    </row>
    <row r="89" spans="1:65" s="2" customFormat="1" ht="6.95" customHeight="1">
      <c r="A89" s="31"/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36"/>
      <c r="M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</sheetData>
  <sheetProtection algorithmName="SHA-512" hashValue="vA10yLNzd1mQY5xM0yZ8PBYOk74+eWNUty3tX/mV+IR39p+MU2WGees1HEK8F5uiTpVqXLx9cnqShtiehwhXnQ==" saltValue="R3A6ZVzlc4aidJzQlrVgq1myCbEGk2gzxeeia2kMqynXZcQ3DUhCPQRo04bIxKEpDaV4r6ozd8orYLx1PnoTKw==" spinCount="100000" sheet="1" objects="1" scenarios="1" formatColumns="0" formatRows="0" autoFilter="0"/>
  <autoFilter ref="C79:K8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94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83</v>
      </c>
    </row>
    <row r="4" spans="1:46" s="1" customFormat="1" ht="24.95" hidden="1" customHeight="1">
      <c r="B4" s="17"/>
      <c r="D4" s="100" t="s">
        <v>97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50" t="str">
        <f>'Rekapitulace stavby'!K6</f>
        <v>Oprava TNS Kolín</v>
      </c>
      <c r="F7" s="251"/>
      <c r="G7" s="251"/>
      <c r="H7" s="251"/>
      <c r="L7" s="17"/>
    </row>
    <row r="8" spans="1:46" s="2" customFormat="1" ht="12" hidden="1" customHeight="1">
      <c r="A8" s="31"/>
      <c r="B8" s="36"/>
      <c r="C8" s="31"/>
      <c r="D8" s="102" t="s">
        <v>98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24.75" hidden="1" customHeight="1">
      <c r="A9" s="31"/>
      <c r="B9" s="36"/>
      <c r="C9" s="31"/>
      <c r="D9" s="31"/>
      <c r="E9" s="252" t="s">
        <v>536</v>
      </c>
      <c r="F9" s="253"/>
      <c r="G9" s="253"/>
      <c r="H9" s="253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15. 1. 2021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4" t="str">
        <f>'Rekapitulace stavby'!E14</f>
        <v>Vyplň údaj</v>
      </c>
      <c r="F18" s="255"/>
      <c r="G18" s="255"/>
      <c r="H18" s="255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34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37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6" t="s">
        <v>19</v>
      </c>
      <c r="F27" s="256"/>
      <c r="G27" s="256"/>
      <c r="H27" s="256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39</v>
      </c>
      <c r="E30" s="31"/>
      <c r="F30" s="31"/>
      <c r="G30" s="31"/>
      <c r="H30" s="31"/>
      <c r="I30" s="31"/>
      <c r="J30" s="111">
        <f>ROUND(J83,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41</v>
      </c>
      <c r="G32" s="31"/>
      <c r="H32" s="31"/>
      <c r="I32" s="112" t="s">
        <v>40</v>
      </c>
      <c r="J32" s="112" t="s">
        <v>42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43</v>
      </c>
      <c r="E33" s="102" t="s">
        <v>44</v>
      </c>
      <c r="F33" s="114">
        <f>ROUND((SUM(BE83:BE165)),  2)</f>
        <v>0</v>
      </c>
      <c r="G33" s="31"/>
      <c r="H33" s="31"/>
      <c r="I33" s="115">
        <v>0.21</v>
      </c>
      <c r="J33" s="114">
        <f>ROUND(((SUM(BE83:BE165))*I33),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45</v>
      </c>
      <c r="F34" s="114">
        <f>ROUND((SUM(BF83:BF165)),  2)</f>
        <v>0</v>
      </c>
      <c r="G34" s="31"/>
      <c r="H34" s="31"/>
      <c r="I34" s="115">
        <v>0.15</v>
      </c>
      <c r="J34" s="114">
        <f>ROUND(((SUM(BF83:BF165))*I34),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46</v>
      </c>
      <c r="F35" s="114">
        <f>ROUND((SUM(BG83:BG165)),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47</v>
      </c>
      <c r="F36" s="114">
        <f>ROUND((SUM(BH83:BH165)),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48</v>
      </c>
      <c r="F37" s="114">
        <f>ROUND((SUM(BI83:BI165)),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49</v>
      </c>
      <c r="E39" s="118"/>
      <c r="F39" s="118"/>
      <c r="G39" s="119" t="s">
        <v>50</v>
      </c>
      <c r="H39" s="120" t="s">
        <v>51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idden="1"/>
    <row r="42" spans="1:31" hidden="1"/>
    <row r="43" spans="1:31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100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48" t="str">
        <f>E7</f>
        <v>Oprava TNS Kolín</v>
      </c>
      <c r="F48" s="249"/>
      <c r="G48" s="249"/>
      <c r="H48" s="24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98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24.75" hidden="1" customHeight="1">
      <c r="A50" s="31"/>
      <c r="B50" s="32"/>
      <c r="C50" s="33"/>
      <c r="D50" s="33"/>
      <c r="E50" s="236" t="str">
        <f>E9</f>
        <v>SO 36-01 - Oprava DOÚO TNS Kolín a návěst č.50 - Sborník  UOŽI</v>
      </c>
      <c r="F50" s="247"/>
      <c r="G50" s="247"/>
      <c r="H50" s="247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15. 1. 2021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5.7" hidden="1" customHeight="1">
      <c r="A54" s="31"/>
      <c r="B54" s="32"/>
      <c r="C54" s="26" t="s">
        <v>25</v>
      </c>
      <c r="D54" s="33"/>
      <c r="E54" s="33"/>
      <c r="F54" s="24" t="str">
        <f>E15</f>
        <v>SŽ, s.o. Přednosta SEE Praha; Mgr.Fiala František</v>
      </c>
      <c r="G54" s="33"/>
      <c r="H54" s="33"/>
      <c r="I54" s="26" t="s">
        <v>33</v>
      </c>
      <c r="J54" s="29" t="str">
        <f>E21</f>
        <v>SŽ, s.o. Voldřich Lukáš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>SŽ, s.o. Voldřich Lukáš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101</v>
      </c>
      <c r="D57" s="128"/>
      <c r="E57" s="128"/>
      <c r="F57" s="128"/>
      <c r="G57" s="128"/>
      <c r="H57" s="128"/>
      <c r="I57" s="128"/>
      <c r="J57" s="129" t="s">
        <v>102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71</v>
      </c>
      <c r="D59" s="33"/>
      <c r="E59" s="33"/>
      <c r="F59" s="33"/>
      <c r="G59" s="33"/>
      <c r="H59" s="33"/>
      <c r="I59" s="33"/>
      <c r="J59" s="74">
        <f>J83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103</v>
      </c>
    </row>
    <row r="60" spans="1:47" s="9" customFormat="1" ht="24.95" hidden="1" customHeight="1">
      <c r="B60" s="131"/>
      <c r="C60" s="132"/>
      <c r="D60" s="133" t="s">
        <v>537</v>
      </c>
      <c r="E60" s="134"/>
      <c r="F60" s="134"/>
      <c r="G60" s="134"/>
      <c r="H60" s="134"/>
      <c r="I60" s="134"/>
      <c r="J60" s="135">
        <f>J84</f>
        <v>0</v>
      </c>
      <c r="K60" s="132"/>
      <c r="L60" s="136"/>
    </row>
    <row r="61" spans="1:47" s="9" customFormat="1" ht="24.95" hidden="1" customHeight="1">
      <c r="B61" s="131"/>
      <c r="C61" s="132"/>
      <c r="D61" s="133" t="s">
        <v>234</v>
      </c>
      <c r="E61" s="134"/>
      <c r="F61" s="134"/>
      <c r="G61" s="134"/>
      <c r="H61" s="134"/>
      <c r="I61" s="134"/>
      <c r="J61" s="135">
        <f>J100</f>
        <v>0</v>
      </c>
      <c r="K61" s="132"/>
      <c r="L61" s="136"/>
    </row>
    <row r="62" spans="1:47" s="12" customFormat="1" ht="19.899999999999999" hidden="1" customHeight="1">
      <c r="B62" s="199"/>
      <c r="C62" s="200"/>
      <c r="D62" s="201" t="s">
        <v>235</v>
      </c>
      <c r="E62" s="202"/>
      <c r="F62" s="202"/>
      <c r="G62" s="202"/>
      <c r="H62" s="202"/>
      <c r="I62" s="202"/>
      <c r="J62" s="203">
        <f>J101</f>
        <v>0</v>
      </c>
      <c r="K62" s="200"/>
      <c r="L62" s="204"/>
    </row>
    <row r="63" spans="1:47" s="9" customFormat="1" ht="24.95" hidden="1" customHeight="1">
      <c r="B63" s="131"/>
      <c r="C63" s="132"/>
      <c r="D63" s="133" t="s">
        <v>104</v>
      </c>
      <c r="E63" s="134"/>
      <c r="F63" s="134"/>
      <c r="G63" s="134"/>
      <c r="H63" s="134"/>
      <c r="I63" s="134"/>
      <c r="J63" s="135">
        <f>J109</f>
        <v>0</v>
      </c>
      <c r="K63" s="132"/>
      <c r="L63" s="136"/>
    </row>
    <row r="64" spans="1:47" s="2" customFormat="1" ht="21.75" hidden="1" customHeight="1">
      <c r="A64" s="31"/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10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hidden="1" customHeight="1">
      <c r="A65" s="31"/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10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/>
    <row r="67" spans="1:31" hidden="1"/>
    <row r="68" spans="1:31" hidden="1"/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105</v>
      </c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248" t="str">
        <f>E7</f>
        <v>Oprava TNS Kolín</v>
      </c>
      <c r="F73" s="249"/>
      <c r="G73" s="249"/>
      <c r="H73" s="249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6" t="s">
        <v>98</v>
      </c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24.75" customHeight="1">
      <c r="A75" s="31"/>
      <c r="B75" s="32"/>
      <c r="C75" s="33"/>
      <c r="D75" s="33"/>
      <c r="E75" s="236" t="str">
        <f>E9</f>
        <v>SO 36-01 - Oprava DOÚO TNS Kolín a návěst č.50 - Sborník  UOŽI</v>
      </c>
      <c r="F75" s="247"/>
      <c r="G75" s="247"/>
      <c r="H75" s="247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6" t="s">
        <v>21</v>
      </c>
      <c r="D77" s="33"/>
      <c r="E77" s="33"/>
      <c r="F77" s="24" t="str">
        <f>F12</f>
        <v xml:space="preserve"> </v>
      </c>
      <c r="G77" s="33"/>
      <c r="H77" s="33"/>
      <c r="I77" s="26" t="s">
        <v>23</v>
      </c>
      <c r="J77" s="56" t="str">
        <f>IF(J12="","",J12)</f>
        <v>15. 1. 2021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25.7" customHeight="1">
      <c r="A79" s="31"/>
      <c r="B79" s="32"/>
      <c r="C79" s="26" t="s">
        <v>25</v>
      </c>
      <c r="D79" s="33"/>
      <c r="E79" s="33"/>
      <c r="F79" s="24" t="str">
        <f>E15</f>
        <v>SŽ, s.o. Přednosta SEE Praha; Mgr.Fiala František</v>
      </c>
      <c r="G79" s="33"/>
      <c r="H79" s="33"/>
      <c r="I79" s="26" t="s">
        <v>33</v>
      </c>
      <c r="J79" s="29" t="str">
        <f>E21</f>
        <v>SŽ, s.o. Voldřich Lukáš</v>
      </c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25.7" customHeight="1">
      <c r="A80" s="31"/>
      <c r="B80" s="32"/>
      <c r="C80" s="26" t="s">
        <v>31</v>
      </c>
      <c r="D80" s="33"/>
      <c r="E80" s="33"/>
      <c r="F80" s="24" t="str">
        <f>IF(E18="","",E18)</f>
        <v>Vyplň údaj</v>
      </c>
      <c r="G80" s="33"/>
      <c r="H80" s="33"/>
      <c r="I80" s="26" t="s">
        <v>36</v>
      </c>
      <c r="J80" s="29" t="str">
        <f>E24</f>
        <v>SŽ, s.o. Voldřich Lukáš</v>
      </c>
      <c r="K80" s="33"/>
      <c r="L80" s="10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0.35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0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10" customFormat="1" ht="29.25" customHeight="1">
      <c r="A82" s="137"/>
      <c r="B82" s="138"/>
      <c r="C82" s="139" t="s">
        <v>106</v>
      </c>
      <c r="D82" s="140" t="s">
        <v>58</v>
      </c>
      <c r="E82" s="140" t="s">
        <v>54</v>
      </c>
      <c r="F82" s="140" t="s">
        <v>55</v>
      </c>
      <c r="G82" s="140" t="s">
        <v>107</v>
      </c>
      <c r="H82" s="140" t="s">
        <v>108</v>
      </c>
      <c r="I82" s="140" t="s">
        <v>109</v>
      </c>
      <c r="J82" s="140" t="s">
        <v>102</v>
      </c>
      <c r="K82" s="141" t="s">
        <v>110</v>
      </c>
      <c r="L82" s="142"/>
      <c r="M82" s="65" t="s">
        <v>19</v>
      </c>
      <c r="N82" s="66" t="s">
        <v>43</v>
      </c>
      <c r="O82" s="66" t="s">
        <v>111</v>
      </c>
      <c r="P82" s="66" t="s">
        <v>112</v>
      </c>
      <c r="Q82" s="66" t="s">
        <v>113</v>
      </c>
      <c r="R82" s="66" t="s">
        <v>114</v>
      </c>
      <c r="S82" s="66" t="s">
        <v>115</v>
      </c>
      <c r="T82" s="67" t="s">
        <v>116</v>
      </c>
      <c r="U82" s="137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</row>
    <row r="83" spans="1:65" s="2" customFormat="1" ht="22.9" customHeight="1">
      <c r="A83" s="31"/>
      <c r="B83" s="32"/>
      <c r="C83" s="72" t="s">
        <v>117</v>
      </c>
      <c r="D83" s="33"/>
      <c r="E83" s="33"/>
      <c r="F83" s="33"/>
      <c r="G83" s="33"/>
      <c r="H83" s="33"/>
      <c r="I83" s="33"/>
      <c r="J83" s="143">
        <f>BK83</f>
        <v>0</v>
      </c>
      <c r="K83" s="33"/>
      <c r="L83" s="36"/>
      <c r="M83" s="68"/>
      <c r="N83" s="144"/>
      <c r="O83" s="69"/>
      <c r="P83" s="145">
        <f>P84+P100+P109</f>
        <v>0</v>
      </c>
      <c r="Q83" s="69"/>
      <c r="R83" s="145">
        <f>R84+R100+R109</f>
        <v>0</v>
      </c>
      <c r="S83" s="69"/>
      <c r="T83" s="146">
        <f>T84+T100+T109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T83" s="14" t="s">
        <v>72</v>
      </c>
      <c r="AU83" s="14" t="s">
        <v>103</v>
      </c>
      <c r="BK83" s="147">
        <f>BK84+BK100+BK109</f>
        <v>0</v>
      </c>
    </row>
    <row r="84" spans="1:65" s="11" customFormat="1" ht="25.9" customHeight="1">
      <c r="B84" s="148"/>
      <c r="C84" s="149"/>
      <c r="D84" s="150" t="s">
        <v>72</v>
      </c>
      <c r="E84" s="151" t="s">
        <v>81</v>
      </c>
      <c r="F84" s="151" t="s">
        <v>538</v>
      </c>
      <c r="G84" s="149"/>
      <c r="H84" s="149"/>
      <c r="I84" s="152"/>
      <c r="J84" s="153">
        <f>BK84</f>
        <v>0</v>
      </c>
      <c r="K84" s="149"/>
      <c r="L84" s="154"/>
      <c r="M84" s="155"/>
      <c r="N84" s="156"/>
      <c r="O84" s="156"/>
      <c r="P84" s="157">
        <f>SUM(P85:P99)</f>
        <v>0</v>
      </c>
      <c r="Q84" s="156"/>
      <c r="R84" s="157">
        <f>SUM(R85:R99)</f>
        <v>0</v>
      </c>
      <c r="S84" s="156"/>
      <c r="T84" s="158">
        <f>SUM(T85:T99)</f>
        <v>0</v>
      </c>
      <c r="AR84" s="159" t="s">
        <v>81</v>
      </c>
      <c r="AT84" s="160" t="s">
        <v>72</v>
      </c>
      <c r="AU84" s="160" t="s">
        <v>73</v>
      </c>
      <c r="AY84" s="159" t="s">
        <v>121</v>
      </c>
      <c r="BK84" s="161">
        <f>SUM(BK85:BK99)</f>
        <v>0</v>
      </c>
    </row>
    <row r="85" spans="1:65" s="2" customFormat="1" ht="24.2" customHeight="1">
      <c r="A85" s="31"/>
      <c r="B85" s="32"/>
      <c r="C85" s="162" t="s">
        <v>148</v>
      </c>
      <c r="D85" s="162" t="s">
        <v>122</v>
      </c>
      <c r="E85" s="163" t="s">
        <v>539</v>
      </c>
      <c r="F85" s="164" t="s">
        <v>540</v>
      </c>
      <c r="G85" s="165" t="s">
        <v>125</v>
      </c>
      <c r="H85" s="166">
        <v>540</v>
      </c>
      <c r="I85" s="167"/>
      <c r="J85" s="168">
        <f t="shared" ref="J85:J94" si="0">ROUND(I85*H85,2)</f>
        <v>0</v>
      </c>
      <c r="K85" s="164" t="s">
        <v>126</v>
      </c>
      <c r="L85" s="36"/>
      <c r="M85" s="169" t="s">
        <v>19</v>
      </c>
      <c r="N85" s="170" t="s">
        <v>44</v>
      </c>
      <c r="O85" s="61"/>
      <c r="P85" s="171">
        <f t="shared" ref="P85:P94" si="1">O85*H85</f>
        <v>0</v>
      </c>
      <c r="Q85" s="171">
        <v>0</v>
      </c>
      <c r="R85" s="171">
        <f t="shared" ref="R85:R94" si="2">Q85*H85</f>
        <v>0</v>
      </c>
      <c r="S85" s="171">
        <v>0</v>
      </c>
      <c r="T85" s="172">
        <f t="shared" ref="T85:T94" si="3"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120</v>
      </c>
      <c r="AT85" s="173" t="s">
        <v>122</v>
      </c>
      <c r="AU85" s="173" t="s">
        <v>81</v>
      </c>
      <c r="AY85" s="14" t="s">
        <v>121</v>
      </c>
      <c r="BE85" s="174">
        <f t="shared" ref="BE85:BE94" si="4">IF(N85="základní",J85,0)</f>
        <v>0</v>
      </c>
      <c r="BF85" s="174">
        <f t="shared" ref="BF85:BF94" si="5">IF(N85="snížená",J85,0)</f>
        <v>0</v>
      </c>
      <c r="BG85" s="174">
        <f t="shared" ref="BG85:BG94" si="6">IF(N85="zákl. přenesená",J85,0)</f>
        <v>0</v>
      </c>
      <c r="BH85" s="174">
        <f t="shared" ref="BH85:BH94" si="7">IF(N85="sníž. přenesená",J85,0)</f>
        <v>0</v>
      </c>
      <c r="BI85" s="174">
        <f t="shared" ref="BI85:BI94" si="8">IF(N85="nulová",J85,0)</f>
        <v>0</v>
      </c>
      <c r="BJ85" s="14" t="s">
        <v>81</v>
      </c>
      <c r="BK85" s="174">
        <f t="shared" ref="BK85:BK94" si="9">ROUND(I85*H85,2)</f>
        <v>0</v>
      </c>
      <c r="BL85" s="14" t="s">
        <v>120</v>
      </c>
      <c r="BM85" s="173" t="s">
        <v>83</v>
      </c>
    </row>
    <row r="86" spans="1:65" s="2" customFormat="1" ht="24.2" customHeight="1">
      <c r="A86" s="31"/>
      <c r="B86" s="32"/>
      <c r="C86" s="162" t="s">
        <v>431</v>
      </c>
      <c r="D86" s="162" t="s">
        <v>122</v>
      </c>
      <c r="E86" s="163" t="s">
        <v>541</v>
      </c>
      <c r="F86" s="164" t="s">
        <v>542</v>
      </c>
      <c r="G86" s="165" t="s">
        <v>125</v>
      </c>
      <c r="H86" s="166">
        <v>360</v>
      </c>
      <c r="I86" s="167"/>
      <c r="J86" s="168">
        <f t="shared" si="0"/>
        <v>0</v>
      </c>
      <c r="K86" s="164" t="s">
        <v>126</v>
      </c>
      <c r="L86" s="36"/>
      <c r="M86" s="169" t="s">
        <v>19</v>
      </c>
      <c r="N86" s="170" t="s">
        <v>44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120</v>
      </c>
      <c r="AT86" s="173" t="s">
        <v>122</v>
      </c>
      <c r="AU86" s="173" t="s">
        <v>81</v>
      </c>
      <c r="AY86" s="14" t="s">
        <v>121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81</v>
      </c>
      <c r="BK86" s="174">
        <f t="shared" si="9"/>
        <v>0</v>
      </c>
      <c r="BL86" s="14" t="s">
        <v>120</v>
      </c>
      <c r="BM86" s="173" t="s">
        <v>120</v>
      </c>
    </row>
    <row r="87" spans="1:65" s="2" customFormat="1" ht="24.2" customHeight="1">
      <c r="A87" s="31"/>
      <c r="B87" s="32"/>
      <c r="C87" s="162" t="s">
        <v>266</v>
      </c>
      <c r="D87" s="162" t="s">
        <v>122</v>
      </c>
      <c r="E87" s="163" t="s">
        <v>543</v>
      </c>
      <c r="F87" s="164" t="s">
        <v>544</v>
      </c>
      <c r="G87" s="165" t="s">
        <v>125</v>
      </c>
      <c r="H87" s="166">
        <v>540</v>
      </c>
      <c r="I87" s="167"/>
      <c r="J87" s="168">
        <f t="shared" si="0"/>
        <v>0</v>
      </c>
      <c r="K87" s="164" t="s">
        <v>126</v>
      </c>
      <c r="L87" s="36"/>
      <c r="M87" s="169" t="s">
        <v>19</v>
      </c>
      <c r="N87" s="170" t="s">
        <v>44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120</v>
      </c>
      <c r="AT87" s="173" t="s">
        <v>122</v>
      </c>
      <c r="AU87" s="173" t="s">
        <v>81</v>
      </c>
      <c r="AY87" s="14" t="s">
        <v>121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81</v>
      </c>
      <c r="BK87" s="174">
        <f t="shared" si="9"/>
        <v>0</v>
      </c>
      <c r="BL87" s="14" t="s">
        <v>120</v>
      </c>
      <c r="BM87" s="173" t="s">
        <v>135</v>
      </c>
    </row>
    <row r="88" spans="1:65" s="2" customFormat="1" ht="24.2" customHeight="1">
      <c r="A88" s="31"/>
      <c r="B88" s="32"/>
      <c r="C88" s="175" t="s">
        <v>392</v>
      </c>
      <c r="D88" s="175" t="s">
        <v>137</v>
      </c>
      <c r="E88" s="176" t="s">
        <v>545</v>
      </c>
      <c r="F88" s="177" t="s">
        <v>546</v>
      </c>
      <c r="G88" s="178" t="s">
        <v>125</v>
      </c>
      <c r="H88" s="179">
        <v>540</v>
      </c>
      <c r="I88" s="180"/>
      <c r="J88" s="181">
        <f t="shared" si="0"/>
        <v>0</v>
      </c>
      <c r="K88" s="177" t="s">
        <v>126</v>
      </c>
      <c r="L88" s="182"/>
      <c r="M88" s="183" t="s">
        <v>19</v>
      </c>
      <c r="N88" s="184" t="s">
        <v>44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141</v>
      </c>
      <c r="AT88" s="173" t="s">
        <v>137</v>
      </c>
      <c r="AU88" s="173" t="s">
        <v>81</v>
      </c>
      <c r="AY88" s="14" t="s">
        <v>121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81</v>
      </c>
      <c r="BK88" s="174">
        <f t="shared" si="9"/>
        <v>0</v>
      </c>
      <c r="BL88" s="14" t="s">
        <v>120</v>
      </c>
      <c r="BM88" s="173" t="s">
        <v>141</v>
      </c>
    </row>
    <row r="89" spans="1:65" s="2" customFormat="1" ht="37.9" customHeight="1">
      <c r="A89" s="31"/>
      <c r="B89" s="32"/>
      <c r="C89" s="175" t="s">
        <v>547</v>
      </c>
      <c r="D89" s="175" t="s">
        <v>137</v>
      </c>
      <c r="E89" s="176" t="s">
        <v>548</v>
      </c>
      <c r="F89" s="177" t="s">
        <v>549</v>
      </c>
      <c r="G89" s="178" t="s">
        <v>134</v>
      </c>
      <c r="H89" s="179">
        <v>10</v>
      </c>
      <c r="I89" s="180"/>
      <c r="J89" s="181">
        <f t="shared" si="0"/>
        <v>0</v>
      </c>
      <c r="K89" s="177" t="s">
        <v>126</v>
      </c>
      <c r="L89" s="182"/>
      <c r="M89" s="183" t="s">
        <v>19</v>
      </c>
      <c r="N89" s="184" t="s">
        <v>44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141</v>
      </c>
      <c r="AT89" s="173" t="s">
        <v>137</v>
      </c>
      <c r="AU89" s="173" t="s">
        <v>81</v>
      </c>
      <c r="AY89" s="14" t="s">
        <v>121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81</v>
      </c>
      <c r="BK89" s="174">
        <f t="shared" si="9"/>
        <v>0</v>
      </c>
      <c r="BL89" s="14" t="s">
        <v>120</v>
      </c>
      <c r="BM89" s="173" t="s">
        <v>145</v>
      </c>
    </row>
    <row r="90" spans="1:65" s="2" customFormat="1" ht="24.2" customHeight="1">
      <c r="A90" s="31"/>
      <c r="B90" s="32"/>
      <c r="C90" s="162" t="s">
        <v>152</v>
      </c>
      <c r="D90" s="162" t="s">
        <v>122</v>
      </c>
      <c r="E90" s="163" t="s">
        <v>550</v>
      </c>
      <c r="F90" s="164" t="s">
        <v>551</v>
      </c>
      <c r="G90" s="165" t="s">
        <v>125</v>
      </c>
      <c r="H90" s="166">
        <v>540</v>
      </c>
      <c r="I90" s="167"/>
      <c r="J90" s="168">
        <f t="shared" si="0"/>
        <v>0</v>
      </c>
      <c r="K90" s="164" t="s">
        <v>126</v>
      </c>
      <c r="L90" s="36"/>
      <c r="M90" s="169" t="s">
        <v>19</v>
      </c>
      <c r="N90" s="170" t="s">
        <v>44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120</v>
      </c>
      <c r="AT90" s="173" t="s">
        <v>122</v>
      </c>
      <c r="AU90" s="173" t="s">
        <v>81</v>
      </c>
      <c r="AY90" s="14" t="s">
        <v>121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81</v>
      </c>
      <c r="BK90" s="174">
        <f t="shared" si="9"/>
        <v>0</v>
      </c>
      <c r="BL90" s="14" t="s">
        <v>120</v>
      </c>
      <c r="BM90" s="173" t="s">
        <v>148</v>
      </c>
    </row>
    <row r="91" spans="1:65" s="2" customFormat="1" ht="24.2" customHeight="1">
      <c r="A91" s="31"/>
      <c r="B91" s="32"/>
      <c r="C91" s="162" t="s">
        <v>8</v>
      </c>
      <c r="D91" s="162" t="s">
        <v>122</v>
      </c>
      <c r="E91" s="163" t="s">
        <v>552</v>
      </c>
      <c r="F91" s="164" t="s">
        <v>553</v>
      </c>
      <c r="G91" s="165" t="s">
        <v>125</v>
      </c>
      <c r="H91" s="166">
        <v>1080</v>
      </c>
      <c r="I91" s="167"/>
      <c r="J91" s="168">
        <f t="shared" si="0"/>
        <v>0</v>
      </c>
      <c r="K91" s="164" t="s">
        <v>126</v>
      </c>
      <c r="L91" s="36"/>
      <c r="M91" s="169" t="s">
        <v>19</v>
      </c>
      <c r="N91" s="170" t="s">
        <v>44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120</v>
      </c>
      <c r="AT91" s="173" t="s">
        <v>122</v>
      </c>
      <c r="AU91" s="173" t="s">
        <v>81</v>
      </c>
      <c r="AY91" s="14" t="s">
        <v>121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81</v>
      </c>
      <c r="BK91" s="174">
        <f t="shared" si="9"/>
        <v>0</v>
      </c>
      <c r="BL91" s="14" t="s">
        <v>120</v>
      </c>
      <c r="BM91" s="173" t="s">
        <v>152</v>
      </c>
    </row>
    <row r="92" spans="1:65" s="2" customFormat="1" ht="24.2" customHeight="1">
      <c r="A92" s="31"/>
      <c r="B92" s="32"/>
      <c r="C92" s="162" t="s">
        <v>315</v>
      </c>
      <c r="D92" s="162" t="s">
        <v>122</v>
      </c>
      <c r="E92" s="163" t="s">
        <v>554</v>
      </c>
      <c r="F92" s="164" t="s">
        <v>555</v>
      </c>
      <c r="G92" s="165" t="s">
        <v>125</v>
      </c>
      <c r="H92" s="166">
        <v>16</v>
      </c>
      <c r="I92" s="167"/>
      <c r="J92" s="168">
        <f t="shared" si="0"/>
        <v>0</v>
      </c>
      <c r="K92" s="164" t="s">
        <v>126</v>
      </c>
      <c r="L92" s="36"/>
      <c r="M92" s="169" t="s">
        <v>19</v>
      </c>
      <c r="N92" s="170" t="s">
        <v>44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120</v>
      </c>
      <c r="AT92" s="173" t="s">
        <v>122</v>
      </c>
      <c r="AU92" s="173" t="s">
        <v>81</v>
      </c>
      <c r="AY92" s="14" t="s">
        <v>121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81</v>
      </c>
      <c r="BK92" s="174">
        <f t="shared" si="9"/>
        <v>0</v>
      </c>
      <c r="BL92" s="14" t="s">
        <v>120</v>
      </c>
      <c r="BM92" s="173" t="s">
        <v>155</v>
      </c>
    </row>
    <row r="93" spans="1:65" s="2" customFormat="1" ht="76.349999999999994" customHeight="1">
      <c r="A93" s="31"/>
      <c r="B93" s="32"/>
      <c r="C93" s="162" t="s">
        <v>556</v>
      </c>
      <c r="D93" s="162" t="s">
        <v>122</v>
      </c>
      <c r="E93" s="163" t="s">
        <v>557</v>
      </c>
      <c r="F93" s="164" t="s">
        <v>558</v>
      </c>
      <c r="G93" s="165" t="s">
        <v>517</v>
      </c>
      <c r="H93" s="166">
        <v>37.799999999999997</v>
      </c>
      <c r="I93" s="167"/>
      <c r="J93" s="168">
        <f t="shared" si="0"/>
        <v>0</v>
      </c>
      <c r="K93" s="164" t="s">
        <v>126</v>
      </c>
      <c r="L93" s="36"/>
      <c r="M93" s="169" t="s">
        <v>19</v>
      </c>
      <c r="N93" s="170" t="s">
        <v>44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120</v>
      </c>
      <c r="AT93" s="173" t="s">
        <v>122</v>
      </c>
      <c r="AU93" s="173" t="s">
        <v>81</v>
      </c>
      <c r="AY93" s="14" t="s">
        <v>121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81</v>
      </c>
      <c r="BK93" s="174">
        <f t="shared" si="9"/>
        <v>0</v>
      </c>
      <c r="BL93" s="14" t="s">
        <v>120</v>
      </c>
      <c r="BM93" s="173" t="s">
        <v>159</v>
      </c>
    </row>
    <row r="94" spans="1:65" s="2" customFormat="1" ht="114.95" customHeight="1">
      <c r="A94" s="31"/>
      <c r="B94" s="32"/>
      <c r="C94" s="162" t="s">
        <v>367</v>
      </c>
      <c r="D94" s="162" t="s">
        <v>122</v>
      </c>
      <c r="E94" s="163" t="s">
        <v>559</v>
      </c>
      <c r="F94" s="164" t="s">
        <v>560</v>
      </c>
      <c r="G94" s="165" t="s">
        <v>517</v>
      </c>
      <c r="H94" s="166">
        <v>37.799999999999997</v>
      </c>
      <c r="I94" s="167"/>
      <c r="J94" s="168">
        <f t="shared" si="0"/>
        <v>0</v>
      </c>
      <c r="K94" s="164" t="s">
        <v>126</v>
      </c>
      <c r="L94" s="36"/>
      <c r="M94" s="169" t="s">
        <v>19</v>
      </c>
      <c r="N94" s="170" t="s">
        <v>44</v>
      </c>
      <c r="O94" s="61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3" t="s">
        <v>120</v>
      </c>
      <c r="AT94" s="173" t="s">
        <v>122</v>
      </c>
      <c r="AU94" s="173" t="s">
        <v>81</v>
      </c>
      <c r="AY94" s="14" t="s">
        <v>121</v>
      </c>
      <c r="BE94" s="174">
        <f t="shared" si="4"/>
        <v>0</v>
      </c>
      <c r="BF94" s="174">
        <f t="shared" si="5"/>
        <v>0</v>
      </c>
      <c r="BG94" s="174">
        <f t="shared" si="6"/>
        <v>0</v>
      </c>
      <c r="BH94" s="174">
        <f t="shared" si="7"/>
        <v>0</v>
      </c>
      <c r="BI94" s="174">
        <f t="shared" si="8"/>
        <v>0</v>
      </c>
      <c r="BJ94" s="14" t="s">
        <v>81</v>
      </c>
      <c r="BK94" s="174">
        <f t="shared" si="9"/>
        <v>0</v>
      </c>
      <c r="BL94" s="14" t="s">
        <v>120</v>
      </c>
      <c r="BM94" s="173" t="s">
        <v>162</v>
      </c>
    </row>
    <row r="95" spans="1:65" s="2" customFormat="1" ht="19.5">
      <c r="A95" s="31"/>
      <c r="B95" s="32"/>
      <c r="C95" s="33"/>
      <c r="D95" s="185" t="s">
        <v>199</v>
      </c>
      <c r="E95" s="33"/>
      <c r="F95" s="186" t="s">
        <v>519</v>
      </c>
      <c r="G95" s="33"/>
      <c r="H95" s="33"/>
      <c r="I95" s="187"/>
      <c r="J95" s="33"/>
      <c r="K95" s="33"/>
      <c r="L95" s="36"/>
      <c r="M95" s="188"/>
      <c r="N95" s="189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199</v>
      </c>
      <c r="AU95" s="14" t="s">
        <v>81</v>
      </c>
    </row>
    <row r="96" spans="1:65" s="2" customFormat="1" ht="24.2" customHeight="1">
      <c r="A96" s="31"/>
      <c r="B96" s="32"/>
      <c r="C96" s="175" t="s">
        <v>155</v>
      </c>
      <c r="D96" s="175" t="s">
        <v>137</v>
      </c>
      <c r="E96" s="176" t="s">
        <v>561</v>
      </c>
      <c r="F96" s="177" t="s">
        <v>562</v>
      </c>
      <c r="G96" s="178" t="s">
        <v>125</v>
      </c>
      <c r="H96" s="179">
        <v>60</v>
      </c>
      <c r="I96" s="180"/>
      <c r="J96" s="181">
        <f>ROUND(I96*H96,2)</f>
        <v>0</v>
      </c>
      <c r="K96" s="177" t="s">
        <v>126</v>
      </c>
      <c r="L96" s="182"/>
      <c r="M96" s="183" t="s">
        <v>19</v>
      </c>
      <c r="N96" s="184" t="s">
        <v>44</v>
      </c>
      <c r="O96" s="61"/>
      <c r="P96" s="171">
        <f>O96*H96</f>
        <v>0</v>
      </c>
      <c r="Q96" s="171">
        <v>0</v>
      </c>
      <c r="R96" s="171">
        <f>Q96*H96</f>
        <v>0</v>
      </c>
      <c r="S96" s="171">
        <v>0</v>
      </c>
      <c r="T96" s="172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3" t="s">
        <v>141</v>
      </c>
      <c r="AT96" s="173" t="s">
        <v>137</v>
      </c>
      <c r="AU96" s="173" t="s">
        <v>81</v>
      </c>
      <c r="AY96" s="14" t="s">
        <v>121</v>
      </c>
      <c r="BE96" s="174">
        <f>IF(N96="základní",J96,0)</f>
        <v>0</v>
      </c>
      <c r="BF96" s="174">
        <f>IF(N96="snížená",J96,0)</f>
        <v>0</v>
      </c>
      <c r="BG96" s="174">
        <f>IF(N96="zákl. přenesená",J96,0)</f>
        <v>0</v>
      </c>
      <c r="BH96" s="174">
        <f>IF(N96="sníž. přenesená",J96,0)</f>
        <v>0</v>
      </c>
      <c r="BI96" s="174">
        <f>IF(N96="nulová",J96,0)</f>
        <v>0</v>
      </c>
      <c r="BJ96" s="14" t="s">
        <v>81</v>
      </c>
      <c r="BK96" s="174">
        <f>ROUND(I96*H96,2)</f>
        <v>0</v>
      </c>
      <c r="BL96" s="14" t="s">
        <v>120</v>
      </c>
      <c r="BM96" s="173" t="s">
        <v>166</v>
      </c>
    </row>
    <row r="97" spans="1:65" s="2" customFormat="1" ht="24.2" customHeight="1">
      <c r="A97" s="31"/>
      <c r="B97" s="32"/>
      <c r="C97" s="175" t="s">
        <v>389</v>
      </c>
      <c r="D97" s="175" t="s">
        <v>137</v>
      </c>
      <c r="E97" s="176" t="s">
        <v>563</v>
      </c>
      <c r="F97" s="177" t="s">
        <v>564</v>
      </c>
      <c r="G97" s="178" t="s">
        <v>125</v>
      </c>
      <c r="H97" s="179">
        <v>180</v>
      </c>
      <c r="I97" s="180"/>
      <c r="J97" s="181">
        <f>ROUND(I97*H97,2)</f>
        <v>0</v>
      </c>
      <c r="K97" s="177" t="s">
        <v>126</v>
      </c>
      <c r="L97" s="182"/>
      <c r="M97" s="183" t="s">
        <v>19</v>
      </c>
      <c r="N97" s="184" t="s">
        <v>44</v>
      </c>
      <c r="O97" s="61"/>
      <c r="P97" s="171">
        <f>O97*H97</f>
        <v>0</v>
      </c>
      <c r="Q97" s="171">
        <v>0</v>
      </c>
      <c r="R97" s="171">
        <f>Q97*H97</f>
        <v>0</v>
      </c>
      <c r="S97" s="171">
        <v>0</v>
      </c>
      <c r="T97" s="172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3" t="s">
        <v>141</v>
      </c>
      <c r="AT97" s="173" t="s">
        <v>137</v>
      </c>
      <c r="AU97" s="173" t="s">
        <v>81</v>
      </c>
      <c r="AY97" s="14" t="s">
        <v>121</v>
      </c>
      <c r="BE97" s="174">
        <f>IF(N97="základní",J97,0)</f>
        <v>0</v>
      </c>
      <c r="BF97" s="174">
        <f>IF(N97="snížená",J97,0)</f>
        <v>0</v>
      </c>
      <c r="BG97" s="174">
        <f>IF(N97="zákl. přenesená",J97,0)</f>
        <v>0</v>
      </c>
      <c r="BH97" s="174">
        <f>IF(N97="sníž. přenesená",J97,0)</f>
        <v>0</v>
      </c>
      <c r="BI97" s="174">
        <f>IF(N97="nulová",J97,0)</f>
        <v>0</v>
      </c>
      <c r="BJ97" s="14" t="s">
        <v>81</v>
      </c>
      <c r="BK97" s="174">
        <f>ROUND(I97*H97,2)</f>
        <v>0</v>
      </c>
      <c r="BL97" s="14" t="s">
        <v>120</v>
      </c>
      <c r="BM97" s="173" t="s">
        <v>169</v>
      </c>
    </row>
    <row r="98" spans="1:65" s="2" customFormat="1" ht="24.2" customHeight="1">
      <c r="A98" s="31"/>
      <c r="B98" s="32"/>
      <c r="C98" s="175" t="s">
        <v>318</v>
      </c>
      <c r="D98" s="175" t="s">
        <v>137</v>
      </c>
      <c r="E98" s="176" t="s">
        <v>565</v>
      </c>
      <c r="F98" s="177" t="s">
        <v>566</v>
      </c>
      <c r="G98" s="178" t="s">
        <v>125</v>
      </c>
      <c r="H98" s="179">
        <v>360</v>
      </c>
      <c r="I98" s="180"/>
      <c r="J98" s="181">
        <f>ROUND(I98*H98,2)</f>
        <v>0</v>
      </c>
      <c r="K98" s="177" t="s">
        <v>126</v>
      </c>
      <c r="L98" s="182"/>
      <c r="M98" s="183" t="s">
        <v>19</v>
      </c>
      <c r="N98" s="184" t="s">
        <v>44</v>
      </c>
      <c r="O98" s="61"/>
      <c r="P98" s="171">
        <f>O98*H98</f>
        <v>0</v>
      </c>
      <c r="Q98" s="171">
        <v>0</v>
      </c>
      <c r="R98" s="171">
        <f>Q98*H98</f>
        <v>0</v>
      </c>
      <c r="S98" s="171">
        <v>0</v>
      </c>
      <c r="T98" s="172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3" t="s">
        <v>141</v>
      </c>
      <c r="AT98" s="173" t="s">
        <v>137</v>
      </c>
      <c r="AU98" s="173" t="s">
        <v>81</v>
      </c>
      <c r="AY98" s="14" t="s">
        <v>121</v>
      </c>
      <c r="BE98" s="174">
        <f>IF(N98="základní",J98,0)</f>
        <v>0</v>
      </c>
      <c r="BF98" s="174">
        <f>IF(N98="snížená",J98,0)</f>
        <v>0</v>
      </c>
      <c r="BG98" s="174">
        <f>IF(N98="zákl. přenesená",J98,0)</f>
        <v>0</v>
      </c>
      <c r="BH98" s="174">
        <f>IF(N98="sníž. přenesená",J98,0)</f>
        <v>0</v>
      </c>
      <c r="BI98" s="174">
        <f>IF(N98="nulová",J98,0)</f>
        <v>0</v>
      </c>
      <c r="BJ98" s="14" t="s">
        <v>81</v>
      </c>
      <c r="BK98" s="174">
        <f>ROUND(I98*H98,2)</f>
        <v>0</v>
      </c>
      <c r="BL98" s="14" t="s">
        <v>120</v>
      </c>
      <c r="BM98" s="173" t="s">
        <v>173</v>
      </c>
    </row>
    <row r="99" spans="1:65" s="2" customFormat="1" ht="76.349999999999994" customHeight="1">
      <c r="A99" s="31"/>
      <c r="B99" s="32"/>
      <c r="C99" s="162" t="s">
        <v>357</v>
      </c>
      <c r="D99" s="162" t="s">
        <v>122</v>
      </c>
      <c r="E99" s="163" t="s">
        <v>567</v>
      </c>
      <c r="F99" s="164" t="s">
        <v>568</v>
      </c>
      <c r="G99" s="165" t="s">
        <v>125</v>
      </c>
      <c r="H99" s="166">
        <v>50</v>
      </c>
      <c r="I99" s="167"/>
      <c r="J99" s="168">
        <f>ROUND(I99*H99,2)</f>
        <v>0</v>
      </c>
      <c r="K99" s="164" t="s">
        <v>126</v>
      </c>
      <c r="L99" s="36"/>
      <c r="M99" s="169" t="s">
        <v>19</v>
      </c>
      <c r="N99" s="170" t="s">
        <v>44</v>
      </c>
      <c r="O99" s="61"/>
      <c r="P99" s="171">
        <f>O99*H99</f>
        <v>0</v>
      </c>
      <c r="Q99" s="171">
        <v>0</v>
      </c>
      <c r="R99" s="171">
        <f>Q99*H99</f>
        <v>0</v>
      </c>
      <c r="S99" s="171">
        <v>0</v>
      </c>
      <c r="T99" s="172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73" t="s">
        <v>120</v>
      </c>
      <c r="AT99" s="173" t="s">
        <v>122</v>
      </c>
      <c r="AU99" s="173" t="s">
        <v>81</v>
      </c>
      <c r="AY99" s="14" t="s">
        <v>121</v>
      </c>
      <c r="BE99" s="174">
        <f>IF(N99="základní",J99,0)</f>
        <v>0</v>
      </c>
      <c r="BF99" s="174">
        <f>IF(N99="snížená",J99,0)</f>
        <v>0</v>
      </c>
      <c r="BG99" s="174">
        <f>IF(N99="zákl. přenesená",J99,0)</f>
        <v>0</v>
      </c>
      <c r="BH99" s="174">
        <f>IF(N99="sníž. přenesená",J99,0)</f>
        <v>0</v>
      </c>
      <c r="BI99" s="174">
        <f>IF(N99="nulová",J99,0)</f>
        <v>0</v>
      </c>
      <c r="BJ99" s="14" t="s">
        <v>81</v>
      </c>
      <c r="BK99" s="174">
        <f>ROUND(I99*H99,2)</f>
        <v>0</v>
      </c>
      <c r="BL99" s="14" t="s">
        <v>120</v>
      </c>
      <c r="BM99" s="173" t="s">
        <v>136</v>
      </c>
    </row>
    <row r="100" spans="1:65" s="11" customFormat="1" ht="25.9" customHeight="1">
      <c r="B100" s="148"/>
      <c r="C100" s="149"/>
      <c r="D100" s="150" t="s">
        <v>72</v>
      </c>
      <c r="E100" s="151" t="s">
        <v>237</v>
      </c>
      <c r="F100" s="151" t="s">
        <v>238</v>
      </c>
      <c r="G100" s="149"/>
      <c r="H100" s="149"/>
      <c r="I100" s="152"/>
      <c r="J100" s="153">
        <f>BK100</f>
        <v>0</v>
      </c>
      <c r="K100" s="149"/>
      <c r="L100" s="154"/>
      <c r="M100" s="155"/>
      <c r="N100" s="156"/>
      <c r="O100" s="156"/>
      <c r="P100" s="157">
        <f>P101</f>
        <v>0</v>
      </c>
      <c r="Q100" s="156"/>
      <c r="R100" s="157">
        <f>R101</f>
        <v>0</v>
      </c>
      <c r="S100" s="156"/>
      <c r="T100" s="158">
        <f>T101</f>
        <v>0</v>
      </c>
      <c r="AR100" s="159" t="s">
        <v>81</v>
      </c>
      <c r="AT100" s="160" t="s">
        <v>72</v>
      </c>
      <c r="AU100" s="160" t="s">
        <v>73</v>
      </c>
      <c r="AY100" s="159" t="s">
        <v>121</v>
      </c>
      <c r="BK100" s="161">
        <f>BK101</f>
        <v>0</v>
      </c>
    </row>
    <row r="101" spans="1:65" s="11" customFormat="1" ht="22.9" customHeight="1">
      <c r="B101" s="148"/>
      <c r="C101" s="149"/>
      <c r="D101" s="150" t="s">
        <v>72</v>
      </c>
      <c r="E101" s="205" t="s">
        <v>156</v>
      </c>
      <c r="F101" s="205" t="s">
        <v>239</v>
      </c>
      <c r="G101" s="149"/>
      <c r="H101" s="149"/>
      <c r="I101" s="152"/>
      <c r="J101" s="206">
        <f>BK101</f>
        <v>0</v>
      </c>
      <c r="K101" s="149"/>
      <c r="L101" s="154"/>
      <c r="M101" s="155"/>
      <c r="N101" s="156"/>
      <c r="O101" s="156"/>
      <c r="P101" s="157">
        <f>SUM(P102:P108)</f>
        <v>0</v>
      </c>
      <c r="Q101" s="156"/>
      <c r="R101" s="157">
        <f>SUM(R102:R108)</f>
        <v>0</v>
      </c>
      <c r="S101" s="156"/>
      <c r="T101" s="158">
        <f>SUM(T102:T108)</f>
        <v>0</v>
      </c>
      <c r="AR101" s="159" t="s">
        <v>81</v>
      </c>
      <c r="AT101" s="160" t="s">
        <v>72</v>
      </c>
      <c r="AU101" s="160" t="s">
        <v>81</v>
      </c>
      <c r="AY101" s="159" t="s">
        <v>121</v>
      </c>
      <c r="BK101" s="161">
        <f>SUM(BK102:BK108)</f>
        <v>0</v>
      </c>
    </row>
    <row r="102" spans="1:65" s="2" customFormat="1" ht="76.349999999999994" customHeight="1">
      <c r="A102" s="31"/>
      <c r="B102" s="32"/>
      <c r="C102" s="162" t="s">
        <v>410</v>
      </c>
      <c r="D102" s="162" t="s">
        <v>122</v>
      </c>
      <c r="E102" s="163" t="s">
        <v>569</v>
      </c>
      <c r="F102" s="164" t="s">
        <v>570</v>
      </c>
      <c r="G102" s="165" t="s">
        <v>571</v>
      </c>
      <c r="H102" s="166">
        <v>280</v>
      </c>
      <c r="I102" s="167"/>
      <c r="J102" s="168">
        <f>ROUND(I102*H102,2)</f>
        <v>0</v>
      </c>
      <c r="K102" s="164" t="s">
        <v>126</v>
      </c>
      <c r="L102" s="36"/>
      <c r="M102" s="169" t="s">
        <v>19</v>
      </c>
      <c r="N102" s="170" t="s">
        <v>44</v>
      </c>
      <c r="O102" s="61"/>
      <c r="P102" s="171">
        <f>O102*H102</f>
        <v>0</v>
      </c>
      <c r="Q102" s="171">
        <v>0</v>
      </c>
      <c r="R102" s="171">
        <f>Q102*H102</f>
        <v>0</v>
      </c>
      <c r="S102" s="171">
        <v>0</v>
      </c>
      <c r="T102" s="172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73" t="s">
        <v>120</v>
      </c>
      <c r="AT102" s="173" t="s">
        <v>122</v>
      </c>
      <c r="AU102" s="173" t="s">
        <v>83</v>
      </c>
      <c r="AY102" s="14" t="s">
        <v>121</v>
      </c>
      <c r="BE102" s="174">
        <f>IF(N102="základní",J102,0)</f>
        <v>0</v>
      </c>
      <c r="BF102" s="174">
        <f>IF(N102="snížená",J102,0)</f>
        <v>0</v>
      </c>
      <c r="BG102" s="174">
        <f>IF(N102="zákl. přenesená",J102,0)</f>
        <v>0</v>
      </c>
      <c r="BH102" s="174">
        <f>IF(N102="sníž. přenesená",J102,0)</f>
        <v>0</v>
      </c>
      <c r="BI102" s="174">
        <f>IF(N102="nulová",J102,0)</f>
        <v>0</v>
      </c>
      <c r="BJ102" s="14" t="s">
        <v>81</v>
      </c>
      <c r="BK102" s="174">
        <f>ROUND(I102*H102,2)</f>
        <v>0</v>
      </c>
      <c r="BL102" s="14" t="s">
        <v>120</v>
      </c>
      <c r="BM102" s="173" t="s">
        <v>179</v>
      </c>
    </row>
    <row r="103" spans="1:65" s="2" customFormat="1" ht="76.349999999999994" customHeight="1">
      <c r="A103" s="31"/>
      <c r="B103" s="32"/>
      <c r="C103" s="162" t="s">
        <v>309</v>
      </c>
      <c r="D103" s="162" t="s">
        <v>122</v>
      </c>
      <c r="E103" s="163" t="s">
        <v>572</v>
      </c>
      <c r="F103" s="164" t="s">
        <v>573</v>
      </c>
      <c r="G103" s="165" t="s">
        <v>571</v>
      </c>
      <c r="H103" s="166">
        <v>80</v>
      </c>
      <c r="I103" s="167"/>
      <c r="J103" s="168">
        <f>ROUND(I103*H103,2)</f>
        <v>0</v>
      </c>
      <c r="K103" s="164" t="s">
        <v>126</v>
      </c>
      <c r="L103" s="36"/>
      <c r="M103" s="169" t="s">
        <v>19</v>
      </c>
      <c r="N103" s="170" t="s">
        <v>44</v>
      </c>
      <c r="O103" s="61"/>
      <c r="P103" s="171">
        <f>O103*H103</f>
        <v>0</v>
      </c>
      <c r="Q103" s="171">
        <v>0</v>
      </c>
      <c r="R103" s="171">
        <f>Q103*H103</f>
        <v>0</v>
      </c>
      <c r="S103" s="171">
        <v>0</v>
      </c>
      <c r="T103" s="172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73" t="s">
        <v>120</v>
      </c>
      <c r="AT103" s="173" t="s">
        <v>122</v>
      </c>
      <c r="AU103" s="173" t="s">
        <v>83</v>
      </c>
      <c r="AY103" s="14" t="s">
        <v>121</v>
      </c>
      <c r="BE103" s="174">
        <f>IF(N103="základní",J103,0)</f>
        <v>0</v>
      </c>
      <c r="BF103" s="174">
        <f>IF(N103="snížená",J103,0)</f>
        <v>0</v>
      </c>
      <c r="BG103" s="174">
        <f>IF(N103="zákl. přenesená",J103,0)</f>
        <v>0</v>
      </c>
      <c r="BH103" s="174">
        <f>IF(N103="sníž. přenesená",J103,0)</f>
        <v>0</v>
      </c>
      <c r="BI103" s="174">
        <f>IF(N103="nulová",J103,0)</f>
        <v>0</v>
      </c>
      <c r="BJ103" s="14" t="s">
        <v>81</v>
      </c>
      <c r="BK103" s="174">
        <f>ROUND(I103*H103,2)</f>
        <v>0</v>
      </c>
      <c r="BL103" s="14" t="s">
        <v>120</v>
      </c>
      <c r="BM103" s="173" t="s">
        <v>182</v>
      </c>
    </row>
    <row r="104" spans="1:65" s="2" customFormat="1" ht="49.15" customHeight="1">
      <c r="A104" s="31"/>
      <c r="B104" s="32"/>
      <c r="C104" s="162" t="s">
        <v>364</v>
      </c>
      <c r="D104" s="162" t="s">
        <v>122</v>
      </c>
      <c r="E104" s="163" t="s">
        <v>574</v>
      </c>
      <c r="F104" s="164" t="s">
        <v>575</v>
      </c>
      <c r="G104" s="165" t="s">
        <v>571</v>
      </c>
      <c r="H104" s="166">
        <v>360</v>
      </c>
      <c r="I104" s="167"/>
      <c r="J104" s="168">
        <f>ROUND(I104*H104,2)</f>
        <v>0</v>
      </c>
      <c r="K104" s="164" t="s">
        <v>126</v>
      </c>
      <c r="L104" s="36"/>
      <c r="M104" s="169" t="s">
        <v>19</v>
      </c>
      <c r="N104" s="170" t="s">
        <v>44</v>
      </c>
      <c r="O104" s="61"/>
      <c r="P104" s="171">
        <f>O104*H104</f>
        <v>0</v>
      </c>
      <c r="Q104" s="171">
        <v>0</v>
      </c>
      <c r="R104" s="171">
        <f>Q104*H104</f>
        <v>0</v>
      </c>
      <c r="S104" s="171">
        <v>0</v>
      </c>
      <c r="T104" s="172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73" t="s">
        <v>120</v>
      </c>
      <c r="AT104" s="173" t="s">
        <v>122</v>
      </c>
      <c r="AU104" s="173" t="s">
        <v>83</v>
      </c>
      <c r="AY104" s="14" t="s">
        <v>121</v>
      </c>
      <c r="BE104" s="174">
        <f>IF(N104="základní",J104,0)</f>
        <v>0</v>
      </c>
      <c r="BF104" s="174">
        <f>IF(N104="snížená",J104,0)</f>
        <v>0</v>
      </c>
      <c r="BG104" s="174">
        <f>IF(N104="zákl. přenesená",J104,0)</f>
        <v>0</v>
      </c>
      <c r="BH104" s="174">
        <f>IF(N104="sníž. přenesená",J104,0)</f>
        <v>0</v>
      </c>
      <c r="BI104" s="174">
        <f>IF(N104="nulová",J104,0)</f>
        <v>0</v>
      </c>
      <c r="BJ104" s="14" t="s">
        <v>81</v>
      </c>
      <c r="BK104" s="174">
        <f>ROUND(I104*H104,2)</f>
        <v>0</v>
      </c>
      <c r="BL104" s="14" t="s">
        <v>120</v>
      </c>
      <c r="BM104" s="173" t="s">
        <v>185</v>
      </c>
    </row>
    <row r="105" spans="1:65" s="2" customFormat="1" ht="101.25" customHeight="1">
      <c r="A105" s="31"/>
      <c r="B105" s="32"/>
      <c r="C105" s="162" t="s">
        <v>417</v>
      </c>
      <c r="D105" s="162" t="s">
        <v>122</v>
      </c>
      <c r="E105" s="163" t="s">
        <v>576</v>
      </c>
      <c r="F105" s="164" t="s">
        <v>577</v>
      </c>
      <c r="G105" s="165" t="s">
        <v>134</v>
      </c>
      <c r="H105" s="166">
        <v>5</v>
      </c>
      <c r="I105" s="167"/>
      <c r="J105" s="168">
        <f>ROUND(I105*H105,2)</f>
        <v>0</v>
      </c>
      <c r="K105" s="164" t="s">
        <v>126</v>
      </c>
      <c r="L105" s="36"/>
      <c r="M105" s="169" t="s">
        <v>19</v>
      </c>
      <c r="N105" s="170" t="s">
        <v>44</v>
      </c>
      <c r="O105" s="61"/>
      <c r="P105" s="171">
        <f>O105*H105</f>
        <v>0</v>
      </c>
      <c r="Q105" s="171">
        <v>0</v>
      </c>
      <c r="R105" s="171">
        <f>Q105*H105</f>
        <v>0</v>
      </c>
      <c r="S105" s="171">
        <v>0</v>
      </c>
      <c r="T105" s="172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73" t="s">
        <v>120</v>
      </c>
      <c r="AT105" s="173" t="s">
        <v>122</v>
      </c>
      <c r="AU105" s="173" t="s">
        <v>83</v>
      </c>
      <c r="AY105" s="14" t="s">
        <v>121</v>
      </c>
      <c r="BE105" s="174">
        <f>IF(N105="základní",J105,0)</f>
        <v>0</v>
      </c>
      <c r="BF105" s="174">
        <f>IF(N105="snížená",J105,0)</f>
        <v>0</v>
      </c>
      <c r="BG105" s="174">
        <f>IF(N105="zákl. přenesená",J105,0)</f>
        <v>0</v>
      </c>
      <c r="BH105" s="174">
        <f>IF(N105="sníž. přenesená",J105,0)</f>
        <v>0</v>
      </c>
      <c r="BI105" s="174">
        <f>IF(N105="nulová",J105,0)</f>
        <v>0</v>
      </c>
      <c r="BJ105" s="14" t="s">
        <v>81</v>
      </c>
      <c r="BK105" s="174">
        <f>ROUND(I105*H105,2)</f>
        <v>0</v>
      </c>
      <c r="BL105" s="14" t="s">
        <v>120</v>
      </c>
      <c r="BM105" s="173" t="s">
        <v>188</v>
      </c>
    </row>
    <row r="106" spans="1:65" s="2" customFormat="1" ht="19.5">
      <c r="A106" s="31"/>
      <c r="B106" s="32"/>
      <c r="C106" s="33"/>
      <c r="D106" s="185" t="s">
        <v>199</v>
      </c>
      <c r="E106" s="33"/>
      <c r="F106" s="186" t="s">
        <v>578</v>
      </c>
      <c r="G106" s="33"/>
      <c r="H106" s="33"/>
      <c r="I106" s="187"/>
      <c r="J106" s="33"/>
      <c r="K106" s="33"/>
      <c r="L106" s="36"/>
      <c r="M106" s="188"/>
      <c r="N106" s="189"/>
      <c r="O106" s="61"/>
      <c r="P106" s="61"/>
      <c r="Q106" s="61"/>
      <c r="R106" s="61"/>
      <c r="S106" s="61"/>
      <c r="T106" s="62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4" t="s">
        <v>199</v>
      </c>
      <c r="AU106" s="14" t="s">
        <v>83</v>
      </c>
    </row>
    <row r="107" spans="1:65" s="2" customFormat="1" ht="101.25" customHeight="1">
      <c r="A107" s="31"/>
      <c r="B107" s="32"/>
      <c r="C107" s="162" t="s">
        <v>312</v>
      </c>
      <c r="D107" s="162" t="s">
        <v>122</v>
      </c>
      <c r="E107" s="163" t="s">
        <v>579</v>
      </c>
      <c r="F107" s="164" t="s">
        <v>580</v>
      </c>
      <c r="G107" s="165" t="s">
        <v>134</v>
      </c>
      <c r="H107" s="166">
        <v>2</v>
      </c>
      <c r="I107" s="167"/>
      <c r="J107" s="168">
        <f>ROUND(I107*H107,2)</f>
        <v>0</v>
      </c>
      <c r="K107" s="164" t="s">
        <v>126</v>
      </c>
      <c r="L107" s="36"/>
      <c r="M107" s="169" t="s">
        <v>19</v>
      </c>
      <c r="N107" s="170" t="s">
        <v>44</v>
      </c>
      <c r="O107" s="61"/>
      <c r="P107" s="171">
        <f>O107*H107</f>
        <v>0</v>
      </c>
      <c r="Q107" s="171">
        <v>0</v>
      </c>
      <c r="R107" s="171">
        <f>Q107*H107</f>
        <v>0</v>
      </c>
      <c r="S107" s="171">
        <v>0</v>
      </c>
      <c r="T107" s="172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73" t="s">
        <v>120</v>
      </c>
      <c r="AT107" s="173" t="s">
        <v>122</v>
      </c>
      <c r="AU107" s="173" t="s">
        <v>83</v>
      </c>
      <c r="AY107" s="14" t="s">
        <v>121</v>
      </c>
      <c r="BE107" s="174">
        <f>IF(N107="základní",J107,0)</f>
        <v>0</v>
      </c>
      <c r="BF107" s="174">
        <f>IF(N107="snížená",J107,0)</f>
        <v>0</v>
      </c>
      <c r="BG107" s="174">
        <f>IF(N107="zákl. přenesená",J107,0)</f>
        <v>0</v>
      </c>
      <c r="BH107" s="174">
        <f>IF(N107="sníž. přenesená",J107,0)</f>
        <v>0</v>
      </c>
      <c r="BI107" s="174">
        <f>IF(N107="nulová",J107,0)</f>
        <v>0</v>
      </c>
      <c r="BJ107" s="14" t="s">
        <v>81</v>
      </c>
      <c r="BK107" s="174">
        <f>ROUND(I107*H107,2)</f>
        <v>0</v>
      </c>
      <c r="BL107" s="14" t="s">
        <v>120</v>
      </c>
      <c r="BM107" s="173" t="s">
        <v>191</v>
      </c>
    </row>
    <row r="108" spans="1:65" s="2" customFormat="1" ht="19.5">
      <c r="A108" s="31"/>
      <c r="B108" s="32"/>
      <c r="C108" s="33"/>
      <c r="D108" s="185" t="s">
        <v>199</v>
      </c>
      <c r="E108" s="33"/>
      <c r="F108" s="186" t="s">
        <v>578</v>
      </c>
      <c r="G108" s="33"/>
      <c r="H108" s="33"/>
      <c r="I108" s="187"/>
      <c r="J108" s="33"/>
      <c r="K108" s="33"/>
      <c r="L108" s="36"/>
      <c r="M108" s="188"/>
      <c r="N108" s="189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199</v>
      </c>
      <c r="AU108" s="14" t="s">
        <v>83</v>
      </c>
    </row>
    <row r="109" spans="1:65" s="11" customFormat="1" ht="25.9" customHeight="1">
      <c r="B109" s="148"/>
      <c r="C109" s="149"/>
      <c r="D109" s="150" t="s">
        <v>72</v>
      </c>
      <c r="E109" s="151" t="s">
        <v>118</v>
      </c>
      <c r="F109" s="151" t="s">
        <v>119</v>
      </c>
      <c r="G109" s="149"/>
      <c r="H109" s="149"/>
      <c r="I109" s="152"/>
      <c r="J109" s="153">
        <f>BK109</f>
        <v>0</v>
      </c>
      <c r="K109" s="149"/>
      <c r="L109" s="154"/>
      <c r="M109" s="155"/>
      <c r="N109" s="156"/>
      <c r="O109" s="156"/>
      <c r="P109" s="157">
        <f>SUM(P110:P165)</f>
        <v>0</v>
      </c>
      <c r="Q109" s="156"/>
      <c r="R109" s="157">
        <f>SUM(R110:R165)</f>
        <v>0</v>
      </c>
      <c r="S109" s="156"/>
      <c r="T109" s="158">
        <f>SUM(T110:T165)</f>
        <v>0</v>
      </c>
      <c r="AR109" s="159" t="s">
        <v>120</v>
      </c>
      <c r="AT109" s="160" t="s">
        <v>72</v>
      </c>
      <c r="AU109" s="160" t="s">
        <v>73</v>
      </c>
      <c r="AY109" s="159" t="s">
        <v>121</v>
      </c>
      <c r="BK109" s="161">
        <f>SUM(BK110:BK165)</f>
        <v>0</v>
      </c>
    </row>
    <row r="110" spans="1:65" s="2" customFormat="1" ht="24.2" customHeight="1">
      <c r="A110" s="31"/>
      <c r="B110" s="32"/>
      <c r="C110" s="162" t="s">
        <v>120</v>
      </c>
      <c r="D110" s="162" t="s">
        <v>122</v>
      </c>
      <c r="E110" s="163" t="s">
        <v>581</v>
      </c>
      <c r="F110" s="164" t="s">
        <v>582</v>
      </c>
      <c r="G110" s="165" t="s">
        <v>134</v>
      </c>
      <c r="H110" s="166">
        <v>4</v>
      </c>
      <c r="I110" s="167"/>
      <c r="J110" s="168">
        <f t="shared" ref="J110:J141" si="10">ROUND(I110*H110,2)</f>
        <v>0</v>
      </c>
      <c r="K110" s="164" t="s">
        <v>126</v>
      </c>
      <c r="L110" s="36"/>
      <c r="M110" s="169" t="s">
        <v>19</v>
      </c>
      <c r="N110" s="170" t="s">
        <v>44</v>
      </c>
      <c r="O110" s="61"/>
      <c r="P110" s="171">
        <f t="shared" ref="P110:P141" si="11">O110*H110</f>
        <v>0</v>
      </c>
      <c r="Q110" s="171">
        <v>0</v>
      </c>
      <c r="R110" s="171">
        <f t="shared" ref="R110:R141" si="12">Q110*H110</f>
        <v>0</v>
      </c>
      <c r="S110" s="171">
        <v>0</v>
      </c>
      <c r="T110" s="172">
        <f t="shared" ref="T110:T141" si="13"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73" t="s">
        <v>127</v>
      </c>
      <c r="AT110" s="173" t="s">
        <v>122</v>
      </c>
      <c r="AU110" s="173" t="s">
        <v>81</v>
      </c>
      <c r="AY110" s="14" t="s">
        <v>121</v>
      </c>
      <c r="BE110" s="174">
        <f t="shared" ref="BE110:BE141" si="14">IF(N110="základní",J110,0)</f>
        <v>0</v>
      </c>
      <c r="BF110" s="174">
        <f t="shared" ref="BF110:BF141" si="15">IF(N110="snížená",J110,0)</f>
        <v>0</v>
      </c>
      <c r="BG110" s="174">
        <f t="shared" ref="BG110:BG141" si="16">IF(N110="zákl. přenesená",J110,0)</f>
        <v>0</v>
      </c>
      <c r="BH110" s="174">
        <f t="shared" ref="BH110:BH141" si="17">IF(N110="sníž. přenesená",J110,0)</f>
        <v>0</v>
      </c>
      <c r="BI110" s="174">
        <f t="shared" ref="BI110:BI141" si="18">IF(N110="nulová",J110,0)</f>
        <v>0</v>
      </c>
      <c r="BJ110" s="14" t="s">
        <v>81</v>
      </c>
      <c r="BK110" s="174">
        <f t="shared" ref="BK110:BK141" si="19">ROUND(I110*H110,2)</f>
        <v>0</v>
      </c>
      <c r="BL110" s="14" t="s">
        <v>127</v>
      </c>
      <c r="BM110" s="173" t="s">
        <v>195</v>
      </c>
    </row>
    <row r="111" spans="1:65" s="2" customFormat="1" ht="37.9" customHeight="1">
      <c r="A111" s="31"/>
      <c r="B111" s="32"/>
      <c r="C111" s="162" t="s">
        <v>583</v>
      </c>
      <c r="D111" s="162" t="s">
        <v>122</v>
      </c>
      <c r="E111" s="163" t="s">
        <v>584</v>
      </c>
      <c r="F111" s="164" t="s">
        <v>585</v>
      </c>
      <c r="G111" s="165" t="s">
        <v>134</v>
      </c>
      <c r="H111" s="166">
        <v>4</v>
      </c>
      <c r="I111" s="167"/>
      <c r="J111" s="168">
        <f t="shared" si="10"/>
        <v>0</v>
      </c>
      <c r="K111" s="164" t="s">
        <v>126</v>
      </c>
      <c r="L111" s="36"/>
      <c r="M111" s="169" t="s">
        <v>19</v>
      </c>
      <c r="N111" s="170" t="s">
        <v>44</v>
      </c>
      <c r="O111" s="61"/>
      <c r="P111" s="171">
        <f t="shared" si="11"/>
        <v>0</v>
      </c>
      <c r="Q111" s="171">
        <v>0</v>
      </c>
      <c r="R111" s="171">
        <f t="shared" si="12"/>
        <v>0</v>
      </c>
      <c r="S111" s="171">
        <v>0</v>
      </c>
      <c r="T111" s="172">
        <f t="shared" si="1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73" t="s">
        <v>127</v>
      </c>
      <c r="AT111" s="173" t="s">
        <v>122</v>
      </c>
      <c r="AU111" s="173" t="s">
        <v>81</v>
      </c>
      <c r="AY111" s="14" t="s">
        <v>121</v>
      </c>
      <c r="BE111" s="174">
        <f t="shared" si="14"/>
        <v>0</v>
      </c>
      <c r="BF111" s="174">
        <f t="shared" si="15"/>
        <v>0</v>
      </c>
      <c r="BG111" s="174">
        <f t="shared" si="16"/>
        <v>0</v>
      </c>
      <c r="BH111" s="174">
        <f t="shared" si="17"/>
        <v>0</v>
      </c>
      <c r="BI111" s="174">
        <f t="shared" si="18"/>
        <v>0</v>
      </c>
      <c r="BJ111" s="14" t="s">
        <v>81</v>
      </c>
      <c r="BK111" s="174">
        <f t="shared" si="19"/>
        <v>0</v>
      </c>
      <c r="BL111" s="14" t="s">
        <v>127</v>
      </c>
      <c r="BM111" s="173" t="s">
        <v>198</v>
      </c>
    </row>
    <row r="112" spans="1:65" s="2" customFormat="1" ht="76.349999999999994" customHeight="1">
      <c r="A112" s="31"/>
      <c r="B112" s="32"/>
      <c r="C112" s="162" t="s">
        <v>149</v>
      </c>
      <c r="D112" s="162" t="s">
        <v>122</v>
      </c>
      <c r="E112" s="163" t="s">
        <v>586</v>
      </c>
      <c r="F112" s="164" t="s">
        <v>587</v>
      </c>
      <c r="G112" s="165" t="s">
        <v>134</v>
      </c>
      <c r="H112" s="166">
        <v>4</v>
      </c>
      <c r="I112" s="167"/>
      <c r="J112" s="168">
        <f t="shared" si="10"/>
        <v>0</v>
      </c>
      <c r="K112" s="164" t="s">
        <v>126</v>
      </c>
      <c r="L112" s="36"/>
      <c r="M112" s="169" t="s">
        <v>19</v>
      </c>
      <c r="N112" s="170" t="s">
        <v>44</v>
      </c>
      <c r="O112" s="61"/>
      <c r="P112" s="171">
        <f t="shared" si="11"/>
        <v>0</v>
      </c>
      <c r="Q112" s="171">
        <v>0</v>
      </c>
      <c r="R112" s="171">
        <f t="shared" si="12"/>
        <v>0</v>
      </c>
      <c r="S112" s="171">
        <v>0</v>
      </c>
      <c r="T112" s="172">
        <f t="shared" si="1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3" t="s">
        <v>127</v>
      </c>
      <c r="AT112" s="173" t="s">
        <v>122</v>
      </c>
      <c r="AU112" s="173" t="s">
        <v>81</v>
      </c>
      <c r="AY112" s="14" t="s">
        <v>121</v>
      </c>
      <c r="BE112" s="174">
        <f t="shared" si="14"/>
        <v>0</v>
      </c>
      <c r="BF112" s="174">
        <f t="shared" si="15"/>
        <v>0</v>
      </c>
      <c r="BG112" s="174">
        <f t="shared" si="16"/>
        <v>0</v>
      </c>
      <c r="BH112" s="174">
        <f t="shared" si="17"/>
        <v>0</v>
      </c>
      <c r="BI112" s="174">
        <f t="shared" si="18"/>
        <v>0</v>
      </c>
      <c r="BJ112" s="14" t="s">
        <v>81</v>
      </c>
      <c r="BK112" s="174">
        <f t="shared" si="19"/>
        <v>0</v>
      </c>
      <c r="BL112" s="14" t="s">
        <v>127</v>
      </c>
      <c r="BM112" s="173" t="s">
        <v>204</v>
      </c>
    </row>
    <row r="113" spans="1:65" s="2" customFormat="1" ht="37.9" customHeight="1">
      <c r="A113" s="31"/>
      <c r="B113" s="32"/>
      <c r="C113" s="175" t="s">
        <v>81</v>
      </c>
      <c r="D113" s="175" t="s">
        <v>137</v>
      </c>
      <c r="E113" s="176" t="s">
        <v>588</v>
      </c>
      <c r="F113" s="177" t="s">
        <v>589</v>
      </c>
      <c r="G113" s="178" t="s">
        <v>134</v>
      </c>
      <c r="H113" s="179">
        <v>4</v>
      </c>
      <c r="I113" s="180"/>
      <c r="J113" s="181">
        <f t="shared" si="10"/>
        <v>0</v>
      </c>
      <c r="K113" s="177" t="s">
        <v>126</v>
      </c>
      <c r="L113" s="182"/>
      <c r="M113" s="183" t="s">
        <v>19</v>
      </c>
      <c r="N113" s="184" t="s">
        <v>44</v>
      </c>
      <c r="O113" s="61"/>
      <c r="P113" s="171">
        <f t="shared" si="11"/>
        <v>0</v>
      </c>
      <c r="Q113" s="171">
        <v>0</v>
      </c>
      <c r="R113" s="171">
        <f t="shared" si="12"/>
        <v>0</v>
      </c>
      <c r="S113" s="171">
        <v>0</v>
      </c>
      <c r="T113" s="172">
        <f t="shared" si="1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73" t="s">
        <v>127</v>
      </c>
      <c r="AT113" s="173" t="s">
        <v>137</v>
      </c>
      <c r="AU113" s="173" t="s">
        <v>81</v>
      </c>
      <c r="AY113" s="14" t="s">
        <v>121</v>
      </c>
      <c r="BE113" s="174">
        <f t="shared" si="14"/>
        <v>0</v>
      </c>
      <c r="BF113" s="174">
        <f t="shared" si="15"/>
        <v>0</v>
      </c>
      <c r="BG113" s="174">
        <f t="shared" si="16"/>
        <v>0</v>
      </c>
      <c r="BH113" s="174">
        <f t="shared" si="17"/>
        <v>0</v>
      </c>
      <c r="BI113" s="174">
        <f t="shared" si="18"/>
        <v>0</v>
      </c>
      <c r="BJ113" s="14" t="s">
        <v>81</v>
      </c>
      <c r="BK113" s="174">
        <f t="shared" si="19"/>
        <v>0</v>
      </c>
      <c r="BL113" s="14" t="s">
        <v>127</v>
      </c>
      <c r="BM113" s="173" t="s">
        <v>207</v>
      </c>
    </row>
    <row r="114" spans="1:65" s="2" customFormat="1" ht="24.2" customHeight="1">
      <c r="A114" s="31"/>
      <c r="B114" s="32"/>
      <c r="C114" s="175" t="s">
        <v>83</v>
      </c>
      <c r="D114" s="175" t="s">
        <v>137</v>
      </c>
      <c r="E114" s="176" t="s">
        <v>590</v>
      </c>
      <c r="F114" s="177" t="s">
        <v>591</v>
      </c>
      <c r="G114" s="178" t="s">
        <v>134</v>
      </c>
      <c r="H114" s="179">
        <v>4</v>
      </c>
      <c r="I114" s="180"/>
      <c r="J114" s="181">
        <f t="shared" si="10"/>
        <v>0</v>
      </c>
      <c r="K114" s="177" t="s">
        <v>126</v>
      </c>
      <c r="L114" s="182"/>
      <c r="M114" s="183" t="s">
        <v>19</v>
      </c>
      <c r="N114" s="184" t="s">
        <v>44</v>
      </c>
      <c r="O114" s="61"/>
      <c r="P114" s="171">
        <f t="shared" si="11"/>
        <v>0</v>
      </c>
      <c r="Q114" s="171">
        <v>0</v>
      </c>
      <c r="R114" s="171">
        <f t="shared" si="12"/>
        <v>0</v>
      </c>
      <c r="S114" s="171">
        <v>0</v>
      </c>
      <c r="T114" s="172">
        <f t="shared" si="1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73" t="s">
        <v>127</v>
      </c>
      <c r="AT114" s="173" t="s">
        <v>137</v>
      </c>
      <c r="AU114" s="173" t="s">
        <v>81</v>
      </c>
      <c r="AY114" s="14" t="s">
        <v>121</v>
      </c>
      <c r="BE114" s="174">
        <f t="shared" si="14"/>
        <v>0</v>
      </c>
      <c r="BF114" s="174">
        <f t="shared" si="15"/>
        <v>0</v>
      </c>
      <c r="BG114" s="174">
        <f t="shared" si="16"/>
        <v>0</v>
      </c>
      <c r="BH114" s="174">
        <f t="shared" si="17"/>
        <v>0</v>
      </c>
      <c r="BI114" s="174">
        <f t="shared" si="18"/>
        <v>0</v>
      </c>
      <c r="BJ114" s="14" t="s">
        <v>81</v>
      </c>
      <c r="BK114" s="174">
        <f t="shared" si="19"/>
        <v>0</v>
      </c>
      <c r="BL114" s="14" t="s">
        <v>127</v>
      </c>
      <c r="BM114" s="173" t="s">
        <v>210</v>
      </c>
    </row>
    <row r="115" spans="1:65" s="2" customFormat="1" ht="37.9" customHeight="1">
      <c r="A115" s="31"/>
      <c r="B115" s="32"/>
      <c r="C115" s="162" t="s">
        <v>159</v>
      </c>
      <c r="D115" s="162" t="s">
        <v>122</v>
      </c>
      <c r="E115" s="163" t="s">
        <v>592</v>
      </c>
      <c r="F115" s="164" t="s">
        <v>593</v>
      </c>
      <c r="G115" s="165" t="s">
        <v>134</v>
      </c>
      <c r="H115" s="166">
        <v>2</v>
      </c>
      <c r="I115" s="167"/>
      <c r="J115" s="168">
        <f t="shared" si="10"/>
        <v>0</v>
      </c>
      <c r="K115" s="164" t="s">
        <v>126</v>
      </c>
      <c r="L115" s="36"/>
      <c r="M115" s="169" t="s">
        <v>19</v>
      </c>
      <c r="N115" s="170" t="s">
        <v>44</v>
      </c>
      <c r="O115" s="61"/>
      <c r="P115" s="171">
        <f t="shared" si="11"/>
        <v>0</v>
      </c>
      <c r="Q115" s="171">
        <v>0</v>
      </c>
      <c r="R115" s="171">
        <f t="shared" si="12"/>
        <v>0</v>
      </c>
      <c r="S115" s="171">
        <v>0</v>
      </c>
      <c r="T115" s="172">
        <f t="shared" si="1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3" t="s">
        <v>127</v>
      </c>
      <c r="AT115" s="173" t="s">
        <v>122</v>
      </c>
      <c r="AU115" s="173" t="s">
        <v>81</v>
      </c>
      <c r="AY115" s="14" t="s">
        <v>121</v>
      </c>
      <c r="BE115" s="174">
        <f t="shared" si="14"/>
        <v>0</v>
      </c>
      <c r="BF115" s="174">
        <f t="shared" si="15"/>
        <v>0</v>
      </c>
      <c r="BG115" s="174">
        <f t="shared" si="16"/>
        <v>0</v>
      </c>
      <c r="BH115" s="174">
        <f t="shared" si="17"/>
        <v>0</v>
      </c>
      <c r="BI115" s="174">
        <f t="shared" si="18"/>
        <v>0</v>
      </c>
      <c r="BJ115" s="14" t="s">
        <v>81</v>
      </c>
      <c r="BK115" s="174">
        <f t="shared" si="19"/>
        <v>0</v>
      </c>
      <c r="BL115" s="14" t="s">
        <v>127</v>
      </c>
      <c r="BM115" s="173" t="s">
        <v>213</v>
      </c>
    </row>
    <row r="116" spans="1:65" s="2" customFormat="1" ht="37.9" customHeight="1">
      <c r="A116" s="31"/>
      <c r="B116" s="32"/>
      <c r="C116" s="175" t="s">
        <v>201</v>
      </c>
      <c r="D116" s="175" t="s">
        <v>137</v>
      </c>
      <c r="E116" s="176" t="s">
        <v>594</v>
      </c>
      <c r="F116" s="177" t="s">
        <v>595</v>
      </c>
      <c r="G116" s="178" t="s">
        <v>134</v>
      </c>
      <c r="H116" s="179">
        <v>1</v>
      </c>
      <c r="I116" s="180"/>
      <c r="J116" s="181">
        <f t="shared" si="10"/>
        <v>0</v>
      </c>
      <c r="K116" s="177" t="s">
        <v>126</v>
      </c>
      <c r="L116" s="182"/>
      <c r="M116" s="183" t="s">
        <v>19</v>
      </c>
      <c r="N116" s="184" t="s">
        <v>44</v>
      </c>
      <c r="O116" s="61"/>
      <c r="P116" s="171">
        <f t="shared" si="11"/>
        <v>0</v>
      </c>
      <c r="Q116" s="171">
        <v>0</v>
      </c>
      <c r="R116" s="171">
        <f t="shared" si="12"/>
        <v>0</v>
      </c>
      <c r="S116" s="171">
        <v>0</v>
      </c>
      <c r="T116" s="172">
        <f t="shared" si="1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73" t="s">
        <v>127</v>
      </c>
      <c r="AT116" s="173" t="s">
        <v>137</v>
      </c>
      <c r="AU116" s="173" t="s">
        <v>81</v>
      </c>
      <c r="AY116" s="14" t="s">
        <v>121</v>
      </c>
      <c r="BE116" s="174">
        <f t="shared" si="14"/>
        <v>0</v>
      </c>
      <c r="BF116" s="174">
        <f t="shared" si="15"/>
        <v>0</v>
      </c>
      <c r="BG116" s="174">
        <f t="shared" si="16"/>
        <v>0</v>
      </c>
      <c r="BH116" s="174">
        <f t="shared" si="17"/>
        <v>0</v>
      </c>
      <c r="BI116" s="174">
        <f t="shared" si="18"/>
        <v>0</v>
      </c>
      <c r="BJ116" s="14" t="s">
        <v>81</v>
      </c>
      <c r="BK116" s="174">
        <f t="shared" si="19"/>
        <v>0</v>
      </c>
      <c r="BL116" s="14" t="s">
        <v>127</v>
      </c>
      <c r="BM116" s="173" t="s">
        <v>216</v>
      </c>
    </row>
    <row r="117" spans="1:65" s="2" customFormat="1" ht="37.9" customHeight="1">
      <c r="A117" s="31"/>
      <c r="B117" s="32"/>
      <c r="C117" s="175" t="s">
        <v>596</v>
      </c>
      <c r="D117" s="175" t="s">
        <v>137</v>
      </c>
      <c r="E117" s="176" t="s">
        <v>597</v>
      </c>
      <c r="F117" s="177" t="s">
        <v>598</v>
      </c>
      <c r="G117" s="178" t="s">
        <v>134</v>
      </c>
      <c r="H117" s="179">
        <v>1</v>
      </c>
      <c r="I117" s="180"/>
      <c r="J117" s="181">
        <f t="shared" si="10"/>
        <v>0</v>
      </c>
      <c r="K117" s="177" t="s">
        <v>126</v>
      </c>
      <c r="L117" s="182"/>
      <c r="M117" s="183" t="s">
        <v>19</v>
      </c>
      <c r="N117" s="184" t="s">
        <v>44</v>
      </c>
      <c r="O117" s="61"/>
      <c r="P117" s="171">
        <f t="shared" si="11"/>
        <v>0</v>
      </c>
      <c r="Q117" s="171">
        <v>0</v>
      </c>
      <c r="R117" s="171">
        <f t="shared" si="12"/>
        <v>0</v>
      </c>
      <c r="S117" s="171">
        <v>0</v>
      </c>
      <c r="T117" s="172">
        <f t="shared" si="1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73" t="s">
        <v>127</v>
      </c>
      <c r="AT117" s="173" t="s">
        <v>137</v>
      </c>
      <c r="AU117" s="173" t="s">
        <v>81</v>
      </c>
      <c r="AY117" s="14" t="s">
        <v>121</v>
      </c>
      <c r="BE117" s="174">
        <f t="shared" si="14"/>
        <v>0</v>
      </c>
      <c r="BF117" s="174">
        <f t="shared" si="15"/>
        <v>0</v>
      </c>
      <c r="BG117" s="174">
        <f t="shared" si="16"/>
        <v>0</v>
      </c>
      <c r="BH117" s="174">
        <f t="shared" si="17"/>
        <v>0</v>
      </c>
      <c r="BI117" s="174">
        <f t="shared" si="18"/>
        <v>0</v>
      </c>
      <c r="BJ117" s="14" t="s">
        <v>81</v>
      </c>
      <c r="BK117" s="174">
        <f t="shared" si="19"/>
        <v>0</v>
      </c>
      <c r="BL117" s="14" t="s">
        <v>127</v>
      </c>
      <c r="BM117" s="173" t="s">
        <v>220</v>
      </c>
    </row>
    <row r="118" spans="1:65" s="2" customFormat="1" ht="24.2" customHeight="1">
      <c r="A118" s="31"/>
      <c r="B118" s="32"/>
      <c r="C118" s="162" t="s">
        <v>510</v>
      </c>
      <c r="D118" s="162" t="s">
        <v>122</v>
      </c>
      <c r="E118" s="163" t="s">
        <v>599</v>
      </c>
      <c r="F118" s="164" t="s">
        <v>600</v>
      </c>
      <c r="G118" s="165" t="s">
        <v>134</v>
      </c>
      <c r="H118" s="166">
        <v>2</v>
      </c>
      <c r="I118" s="167"/>
      <c r="J118" s="168">
        <f t="shared" si="10"/>
        <v>0</v>
      </c>
      <c r="K118" s="164" t="s">
        <v>126</v>
      </c>
      <c r="L118" s="36"/>
      <c r="M118" s="169" t="s">
        <v>19</v>
      </c>
      <c r="N118" s="170" t="s">
        <v>44</v>
      </c>
      <c r="O118" s="61"/>
      <c r="P118" s="171">
        <f t="shared" si="11"/>
        <v>0</v>
      </c>
      <c r="Q118" s="171">
        <v>0</v>
      </c>
      <c r="R118" s="171">
        <f t="shared" si="12"/>
        <v>0</v>
      </c>
      <c r="S118" s="171">
        <v>0</v>
      </c>
      <c r="T118" s="172">
        <f t="shared" si="1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3" t="s">
        <v>127</v>
      </c>
      <c r="AT118" s="173" t="s">
        <v>122</v>
      </c>
      <c r="AU118" s="173" t="s">
        <v>81</v>
      </c>
      <c r="AY118" s="14" t="s">
        <v>121</v>
      </c>
      <c r="BE118" s="174">
        <f t="shared" si="14"/>
        <v>0</v>
      </c>
      <c r="BF118" s="174">
        <f t="shared" si="15"/>
        <v>0</v>
      </c>
      <c r="BG118" s="174">
        <f t="shared" si="16"/>
        <v>0</v>
      </c>
      <c r="BH118" s="174">
        <f t="shared" si="17"/>
        <v>0</v>
      </c>
      <c r="BI118" s="174">
        <f t="shared" si="18"/>
        <v>0</v>
      </c>
      <c r="BJ118" s="14" t="s">
        <v>81</v>
      </c>
      <c r="BK118" s="174">
        <f t="shared" si="19"/>
        <v>0</v>
      </c>
      <c r="BL118" s="14" t="s">
        <v>127</v>
      </c>
      <c r="BM118" s="173" t="s">
        <v>223</v>
      </c>
    </row>
    <row r="119" spans="1:65" s="2" customFormat="1" ht="37.9" customHeight="1">
      <c r="A119" s="31"/>
      <c r="B119" s="32"/>
      <c r="C119" s="175" t="s">
        <v>371</v>
      </c>
      <c r="D119" s="175" t="s">
        <v>137</v>
      </c>
      <c r="E119" s="176" t="s">
        <v>601</v>
      </c>
      <c r="F119" s="177" t="s">
        <v>602</v>
      </c>
      <c r="G119" s="178" t="s">
        <v>134</v>
      </c>
      <c r="H119" s="179">
        <v>1</v>
      </c>
      <c r="I119" s="180"/>
      <c r="J119" s="181">
        <f t="shared" si="10"/>
        <v>0</v>
      </c>
      <c r="K119" s="177" t="s">
        <v>126</v>
      </c>
      <c r="L119" s="182"/>
      <c r="M119" s="183" t="s">
        <v>19</v>
      </c>
      <c r="N119" s="184" t="s">
        <v>44</v>
      </c>
      <c r="O119" s="61"/>
      <c r="P119" s="171">
        <f t="shared" si="11"/>
        <v>0</v>
      </c>
      <c r="Q119" s="171">
        <v>0</v>
      </c>
      <c r="R119" s="171">
        <f t="shared" si="12"/>
        <v>0</v>
      </c>
      <c r="S119" s="171">
        <v>0</v>
      </c>
      <c r="T119" s="172">
        <f t="shared" si="1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73" t="s">
        <v>127</v>
      </c>
      <c r="AT119" s="173" t="s">
        <v>137</v>
      </c>
      <c r="AU119" s="173" t="s">
        <v>81</v>
      </c>
      <c r="AY119" s="14" t="s">
        <v>121</v>
      </c>
      <c r="BE119" s="174">
        <f t="shared" si="14"/>
        <v>0</v>
      </c>
      <c r="BF119" s="174">
        <f t="shared" si="15"/>
        <v>0</v>
      </c>
      <c r="BG119" s="174">
        <f t="shared" si="16"/>
        <v>0</v>
      </c>
      <c r="BH119" s="174">
        <f t="shared" si="17"/>
        <v>0</v>
      </c>
      <c r="BI119" s="174">
        <f t="shared" si="18"/>
        <v>0</v>
      </c>
      <c r="BJ119" s="14" t="s">
        <v>81</v>
      </c>
      <c r="BK119" s="174">
        <f t="shared" si="19"/>
        <v>0</v>
      </c>
      <c r="BL119" s="14" t="s">
        <v>127</v>
      </c>
      <c r="BM119" s="173" t="s">
        <v>303</v>
      </c>
    </row>
    <row r="120" spans="1:65" s="2" customFormat="1" ht="37.9" customHeight="1">
      <c r="A120" s="31"/>
      <c r="B120" s="32"/>
      <c r="C120" s="175" t="s">
        <v>603</v>
      </c>
      <c r="D120" s="175" t="s">
        <v>137</v>
      </c>
      <c r="E120" s="176" t="s">
        <v>604</v>
      </c>
      <c r="F120" s="177" t="s">
        <v>605</v>
      </c>
      <c r="G120" s="178" t="s">
        <v>134</v>
      </c>
      <c r="H120" s="179">
        <v>1</v>
      </c>
      <c r="I120" s="180"/>
      <c r="J120" s="181">
        <f t="shared" si="10"/>
        <v>0</v>
      </c>
      <c r="K120" s="177" t="s">
        <v>126</v>
      </c>
      <c r="L120" s="182"/>
      <c r="M120" s="183" t="s">
        <v>19</v>
      </c>
      <c r="N120" s="184" t="s">
        <v>44</v>
      </c>
      <c r="O120" s="61"/>
      <c r="P120" s="171">
        <f t="shared" si="11"/>
        <v>0</v>
      </c>
      <c r="Q120" s="171">
        <v>0</v>
      </c>
      <c r="R120" s="171">
        <f t="shared" si="12"/>
        <v>0</v>
      </c>
      <c r="S120" s="171">
        <v>0</v>
      </c>
      <c r="T120" s="172">
        <f t="shared" si="1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73" t="s">
        <v>127</v>
      </c>
      <c r="AT120" s="173" t="s">
        <v>137</v>
      </c>
      <c r="AU120" s="173" t="s">
        <v>81</v>
      </c>
      <c r="AY120" s="14" t="s">
        <v>121</v>
      </c>
      <c r="BE120" s="174">
        <f t="shared" si="14"/>
        <v>0</v>
      </c>
      <c r="BF120" s="174">
        <f t="shared" si="15"/>
        <v>0</v>
      </c>
      <c r="BG120" s="174">
        <f t="shared" si="16"/>
        <v>0</v>
      </c>
      <c r="BH120" s="174">
        <f t="shared" si="17"/>
        <v>0</v>
      </c>
      <c r="BI120" s="174">
        <f t="shared" si="18"/>
        <v>0</v>
      </c>
      <c r="BJ120" s="14" t="s">
        <v>81</v>
      </c>
      <c r="BK120" s="174">
        <f t="shared" si="19"/>
        <v>0</v>
      </c>
      <c r="BL120" s="14" t="s">
        <v>127</v>
      </c>
      <c r="BM120" s="173" t="s">
        <v>306</v>
      </c>
    </row>
    <row r="121" spans="1:65" s="2" customFormat="1" ht="37.9" customHeight="1">
      <c r="A121" s="31"/>
      <c r="B121" s="32"/>
      <c r="C121" s="162" t="s">
        <v>606</v>
      </c>
      <c r="D121" s="162" t="s">
        <v>122</v>
      </c>
      <c r="E121" s="163" t="s">
        <v>607</v>
      </c>
      <c r="F121" s="164" t="s">
        <v>608</v>
      </c>
      <c r="G121" s="165" t="s">
        <v>134</v>
      </c>
      <c r="H121" s="166">
        <v>1</v>
      </c>
      <c r="I121" s="167"/>
      <c r="J121" s="168">
        <f t="shared" si="10"/>
        <v>0</v>
      </c>
      <c r="K121" s="164" t="s">
        <v>126</v>
      </c>
      <c r="L121" s="36"/>
      <c r="M121" s="169" t="s">
        <v>19</v>
      </c>
      <c r="N121" s="170" t="s">
        <v>44</v>
      </c>
      <c r="O121" s="61"/>
      <c r="P121" s="171">
        <f t="shared" si="11"/>
        <v>0</v>
      </c>
      <c r="Q121" s="171">
        <v>0</v>
      </c>
      <c r="R121" s="171">
        <f t="shared" si="12"/>
        <v>0</v>
      </c>
      <c r="S121" s="171">
        <v>0</v>
      </c>
      <c r="T121" s="172">
        <f t="shared" si="1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3" t="s">
        <v>127</v>
      </c>
      <c r="AT121" s="173" t="s">
        <v>122</v>
      </c>
      <c r="AU121" s="173" t="s">
        <v>81</v>
      </c>
      <c r="AY121" s="14" t="s">
        <v>121</v>
      </c>
      <c r="BE121" s="174">
        <f t="shared" si="14"/>
        <v>0</v>
      </c>
      <c r="BF121" s="174">
        <f t="shared" si="15"/>
        <v>0</v>
      </c>
      <c r="BG121" s="174">
        <f t="shared" si="16"/>
        <v>0</v>
      </c>
      <c r="BH121" s="174">
        <f t="shared" si="17"/>
        <v>0</v>
      </c>
      <c r="BI121" s="174">
        <f t="shared" si="18"/>
        <v>0</v>
      </c>
      <c r="BJ121" s="14" t="s">
        <v>81</v>
      </c>
      <c r="BK121" s="174">
        <f t="shared" si="19"/>
        <v>0</v>
      </c>
      <c r="BL121" s="14" t="s">
        <v>127</v>
      </c>
      <c r="BM121" s="173" t="s">
        <v>309</v>
      </c>
    </row>
    <row r="122" spans="1:65" s="2" customFormat="1" ht="49.15" customHeight="1">
      <c r="A122" s="31"/>
      <c r="B122" s="32"/>
      <c r="C122" s="162" t="s">
        <v>388</v>
      </c>
      <c r="D122" s="162" t="s">
        <v>122</v>
      </c>
      <c r="E122" s="163" t="s">
        <v>609</v>
      </c>
      <c r="F122" s="164" t="s">
        <v>610</v>
      </c>
      <c r="G122" s="165" t="s">
        <v>134</v>
      </c>
      <c r="H122" s="166">
        <v>1</v>
      </c>
      <c r="I122" s="167"/>
      <c r="J122" s="168">
        <f t="shared" si="10"/>
        <v>0</v>
      </c>
      <c r="K122" s="164" t="s">
        <v>126</v>
      </c>
      <c r="L122" s="36"/>
      <c r="M122" s="169" t="s">
        <v>19</v>
      </c>
      <c r="N122" s="170" t="s">
        <v>44</v>
      </c>
      <c r="O122" s="61"/>
      <c r="P122" s="171">
        <f t="shared" si="11"/>
        <v>0</v>
      </c>
      <c r="Q122" s="171">
        <v>0</v>
      </c>
      <c r="R122" s="171">
        <f t="shared" si="12"/>
        <v>0</v>
      </c>
      <c r="S122" s="171">
        <v>0</v>
      </c>
      <c r="T122" s="172">
        <f t="shared" si="1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3" t="s">
        <v>127</v>
      </c>
      <c r="AT122" s="173" t="s">
        <v>122</v>
      </c>
      <c r="AU122" s="173" t="s">
        <v>81</v>
      </c>
      <c r="AY122" s="14" t="s">
        <v>121</v>
      </c>
      <c r="BE122" s="174">
        <f t="shared" si="14"/>
        <v>0</v>
      </c>
      <c r="BF122" s="174">
        <f t="shared" si="15"/>
        <v>0</v>
      </c>
      <c r="BG122" s="174">
        <f t="shared" si="16"/>
        <v>0</v>
      </c>
      <c r="BH122" s="174">
        <f t="shared" si="17"/>
        <v>0</v>
      </c>
      <c r="BI122" s="174">
        <f t="shared" si="18"/>
        <v>0</v>
      </c>
      <c r="BJ122" s="14" t="s">
        <v>81</v>
      </c>
      <c r="BK122" s="174">
        <f t="shared" si="19"/>
        <v>0</v>
      </c>
      <c r="BL122" s="14" t="s">
        <v>127</v>
      </c>
      <c r="BM122" s="173" t="s">
        <v>312</v>
      </c>
    </row>
    <row r="123" spans="1:65" s="2" customFormat="1" ht="24.2" customHeight="1">
      <c r="A123" s="31"/>
      <c r="B123" s="32"/>
      <c r="C123" s="162" t="s">
        <v>374</v>
      </c>
      <c r="D123" s="162" t="s">
        <v>122</v>
      </c>
      <c r="E123" s="163" t="s">
        <v>611</v>
      </c>
      <c r="F123" s="164" t="s">
        <v>612</v>
      </c>
      <c r="G123" s="165" t="s">
        <v>134</v>
      </c>
      <c r="H123" s="166">
        <v>1</v>
      </c>
      <c r="I123" s="167"/>
      <c r="J123" s="168">
        <f t="shared" si="10"/>
        <v>0</v>
      </c>
      <c r="K123" s="164" t="s">
        <v>126</v>
      </c>
      <c r="L123" s="36"/>
      <c r="M123" s="169" t="s">
        <v>19</v>
      </c>
      <c r="N123" s="170" t="s">
        <v>44</v>
      </c>
      <c r="O123" s="61"/>
      <c r="P123" s="171">
        <f t="shared" si="11"/>
        <v>0</v>
      </c>
      <c r="Q123" s="171">
        <v>0</v>
      </c>
      <c r="R123" s="171">
        <f t="shared" si="12"/>
        <v>0</v>
      </c>
      <c r="S123" s="171">
        <v>0</v>
      </c>
      <c r="T123" s="172">
        <f t="shared" si="1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3" t="s">
        <v>127</v>
      </c>
      <c r="AT123" s="173" t="s">
        <v>122</v>
      </c>
      <c r="AU123" s="173" t="s">
        <v>81</v>
      </c>
      <c r="AY123" s="14" t="s">
        <v>121</v>
      </c>
      <c r="BE123" s="174">
        <f t="shared" si="14"/>
        <v>0</v>
      </c>
      <c r="BF123" s="174">
        <f t="shared" si="15"/>
        <v>0</v>
      </c>
      <c r="BG123" s="174">
        <f t="shared" si="16"/>
        <v>0</v>
      </c>
      <c r="BH123" s="174">
        <f t="shared" si="17"/>
        <v>0</v>
      </c>
      <c r="BI123" s="174">
        <f t="shared" si="18"/>
        <v>0</v>
      </c>
      <c r="BJ123" s="14" t="s">
        <v>81</v>
      </c>
      <c r="BK123" s="174">
        <f t="shared" si="19"/>
        <v>0</v>
      </c>
      <c r="BL123" s="14" t="s">
        <v>127</v>
      </c>
      <c r="BM123" s="173" t="s">
        <v>315</v>
      </c>
    </row>
    <row r="124" spans="1:65" s="2" customFormat="1" ht="76.349999999999994" customHeight="1">
      <c r="A124" s="31"/>
      <c r="B124" s="32"/>
      <c r="C124" s="162" t="s">
        <v>613</v>
      </c>
      <c r="D124" s="162" t="s">
        <v>122</v>
      </c>
      <c r="E124" s="163" t="s">
        <v>614</v>
      </c>
      <c r="F124" s="164" t="s">
        <v>615</v>
      </c>
      <c r="G124" s="165" t="s">
        <v>134</v>
      </c>
      <c r="H124" s="166">
        <v>10</v>
      </c>
      <c r="I124" s="167"/>
      <c r="J124" s="168">
        <f t="shared" si="10"/>
        <v>0</v>
      </c>
      <c r="K124" s="164" t="s">
        <v>126</v>
      </c>
      <c r="L124" s="36"/>
      <c r="M124" s="169" t="s">
        <v>19</v>
      </c>
      <c r="N124" s="170" t="s">
        <v>44</v>
      </c>
      <c r="O124" s="61"/>
      <c r="P124" s="171">
        <f t="shared" si="11"/>
        <v>0</v>
      </c>
      <c r="Q124" s="171">
        <v>0</v>
      </c>
      <c r="R124" s="171">
        <f t="shared" si="12"/>
        <v>0</v>
      </c>
      <c r="S124" s="171">
        <v>0</v>
      </c>
      <c r="T124" s="172">
        <f t="shared" si="1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3" t="s">
        <v>127</v>
      </c>
      <c r="AT124" s="173" t="s">
        <v>122</v>
      </c>
      <c r="AU124" s="173" t="s">
        <v>81</v>
      </c>
      <c r="AY124" s="14" t="s">
        <v>121</v>
      </c>
      <c r="BE124" s="174">
        <f t="shared" si="14"/>
        <v>0</v>
      </c>
      <c r="BF124" s="174">
        <f t="shared" si="15"/>
        <v>0</v>
      </c>
      <c r="BG124" s="174">
        <f t="shared" si="16"/>
        <v>0</v>
      </c>
      <c r="BH124" s="174">
        <f t="shared" si="17"/>
        <v>0</v>
      </c>
      <c r="BI124" s="174">
        <f t="shared" si="18"/>
        <v>0</v>
      </c>
      <c r="BJ124" s="14" t="s">
        <v>81</v>
      </c>
      <c r="BK124" s="174">
        <f t="shared" si="19"/>
        <v>0</v>
      </c>
      <c r="BL124" s="14" t="s">
        <v>127</v>
      </c>
      <c r="BM124" s="173" t="s">
        <v>318</v>
      </c>
    </row>
    <row r="125" spans="1:65" s="2" customFormat="1" ht="62.65" customHeight="1">
      <c r="A125" s="31"/>
      <c r="B125" s="32"/>
      <c r="C125" s="162" t="s">
        <v>156</v>
      </c>
      <c r="D125" s="162" t="s">
        <v>122</v>
      </c>
      <c r="E125" s="163" t="s">
        <v>616</v>
      </c>
      <c r="F125" s="164" t="s">
        <v>617</v>
      </c>
      <c r="G125" s="165" t="s">
        <v>125</v>
      </c>
      <c r="H125" s="166">
        <v>35</v>
      </c>
      <c r="I125" s="167"/>
      <c r="J125" s="168">
        <f t="shared" si="10"/>
        <v>0</v>
      </c>
      <c r="K125" s="164" t="s">
        <v>126</v>
      </c>
      <c r="L125" s="36"/>
      <c r="M125" s="169" t="s">
        <v>19</v>
      </c>
      <c r="N125" s="170" t="s">
        <v>44</v>
      </c>
      <c r="O125" s="61"/>
      <c r="P125" s="171">
        <f t="shared" si="11"/>
        <v>0</v>
      </c>
      <c r="Q125" s="171">
        <v>0</v>
      </c>
      <c r="R125" s="171">
        <f t="shared" si="12"/>
        <v>0</v>
      </c>
      <c r="S125" s="171">
        <v>0</v>
      </c>
      <c r="T125" s="172">
        <f t="shared" si="1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3" t="s">
        <v>127</v>
      </c>
      <c r="AT125" s="173" t="s">
        <v>122</v>
      </c>
      <c r="AU125" s="173" t="s">
        <v>81</v>
      </c>
      <c r="AY125" s="14" t="s">
        <v>121</v>
      </c>
      <c r="BE125" s="174">
        <f t="shared" si="14"/>
        <v>0</v>
      </c>
      <c r="BF125" s="174">
        <f t="shared" si="15"/>
        <v>0</v>
      </c>
      <c r="BG125" s="174">
        <f t="shared" si="16"/>
        <v>0</v>
      </c>
      <c r="BH125" s="174">
        <f t="shared" si="17"/>
        <v>0</v>
      </c>
      <c r="BI125" s="174">
        <f t="shared" si="18"/>
        <v>0</v>
      </c>
      <c r="BJ125" s="14" t="s">
        <v>81</v>
      </c>
      <c r="BK125" s="174">
        <f t="shared" si="19"/>
        <v>0</v>
      </c>
      <c r="BL125" s="14" t="s">
        <v>127</v>
      </c>
      <c r="BM125" s="173" t="s">
        <v>322</v>
      </c>
    </row>
    <row r="126" spans="1:65" s="2" customFormat="1" ht="24.2" customHeight="1">
      <c r="A126" s="31"/>
      <c r="B126" s="32"/>
      <c r="C126" s="175" t="s">
        <v>353</v>
      </c>
      <c r="D126" s="175" t="s">
        <v>137</v>
      </c>
      <c r="E126" s="176" t="s">
        <v>618</v>
      </c>
      <c r="F126" s="177" t="s">
        <v>619</v>
      </c>
      <c r="G126" s="178" t="s">
        <v>125</v>
      </c>
      <c r="H126" s="179">
        <v>30</v>
      </c>
      <c r="I126" s="180"/>
      <c r="J126" s="181">
        <f t="shared" si="10"/>
        <v>0</v>
      </c>
      <c r="K126" s="177" t="s">
        <v>126</v>
      </c>
      <c r="L126" s="182"/>
      <c r="M126" s="183" t="s">
        <v>19</v>
      </c>
      <c r="N126" s="184" t="s">
        <v>44</v>
      </c>
      <c r="O126" s="61"/>
      <c r="P126" s="171">
        <f t="shared" si="11"/>
        <v>0</v>
      </c>
      <c r="Q126" s="171">
        <v>0</v>
      </c>
      <c r="R126" s="171">
        <f t="shared" si="12"/>
        <v>0</v>
      </c>
      <c r="S126" s="171">
        <v>0</v>
      </c>
      <c r="T126" s="172">
        <f t="shared" si="1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3" t="s">
        <v>127</v>
      </c>
      <c r="AT126" s="173" t="s">
        <v>137</v>
      </c>
      <c r="AU126" s="173" t="s">
        <v>81</v>
      </c>
      <c r="AY126" s="14" t="s">
        <v>121</v>
      </c>
      <c r="BE126" s="174">
        <f t="shared" si="14"/>
        <v>0</v>
      </c>
      <c r="BF126" s="174">
        <f t="shared" si="15"/>
        <v>0</v>
      </c>
      <c r="BG126" s="174">
        <f t="shared" si="16"/>
        <v>0</v>
      </c>
      <c r="BH126" s="174">
        <f t="shared" si="17"/>
        <v>0</v>
      </c>
      <c r="BI126" s="174">
        <f t="shared" si="18"/>
        <v>0</v>
      </c>
      <c r="BJ126" s="14" t="s">
        <v>81</v>
      </c>
      <c r="BK126" s="174">
        <f t="shared" si="19"/>
        <v>0</v>
      </c>
      <c r="BL126" s="14" t="s">
        <v>127</v>
      </c>
      <c r="BM126" s="173" t="s">
        <v>325</v>
      </c>
    </row>
    <row r="127" spans="1:65" s="2" customFormat="1" ht="24.2" customHeight="1">
      <c r="A127" s="31"/>
      <c r="B127" s="32"/>
      <c r="C127" s="175" t="s">
        <v>488</v>
      </c>
      <c r="D127" s="175" t="s">
        <v>137</v>
      </c>
      <c r="E127" s="176" t="s">
        <v>620</v>
      </c>
      <c r="F127" s="177" t="s">
        <v>621</v>
      </c>
      <c r="G127" s="178" t="s">
        <v>134</v>
      </c>
      <c r="H127" s="179">
        <v>5</v>
      </c>
      <c r="I127" s="180"/>
      <c r="J127" s="181">
        <f t="shared" si="10"/>
        <v>0</v>
      </c>
      <c r="K127" s="177" t="s">
        <v>126</v>
      </c>
      <c r="L127" s="182"/>
      <c r="M127" s="183" t="s">
        <v>19</v>
      </c>
      <c r="N127" s="184" t="s">
        <v>44</v>
      </c>
      <c r="O127" s="61"/>
      <c r="P127" s="171">
        <f t="shared" si="11"/>
        <v>0</v>
      </c>
      <c r="Q127" s="171">
        <v>0</v>
      </c>
      <c r="R127" s="171">
        <f t="shared" si="12"/>
        <v>0</v>
      </c>
      <c r="S127" s="171">
        <v>0</v>
      </c>
      <c r="T127" s="172">
        <f t="shared" si="1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3" t="s">
        <v>127</v>
      </c>
      <c r="AT127" s="173" t="s">
        <v>137</v>
      </c>
      <c r="AU127" s="173" t="s">
        <v>81</v>
      </c>
      <c r="AY127" s="14" t="s">
        <v>121</v>
      </c>
      <c r="BE127" s="174">
        <f t="shared" si="14"/>
        <v>0</v>
      </c>
      <c r="BF127" s="174">
        <f t="shared" si="15"/>
        <v>0</v>
      </c>
      <c r="BG127" s="174">
        <f t="shared" si="16"/>
        <v>0</v>
      </c>
      <c r="BH127" s="174">
        <f t="shared" si="17"/>
        <v>0</v>
      </c>
      <c r="BI127" s="174">
        <f t="shared" si="18"/>
        <v>0</v>
      </c>
      <c r="BJ127" s="14" t="s">
        <v>81</v>
      </c>
      <c r="BK127" s="174">
        <f t="shared" si="19"/>
        <v>0</v>
      </c>
      <c r="BL127" s="14" t="s">
        <v>127</v>
      </c>
      <c r="BM127" s="173" t="s">
        <v>329</v>
      </c>
    </row>
    <row r="128" spans="1:65" s="2" customFormat="1" ht="62.65" customHeight="1">
      <c r="A128" s="31"/>
      <c r="B128" s="32"/>
      <c r="C128" s="162" t="s">
        <v>382</v>
      </c>
      <c r="D128" s="162" t="s">
        <v>122</v>
      </c>
      <c r="E128" s="163" t="s">
        <v>622</v>
      </c>
      <c r="F128" s="164" t="s">
        <v>623</v>
      </c>
      <c r="G128" s="165" t="s">
        <v>134</v>
      </c>
      <c r="H128" s="166">
        <v>10</v>
      </c>
      <c r="I128" s="167"/>
      <c r="J128" s="168">
        <f t="shared" si="10"/>
        <v>0</v>
      </c>
      <c r="K128" s="164" t="s">
        <v>126</v>
      </c>
      <c r="L128" s="36"/>
      <c r="M128" s="169" t="s">
        <v>19</v>
      </c>
      <c r="N128" s="170" t="s">
        <v>44</v>
      </c>
      <c r="O128" s="61"/>
      <c r="P128" s="171">
        <f t="shared" si="11"/>
        <v>0</v>
      </c>
      <c r="Q128" s="171">
        <v>0</v>
      </c>
      <c r="R128" s="171">
        <f t="shared" si="12"/>
        <v>0</v>
      </c>
      <c r="S128" s="171">
        <v>0</v>
      </c>
      <c r="T128" s="172">
        <f t="shared" si="1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3" t="s">
        <v>127</v>
      </c>
      <c r="AT128" s="173" t="s">
        <v>122</v>
      </c>
      <c r="AU128" s="173" t="s">
        <v>81</v>
      </c>
      <c r="AY128" s="14" t="s">
        <v>121</v>
      </c>
      <c r="BE128" s="174">
        <f t="shared" si="14"/>
        <v>0</v>
      </c>
      <c r="BF128" s="174">
        <f t="shared" si="15"/>
        <v>0</v>
      </c>
      <c r="BG128" s="174">
        <f t="shared" si="16"/>
        <v>0</v>
      </c>
      <c r="BH128" s="174">
        <f t="shared" si="17"/>
        <v>0</v>
      </c>
      <c r="BI128" s="174">
        <f t="shared" si="18"/>
        <v>0</v>
      </c>
      <c r="BJ128" s="14" t="s">
        <v>81</v>
      </c>
      <c r="BK128" s="174">
        <f t="shared" si="19"/>
        <v>0</v>
      </c>
      <c r="BL128" s="14" t="s">
        <v>127</v>
      </c>
      <c r="BM128" s="173" t="s">
        <v>332</v>
      </c>
    </row>
    <row r="129" spans="1:65" s="2" customFormat="1" ht="49.15" customHeight="1">
      <c r="A129" s="31"/>
      <c r="B129" s="32"/>
      <c r="C129" s="162" t="s">
        <v>176</v>
      </c>
      <c r="D129" s="162" t="s">
        <v>122</v>
      </c>
      <c r="E129" s="163" t="s">
        <v>624</v>
      </c>
      <c r="F129" s="164" t="s">
        <v>625</v>
      </c>
      <c r="G129" s="165" t="s">
        <v>125</v>
      </c>
      <c r="H129" s="166">
        <v>15</v>
      </c>
      <c r="I129" s="167"/>
      <c r="J129" s="168">
        <f t="shared" si="10"/>
        <v>0</v>
      </c>
      <c r="K129" s="164" t="s">
        <v>126</v>
      </c>
      <c r="L129" s="36"/>
      <c r="M129" s="169" t="s">
        <v>19</v>
      </c>
      <c r="N129" s="170" t="s">
        <v>44</v>
      </c>
      <c r="O129" s="61"/>
      <c r="P129" s="171">
        <f t="shared" si="11"/>
        <v>0</v>
      </c>
      <c r="Q129" s="171">
        <v>0</v>
      </c>
      <c r="R129" s="171">
        <f t="shared" si="12"/>
        <v>0</v>
      </c>
      <c r="S129" s="171">
        <v>0</v>
      </c>
      <c r="T129" s="172">
        <f t="shared" si="1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3" t="s">
        <v>127</v>
      </c>
      <c r="AT129" s="173" t="s">
        <v>122</v>
      </c>
      <c r="AU129" s="173" t="s">
        <v>81</v>
      </c>
      <c r="AY129" s="14" t="s">
        <v>121</v>
      </c>
      <c r="BE129" s="174">
        <f t="shared" si="14"/>
        <v>0</v>
      </c>
      <c r="BF129" s="174">
        <f t="shared" si="15"/>
        <v>0</v>
      </c>
      <c r="BG129" s="174">
        <f t="shared" si="16"/>
        <v>0</v>
      </c>
      <c r="BH129" s="174">
        <f t="shared" si="17"/>
        <v>0</v>
      </c>
      <c r="BI129" s="174">
        <f t="shared" si="18"/>
        <v>0</v>
      </c>
      <c r="BJ129" s="14" t="s">
        <v>81</v>
      </c>
      <c r="BK129" s="174">
        <f t="shared" si="19"/>
        <v>0</v>
      </c>
      <c r="BL129" s="14" t="s">
        <v>127</v>
      </c>
      <c r="BM129" s="173" t="s">
        <v>336</v>
      </c>
    </row>
    <row r="130" spans="1:65" s="2" customFormat="1" ht="24.2" customHeight="1">
      <c r="A130" s="31"/>
      <c r="B130" s="32"/>
      <c r="C130" s="175" t="s">
        <v>303</v>
      </c>
      <c r="D130" s="175" t="s">
        <v>137</v>
      </c>
      <c r="E130" s="176" t="s">
        <v>626</v>
      </c>
      <c r="F130" s="177" t="s">
        <v>627</v>
      </c>
      <c r="G130" s="178" t="s">
        <v>125</v>
      </c>
      <c r="H130" s="179">
        <v>15</v>
      </c>
      <c r="I130" s="180"/>
      <c r="J130" s="181">
        <f t="shared" si="10"/>
        <v>0</v>
      </c>
      <c r="K130" s="177" t="s">
        <v>126</v>
      </c>
      <c r="L130" s="182"/>
      <c r="M130" s="183" t="s">
        <v>19</v>
      </c>
      <c r="N130" s="184" t="s">
        <v>44</v>
      </c>
      <c r="O130" s="61"/>
      <c r="P130" s="171">
        <f t="shared" si="11"/>
        <v>0</v>
      </c>
      <c r="Q130" s="171">
        <v>0</v>
      </c>
      <c r="R130" s="171">
        <f t="shared" si="12"/>
        <v>0</v>
      </c>
      <c r="S130" s="171">
        <v>0</v>
      </c>
      <c r="T130" s="172">
        <f t="shared" si="1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3" t="s">
        <v>127</v>
      </c>
      <c r="AT130" s="173" t="s">
        <v>137</v>
      </c>
      <c r="AU130" s="173" t="s">
        <v>81</v>
      </c>
      <c r="AY130" s="14" t="s">
        <v>121</v>
      </c>
      <c r="BE130" s="174">
        <f t="shared" si="14"/>
        <v>0</v>
      </c>
      <c r="BF130" s="174">
        <f t="shared" si="15"/>
        <v>0</v>
      </c>
      <c r="BG130" s="174">
        <f t="shared" si="16"/>
        <v>0</v>
      </c>
      <c r="BH130" s="174">
        <f t="shared" si="17"/>
        <v>0</v>
      </c>
      <c r="BI130" s="174">
        <f t="shared" si="18"/>
        <v>0</v>
      </c>
      <c r="BJ130" s="14" t="s">
        <v>81</v>
      </c>
      <c r="BK130" s="174">
        <f t="shared" si="19"/>
        <v>0</v>
      </c>
      <c r="BL130" s="14" t="s">
        <v>127</v>
      </c>
      <c r="BM130" s="173" t="s">
        <v>339</v>
      </c>
    </row>
    <row r="131" spans="1:65" s="2" customFormat="1" ht="24.2" customHeight="1">
      <c r="A131" s="31"/>
      <c r="B131" s="32"/>
      <c r="C131" s="175" t="s">
        <v>322</v>
      </c>
      <c r="D131" s="175" t="s">
        <v>137</v>
      </c>
      <c r="E131" s="176" t="s">
        <v>628</v>
      </c>
      <c r="F131" s="177" t="s">
        <v>629</v>
      </c>
      <c r="G131" s="178" t="s">
        <v>134</v>
      </c>
      <c r="H131" s="179">
        <v>10</v>
      </c>
      <c r="I131" s="180"/>
      <c r="J131" s="181">
        <f t="shared" si="10"/>
        <v>0</v>
      </c>
      <c r="K131" s="177" t="s">
        <v>126</v>
      </c>
      <c r="L131" s="182"/>
      <c r="M131" s="183" t="s">
        <v>19</v>
      </c>
      <c r="N131" s="184" t="s">
        <v>44</v>
      </c>
      <c r="O131" s="61"/>
      <c r="P131" s="171">
        <f t="shared" si="11"/>
        <v>0</v>
      </c>
      <c r="Q131" s="171">
        <v>0</v>
      </c>
      <c r="R131" s="171">
        <f t="shared" si="12"/>
        <v>0</v>
      </c>
      <c r="S131" s="171">
        <v>0</v>
      </c>
      <c r="T131" s="172">
        <f t="shared" si="1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3" t="s">
        <v>127</v>
      </c>
      <c r="AT131" s="173" t="s">
        <v>137</v>
      </c>
      <c r="AU131" s="173" t="s">
        <v>81</v>
      </c>
      <c r="AY131" s="14" t="s">
        <v>121</v>
      </c>
      <c r="BE131" s="174">
        <f t="shared" si="14"/>
        <v>0</v>
      </c>
      <c r="BF131" s="174">
        <f t="shared" si="15"/>
        <v>0</v>
      </c>
      <c r="BG131" s="174">
        <f t="shared" si="16"/>
        <v>0</v>
      </c>
      <c r="BH131" s="174">
        <f t="shared" si="17"/>
        <v>0</v>
      </c>
      <c r="BI131" s="174">
        <f t="shared" si="18"/>
        <v>0</v>
      </c>
      <c r="BJ131" s="14" t="s">
        <v>81</v>
      </c>
      <c r="BK131" s="174">
        <f t="shared" si="19"/>
        <v>0</v>
      </c>
      <c r="BL131" s="14" t="s">
        <v>127</v>
      </c>
      <c r="BM131" s="173" t="s">
        <v>343</v>
      </c>
    </row>
    <row r="132" spans="1:65" s="2" customFormat="1" ht="49.15" customHeight="1">
      <c r="A132" s="31"/>
      <c r="B132" s="32"/>
      <c r="C132" s="162" t="s">
        <v>438</v>
      </c>
      <c r="D132" s="162" t="s">
        <v>122</v>
      </c>
      <c r="E132" s="163" t="s">
        <v>630</v>
      </c>
      <c r="F132" s="164" t="s">
        <v>631</v>
      </c>
      <c r="G132" s="165" t="s">
        <v>134</v>
      </c>
      <c r="H132" s="166">
        <v>1</v>
      </c>
      <c r="I132" s="167"/>
      <c r="J132" s="168">
        <f t="shared" si="10"/>
        <v>0</v>
      </c>
      <c r="K132" s="164" t="s">
        <v>126</v>
      </c>
      <c r="L132" s="36"/>
      <c r="M132" s="169" t="s">
        <v>19</v>
      </c>
      <c r="N132" s="170" t="s">
        <v>44</v>
      </c>
      <c r="O132" s="61"/>
      <c r="P132" s="171">
        <f t="shared" si="11"/>
        <v>0</v>
      </c>
      <c r="Q132" s="171">
        <v>0</v>
      </c>
      <c r="R132" s="171">
        <f t="shared" si="12"/>
        <v>0</v>
      </c>
      <c r="S132" s="171">
        <v>0</v>
      </c>
      <c r="T132" s="172">
        <f t="shared" si="1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3" t="s">
        <v>127</v>
      </c>
      <c r="AT132" s="173" t="s">
        <v>122</v>
      </c>
      <c r="AU132" s="173" t="s">
        <v>81</v>
      </c>
      <c r="AY132" s="14" t="s">
        <v>121</v>
      </c>
      <c r="BE132" s="174">
        <f t="shared" si="14"/>
        <v>0</v>
      </c>
      <c r="BF132" s="174">
        <f t="shared" si="15"/>
        <v>0</v>
      </c>
      <c r="BG132" s="174">
        <f t="shared" si="16"/>
        <v>0</v>
      </c>
      <c r="BH132" s="174">
        <f t="shared" si="17"/>
        <v>0</v>
      </c>
      <c r="BI132" s="174">
        <f t="shared" si="18"/>
        <v>0</v>
      </c>
      <c r="BJ132" s="14" t="s">
        <v>81</v>
      </c>
      <c r="BK132" s="174">
        <f t="shared" si="19"/>
        <v>0</v>
      </c>
      <c r="BL132" s="14" t="s">
        <v>127</v>
      </c>
      <c r="BM132" s="173" t="s">
        <v>346</v>
      </c>
    </row>
    <row r="133" spans="1:65" s="2" customFormat="1" ht="24.2" customHeight="1">
      <c r="A133" s="31"/>
      <c r="B133" s="32"/>
      <c r="C133" s="162" t="s">
        <v>632</v>
      </c>
      <c r="D133" s="162" t="s">
        <v>122</v>
      </c>
      <c r="E133" s="163" t="s">
        <v>633</v>
      </c>
      <c r="F133" s="164" t="s">
        <v>634</v>
      </c>
      <c r="G133" s="165" t="s">
        <v>134</v>
      </c>
      <c r="H133" s="166">
        <v>2</v>
      </c>
      <c r="I133" s="167"/>
      <c r="J133" s="168">
        <f t="shared" si="10"/>
        <v>0</v>
      </c>
      <c r="K133" s="164" t="s">
        <v>126</v>
      </c>
      <c r="L133" s="36"/>
      <c r="M133" s="169" t="s">
        <v>19</v>
      </c>
      <c r="N133" s="170" t="s">
        <v>44</v>
      </c>
      <c r="O133" s="61"/>
      <c r="P133" s="171">
        <f t="shared" si="11"/>
        <v>0</v>
      </c>
      <c r="Q133" s="171">
        <v>0</v>
      </c>
      <c r="R133" s="171">
        <f t="shared" si="12"/>
        <v>0</v>
      </c>
      <c r="S133" s="171">
        <v>0</v>
      </c>
      <c r="T133" s="172">
        <f t="shared" si="1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3" t="s">
        <v>127</v>
      </c>
      <c r="AT133" s="173" t="s">
        <v>122</v>
      </c>
      <c r="AU133" s="173" t="s">
        <v>81</v>
      </c>
      <c r="AY133" s="14" t="s">
        <v>121</v>
      </c>
      <c r="BE133" s="174">
        <f t="shared" si="14"/>
        <v>0</v>
      </c>
      <c r="BF133" s="174">
        <f t="shared" si="15"/>
        <v>0</v>
      </c>
      <c r="BG133" s="174">
        <f t="shared" si="16"/>
        <v>0</v>
      </c>
      <c r="BH133" s="174">
        <f t="shared" si="17"/>
        <v>0</v>
      </c>
      <c r="BI133" s="174">
        <f t="shared" si="18"/>
        <v>0</v>
      </c>
      <c r="BJ133" s="14" t="s">
        <v>81</v>
      </c>
      <c r="BK133" s="174">
        <f t="shared" si="19"/>
        <v>0</v>
      </c>
      <c r="BL133" s="14" t="s">
        <v>127</v>
      </c>
      <c r="BM133" s="173" t="s">
        <v>350</v>
      </c>
    </row>
    <row r="134" spans="1:65" s="2" customFormat="1" ht="24.2" customHeight="1">
      <c r="A134" s="31"/>
      <c r="B134" s="32"/>
      <c r="C134" s="162" t="s">
        <v>381</v>
      </c>
      <c r="D134" s="162" t="s">
        <v>122</v>
      </c>
      <c r="E134" s="163" t="s">
        <v>635</v>
      </c>
      <c r="F134" s="164" t="s">
        <v>636</v>
      </c>
      <c r="G134" s="165" t="s">
        <v>134</v>
      </c>
      <c r="H134" s="166">
        <v>2</v>
      </c>
      <c r="I134" s="167"/>
      <c r="J134" s="168">
        <f t="shared" si="10"/>
        <v>0</v>
      </c>
      <c r="K134" s="164" t="s">
        <v>126</v>
      </c>
      <c r="L134" s="36"/>
      <c r="M134" s="169" t="s">
        <v>19</v>
      </c>
      <c r="N134" s="170" t="s">
        <v>44</v>
      </c>
      <c r="O134" s="61"/>
      <c r="P134" s="171">
        <f t="shared" si="11"/>
        <v>0</v>
      </c>
      <c r="Q134" s="171">
        <v>0</v>
      </c>
      <c r="R134" s="171">
        <f t="shared" si="12"/>
        <v>0</v>
      </c>
      <c r="S134" s="171">
        <v>0</v>
      </c>
      <c r="T134" s="172">
        <f t="shared" si="1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3" t="s">
        <v>127</v>
      </c>
      <c r="AT134" s="173" t="s">
        <v>122</v>
      </c>
      <c r="AU134" s="173" t="s">
        <v>81</v>
      </c>
      <c r="AY134" s="14" t="s">
        <v>121</v>
      </c>
      <c r="BE134" s="174">
        <f t="shared" si="14"/>
        <v>0</v>
      </c>
      <c r="BF134" s="174">
        <f t="shared" si="15"/>
        <v>0</v>
      </c>
      <c r="BG134" s="174">
        <f t="shared" si="16"/>
        <v>0</v>
      </c>
      <c r="BH134" s="174">
        <f t="shared" si="17"/>
        <v>0</v>
      </c>
      <c r="BI134" s="174">
        <f t="shared" si="18"/>
        <v>0</v>
      </c>
      <c r="BJ134" s="14" t="s">
        <v>81</v>
      </c>
      <c r="BK134" s="174">
        <f t="shared" si="19"/>
        <v>0</v>
      </c>
      <c r="BL134" s="14" t="s">
        <v>127</v>
      </c>
      <c r="BM134" s="173" t="s">
        <v>353</v>
      </c>
    </row>
    <row r="135" spans="1:65" s="2" customFormat="1" ht="24.2" customHeight="1">
      <c r="A135" s="31"/>
      <c r="B135" s="32"/>
      <c r="C135" s="162" t="s">
        <v>378</v>
      </c>
      <c r="D135" s="162" t="s">
        <v>122</v>
      </c>
      <c r="E135" s="163" t="s">
        <v>637</v>
      </c>
      <c r="F135" s="164" t="s">
        <v>638</v>
      </c>
      <c r="G135" s="165" t="s">
        <v>134</v>
      </c>
      <c r="H135" s="166">
        <v>1</v>
      </c>
      <c r="I135" s="167"/>
      <c r="J135" s="168">
        <f t="shared" si="10"/>
        <v>0</v>
      </c>
      <c r="K135" s="164" t="s">
        <v>126</v>
      </c>
      <c r="L135" s="36"/>
      <c r="M135" s="169" t="s">
        <v>19</v>
      </c>
      <c r="N135" s="170" t="s">
        <v>44</v>
      </c>
      <c r="O135" s="61"/>
      <c r="P135" s="171">
        <f t="shared" si="11"/>
        <v>0</v>
      </c>
      <c r="Q135" s="171">
        <v>0</v>
      </c>
      <c r="R135" s="171">
        <f t="shared" si="12"/>
        <v>0</v>
      </c>
      <c r="S135" s="171">
        <v>0</v>
      </c>
      <c r="T135" s="172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3" t="s">
        <v>127</v>
      </c>
      <c r="AT135" s="173" t="s">
        <v>122</v>
      </c>
      <c r="AU135" s="173" t="s">
        <v>81</v>
      </c>
      <c r="AY135" s="14" t="s">
        <v>121</v>
      </c>
      <c r="BE135" s="174">
        <f t="shared" si="14"/>
        <v>0</v>
      </c>
      <c r="BF135" s="174">
        <f t="shared" si="15"/>
        <v>0</v>
      </c>
      <c r="BG135" s="174">
        <f t="shared" si="16"/>
        <v>0</v>
      </c>
      <c r="BH135" s="174">
        <f t="shared" si="17"/>
        <v>0</v>
      </c>
      <c r="BI135" s="174">
        <f t="shared" si="18"/>
        <v>0</v>
      </c>
      <c r="BJ135" s="14" t="s">
        <v>81</v>
      </c>
      <c r="BK135" s="174">
        <f t="shared" si="19"/>
        <v>0</v>
      </c>
      <c r="BL135" s="14" t="s">
        <v>127</v>
      </c>
      <c r="BM135" s="173" t="s">
        <v>357</v>
      </c>
    </row>
    <row r="136" spans="1:65" s="2" customFormat="1" ht="24.2" customHeight="1">
      <c r="A136" s="31"/>
      <c r="B136" s="32"/>
      <c r="C136" s="175" t="s">
        <v>142</v>
      </c>
      <c r="D136" s="175" t="s">
        <v>137</v>
      </c>
      <c r="E136" s="176" t="s">
        <v>639</v>
      </c>
      <c r="F136" s="177" t="s">
        <v>640</v>
      </c>
      <c r="G136" s="178" t="s">
        <v>134</v>
      </c>
      <c r="H136" s="179">
        <v>2</v>
      </c>
      <c r="I136" s="180"/>
      <c r="J136" s="181">
        <f t="shared" si="10"/>
        <v>0</v>
      </c>
      <c r="K136" s="177" t="s">
        <v>126</v>
      </c>
      <c r="L136" s="182"/>
      <c r="M136" s="183" t="s">
        <v>19</v>
      </c>
      <c r="N136" s="184" t="s">
        <v>44</v>
      </c>
      <c r="O136" s="61"/>
      <c r="P136" s="171">
        <f t="shared" si="11"/>
        <v>0</v>
      </c>
      <c r="Q136" s="171">
        <v>0</v>
      </c>
      <c r="R136" s="171">
        <f t="shared" si="12"/>
        <v>0</v>
      </c>
      <c r="S136" s="171">
        <v>0</v>
      </c>
      <c r="T136" s="172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3" t="s">
        <v>127</v>
      </c>
      <c r="AT136" s="173" t="s">
        <v>137</v>
      </c>
      <c r="AU136" s="173" t="s">
        <v>81</v>
      </c>
      <c r="AY136" s="14" t="s">
        <v>121</v>
      </c>
      <c r="BE136" s="174">
        <f t="shared" si="14"/>
        <v>0</v>
      </c>
      <c r="BF136" s="174">
        <f t="shared" si="15"/>
        <v>0</v>
      </c>
      <c r="BG136" s="174">
        <f t="shared" si="16"/>
        <v>0</v>
      </c>
      <c r="BH136" s="174">
        <f t="shared" si="17"/>
        <v>0</v>
      </c>
      <c r="BI136" s="174">
        <f t="shared" si="18"/>
        <v>0</v>
      </c>
      <c r="BJ136" s="14" t="s">
        <v>81</v>
      </c>
      <c r="BK136" s="174">
        <f t="shared" si="19"/>
        <v>0</v>
      </c>
      <c r="BL136" s="14" t="s">
        <v>127</v>
      </c>
      <c r="BM136" s="173" t="s">
        <v>360</v>
      </c>
    </row>
    <row r="137" spans="1:65" s="2" customFormat="1" ht="37.9" customHeight="1">
      <c r="A137" s="31"/>
      <c r="B137" s="32"/>
      <c r="C137" s="175" t="s">
        <v>223</v>
      </c>
      <c r="D137" s="175" t="s">
        <v>137</v>
      </c>
      <c r="E137" s="176" t="s">
        <v>641</v>
      </c>
      <c r="F137" s="177" t="s">
        <v>642</v>
      </c>
      <c r="G137" s="178" t="s">
        <v>134</v>
      </c>
      <c r="H137" s="179">
        <v>1</v>
      </c>
      <c r="I137" s="180"/>
      <c r="J137" s="181">
        <f t="shared" si="10"/>
        <v>0</v>
      </c>
      <c r="K137" s="177" t="s">
        <v>126</v>
      </c>
      <c r="L137" s="182"/>
      <c r="M137" s="183" t="s">
        <v>19</v>
      </c>
      <c r="N137" s="184" t="s">
        <v>44</v>
      </c>
      <c r="O137" s="61"/>
      <c r="P137" s="171">
        <f t="shared" si="11"/>
        <v>0</v>
      </c>
      <c r="Q137" s="171">
        <v>0</v>
      </c>
      <c r="R137" s="171">
        <f t="shared" si="12"/>
        <v>0</v>
      </c>
      <c r="S137" s="171">
        <v>0</v>
      </c>
      <c r="T137" s="172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3" t="s">
        <v>127</v>
      </c>
      <c r="AT137" s="173" t="s">
        <v>137</v>
      </c>
      <c r="AU137" s="173" t="s">
        <v>81</v>
      </c>
      <c r="AY137" s="14" t="s">
        <v>121</v>
      </c>
      <c r="BE137" s="174">
        <f t="shared" si="14"/>
        <v>0</v>
      </c>
      <c r="BF137" s="174">
        <f t="shared" si="15"/>
        <v>0</v>
      </c>
      <c r="BG137" s="174">
        <f t="shared" si="16"/>
        <v>0</v>
      </c>
      <c r="BH137" s="174">
        <f t="shared" si="17"/>
        <v>0</v>
      </c>
      <c r="BI137" s="174">
        <f t="shared" si="18"/>
        <v>0</v>
      </c>
      <c r="BJ137" s="14" t="s">
        <v>81</v>
      </c>
      <c r="BK137" s="174">
        <f t="shared" si="19"/>
        <v>0</v>
      </c>
      <c r="BL137" s="14" t="s">
        <v>127</v>
      </c>
      <c r="BM137" s="173" t="s">
        <v>364</v>
      </c>
    </row>
    <row r="138" spans="1:65" s="2" customFormat="1" ht="24.2" customHeight="1">
      <c r="A138" s="31"/>
      <c r="B138" s="32"/>
      <c r="C138" s="175" t="s">
        <v>396</v>
      </c>
      <c r="D138" s="175" t="s">
        <v>137</v>
      </c>
      <c r="E138" s="176" t="s">
        <v>643</v>
      </c>
      <c r="F138" s="177" t="s">
        <v>644</v>
      </c>
      <c r="G138" s="178" t="s">
        <v>571</v>
      </c>
      <c r="H138" s="179">
        <v>1</v>
      </c>
      <c r="I138" s="180"/>
      <c r="J138" s="181">
        <f t="shared" si="10"/>
        <v>0</v>
      </c>
      <c r="K138" s="177" t="s">
        <v>126</v>
      </c>
      <c r="L138" s="182"/>
      <c r="M138" s="183" t="s">
        <v>19</v>
      </c>
      <c r="N138" s="184" t="s">
        <v>44</v>
      </c>
      <c r="O138" s="61"/>
      <c r="P138" s="171">
        <f t="shared" si="11"/>
        <v>0</v>
      </c>
      <c r="Q138" s="171">
        <v>0</v>
      </c>
      <c r="R138" s="171">
        <f t="shared" si="12"/>
        <v>0</v>
      </c>
      <c r="S138" s="171">
        <v>0</v>
      </c>
      <c r="T138" s="172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3" t="s">
        <v>127</v>
      </c>
      <c r="AT138" s="173" t="s">
        <v>137</v>
      </c>
      <c r="AU138" s="173" t="s">
        <v>81</v>
      </c>
      <c r="AY138" s="14" t="s">
        <v>121</v>
      </c>
      <c r="BE138" s="174">
        <f t="shared" si="14"/>
        <v>0</v>
      </c>
      <c r="BF138" s="174">
        <f t="shared" si="15"/>
        <v>0</v>
      </c>
      <c r="BG138" s="174">
        <f t="shared" si="16"/>
        <v>0</v>
      </c>
      <c r="BH138" s="174">
        <f t="shared" si="17"/>
        <v>0</v>
      </c>
      <c r="BI138" s="174">
        <f t="shared" si="18"/>
        <v>0</v>
      </c>
      <c r="BJ138" s="14" t="s">
        <v>81</v>
      </c>
      <c r="BK138" s="174">
        <f t="shared" si="19"/>
        <v>0</v>
      </c>
      <c r="BL138" s="14" t="s">
        <v>127</v>
      </c>
      <c r="BM138" s="173" t="s">
        <v>367</v>
      </c>
    </row>
    <row r="139" spans="1:65" s="2" customFormat="1" ht="24.2" customHeight="1">
      <c r="A139" s="31"/>
      <c r="B139" s="32"/>
      <c r="C139" s="162" t="s">
        <v>329</v>
      </c>
      <c r="D139" s="162" t="s">
        <v>122</v>
      </c>
      <c r="E139" s="163" t="s">
        <v>645</v>
      </c>
      <c r="F139" s="164" t="s">
        <v>646</v>
      </c>
      <c r="G139" s="165" t="s">
        <v>125</v>
      </c>
      <c r="H139" s="166">
        <v>5</v>
      </c>
      <c r="I139" s="167"/>
      <c r="J139" s="168">
        <f t="shared" si="10"/>
        <v>0</v>
      </c>
      <c r="K139" s="164" t="s">
        <v>126</v>
      </c>
      <c r="L139" s="36"/>
      <c r="M139" s="169" t="s">
        <v>19</v>
      </c>
      <c r="N139" s="170" t="s">
        <v>44</v>
      </c>
      <c r="O139" s="61"/>
      <c r="P139" s="171">
        <f t="shared" si="11"/>
        <v>0</v>
      </c>
      <c r="Q139" s="171">
        <v>0</v>
      </c>
      <c r="R139" s="171">
        <f t="shared" si="12"/>
        <v>0</v>
      </c>
      <c r="S139" s="171">
        <v>0</v>
      </c>
      <c r="T139" s="172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3" t="s">
        <v>127</v>
      </c>
      <c r="AT139" s="173" t="s">
        <v>122</v>
      </c>
      <c r="AU139" s="173" t="s">
        <v>81</v>
      </c>
      <c r="AY139" s="14" t="s">
        <v>121</v>
      </c>
      <c r="BE139" s="174">
        <f t="shared" si="14"/>
        <v>0</v>
      </c>
      <c r="BF139" s="174">
        <f t="shared" si="15"/>
        <v>0</v>
      </c>
      <c r="BG139" s="174">
        <f t="shared" si="16"/>
        <v>0</v>
      </c>
      <c r="BH139" s="174">
        <f t="shared" si="17"/>
        <v>0</v>
      </c>
      <c r="BI139" s="174">
        <f t="shared" si="18"/>
        <v>0</v>
      </c>
      <c r="BJ139" s="14" t="s">
        <v>81</v>
      </c>
      <c r="BK139" s="174">
        <f t="shared" si="19"/>
        <v>0</v>
      </c>
      <c r="BL139" s="14" t="s">
        <v>127</v>
      </c>
      <c r="BM139" s="173" t="s">
        <v>371</v>
      </c>
    </row>
    <row r="140" spans="1:65" s="2" customFormat="1" ht="24.2" customHeight="1">
      <c r="A140" s="31"/>
      <c r="B140" s="32"/>
      <c r="C140" s="175" t="s">
        <v>459</v>
      </c>
      <c r="D140" s="175" t="s">
        <v>137</v>
      </c>
      <c r="E140" s="176" t="s">
        <v>647</v>
      </c>
      <c r="F140" s="177" t="s">
        <v>648</v>
      </c>
      <c r="G140" s="178" t="s">
        <v>125</v>
      </c>
      <c r="H140" s="179">
        <v>5</v>
      </c>
      <c r="I140" s="180"/>
      <c r="J140" s="181">
        <f t="shared" si="10"/>
        <v>0</v>
      </c>
      <c r="K140" s="177" t="s">
        <v>126</v>
      </c>
      <c r="L140" s="182"/>
      <c r="M140" s="183" t="s">
        <v>19</v>
      </c>
      <c r="N140" s="184" t="s">
        <v>44</v>
      </c>
      <c r="O140" s="61"/>
      <c r="P140" s="171">
        <f t="shared" si="11"/>
        <v>0</v>
      </c>
      <c r="Q140" s="171">
        <v>0</v>
      </c>
      <c r="R140" s="171">
        <f t="shared" si="12"/>
        <v>0</v>
      </c>
      <c r="S140" s="171">
        <v>0</v>
      </c>
      <c r="T140" s="172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3" t="s">
        <v>127</v>
      </c>
      <c r="AT140" s="173" t="s">
        <v>137</v>
      </c>
      <c r="AU140" s="173" t="s">
        <v>81</v>
      </c>
      <c r="AY140" s="14" t="s">
        <v>121</v>
      </c>
      <c r="BE140" s="174">
        <f t="shared" si="14"/>
        <v>0</v>
      </c>
      <c r="BF140" s="174">
        <f t="shared" si="15"/>
        <v>0</v>
      </c>
      <c r="BG140" s="174">
        <f t="shared" si="16"/>
        <v>0</v>
      </c>
      <c r="BH140" s="174">
        <f t="shared" si="17"/>
        <v>0</v>
      </c>
      <c r="BI140" s="174">
        <f t="shared" si="18"/>
        <v>0</v>
      </c>
      <c r="BJ140" s="14" t="s">
        <v>81</v>
      </c>
      <c r="BK140" s="174">
        <f t="shared" si="19"/>
        <v>0</v>
      </c>
      <c r="BL140" s="14" t="s">
        <v>127</v>
      </c>
      <c r="BM140" s="173" t="s">
        <v>374</v>
      </c>
    </row>
    <row r="141" spans="1:65" s="2" customFormat="1" ht="24.2" customHeight="1">
      <c r="A141" s="31"/>
      <c r="B141" s="32"/>
      <c r="C141" s="162" t="s">
        <v>325</v>
      </c>
      <c r="D141" s="162" t="s">
        <v>122</v>
      </c>
      <c r="E141" s="163" t="s">
        <v>129</v>
      </c>
      <c r="F141" s="164" t="s">
        <v>130</v>
      </c>
      <c r="G141" s="165" t="s">
        <v>125</v>
      </c>
      <c r="H141" s="166">
        <v>30</v>
      </c>
      <c r="I141" s="167"/>
      <c r="J141" s="168">
        <f t="shared" si="10"/>
        <v>0</v>
      </c>
      <c r="K141" s="164" t="s">
        <v>126</v>
      </c>
      <c r="L141" s="36"/>
      <c r="M141" s="169" t="s">
        <v>19</v>
      </c>
      <c r="N141" s="170" t="s">
        <v>44</v>
      </c>
      <c r="O141" s="61"/>
      <c r="P141" s="171">
        <f t="shared" si="11"/>
        <v>0</v>
      </c>
      <c r="Q141" s="171">
        <v>0</v>
      </c>
      <c r="R141" s="171">
        <f t="shared" si="12"/>
        <v>0</v>
      </c>
      <c r="S141" s="171">
        <v>0</v>
      </c>
      <c r="T141" s="172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3" t="s">
        <v>127</v>
      </c>
      <c r="AT141" s="173" t="s">
        <v>122</v>
      </c>
      <c r="AU141" s="173" t="s">
        <v>81</v>
      </c>
      <c r="AY141" s="14" t="s">
        <v>121</v>
      </c>
      <c r="BE141" s="174">
        <f t="shared" si="14"/>
        <v>0</v>
      </c>
      <c r="BF141" s="174">
        <f t="shared" si="15"/>
        <v>0</v>
      </c>
      <c r="BG141" s="174">
        <f t="shared" si="16"/>
        <v>0</v>
      </c>
      <c r="BH141" s="174">
        <f t="shared" si="17"/>
        <v>0</v>
      </c>
      <c r="BI141" s="174">
        <f t="shared" si="18"/>
        <v>0</v>
      </c>
      <c r="BJ141" s="14" t="s">
        <v>81</v>
      </c>
      <c r="BK141" s="174">
        <f t="shared" si="19"/>
        <v>0</v>
      </c>
      <c r="BL141" s="14" t="s">
        <v>127</v>
      </c>
      <c r="BM141" s="173" t="s">
        <v>378</v>
      </c>
    </row>
    <row r="142" spans="1:65" s="2" customFormat="1" ht="24.2" customHeight="1">
      <c r="A142" s="31"/>
      <c r="B142" s="32"/>
      <c r="C142" s="175" t="s">
        <v>339</v>
      </c>
      <c r="D142" s="175" t="s">
        <v>137</v>
      </c>
      <c r="E142" s="176" t="s">
        <v>649</v>
      </c>
      <c r="F142" s="177" t="s">
        <v>650</v>
      </c>
      <c r="G142" s="178" t="s">
        <v>125</v>
      </c>
      <c r="H142" s="179">
        <v>25</v>
      </c>
      <c r="I142" s="180"/>
      <c r="J142" s="181">
        <f t="shared" ref="J142:J165" si="20">ROUND(I142*H142,2)</f>
        <v>0</v>
      </c>
      <c r="K142" s="177" t="s">
        <v>126</v>
      </c>
      <c r="L142" s="182"/>
      <c r="M142" s="183" t="s">
        <v>19</v>
      </c>
      <c r="N142" s="184" t="s">
        <v>44</v>
      </c>
      <c r="O142" s="61"/>
      <c r="P142" s="171">
        <f t="shared" ref="P142:P165" si="21">O142*H142</f>
        <v>0</v>
      </c>
      <c r="Q142" s="171">
        <v>0</v>
      </c>
      <c r="R142" s="171">
        <f t="shared" ref="R142:R165" si="22">Q142*H142</f>
        <v>0</v>
      </c>
      <c r="S142" s="171">
        <v>0</v>
      </c>
      <c r="T142" s="172">
        <f t="shared" ref="T142:T165" si="23"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3" t="s">
        <v>127</v>
      </c>
      <c r="AT142" s="173" t="s">
        <v>137</v>
      </c>
      <c r="AU142" s="173" t="s">
        <v>81</v>
      </c>
      <c r="AY142" s="14" t="s">
        <v>121</v>
      </c>
      <c r="BE142" s="174">
        <f t="shared" ref="BE142:BE165" si="24">IF(N142="základní",J142,0)</f>
        <v>0</v>
      </c>
      <c r="BF142" s="174">
        <f t="shared" ref="BF142:BF165" si="25">IF(N142="snížená",J142,0)</f>
        <v>0</v>
      </c>
      <c r="BG142" s="174">
        <f t="shared" ref="BG142:BG165" si="26">IF(N142="zákl. přenesená",J142,0)</f>
        <v>0</v>
      </c>
      <c r="BH142" s="174">
        <f t="shared" ref="BH142:BH165" si="27">IF(N142="sníž. přenesená",J142,0)</f>
        <v>0</v>
      </c>
      <c r="BI142" s="174">
        <f t="shared" ref="BI142:BI165" si="28">IF(N142="nulová",J142,0)</f>
        <v>0</v>
      </c>
      <c r="BJ142" s="14" t="s">
        <v>81</v>
      </c>
      <c r="BK142" s="174">
        <f t="shared" ref="BK142:BK165" si="29">ROUND(I142*H142,2)</f>
        <v>0</v>
      </c>
      <c r="BL142" s="14" t="s">
        <v>127</v>
      </c>
      <c r="BM142" s="173" t="s">
        <v>381</v>
      </c>
    </row>
    <row r="143" spans="1:65" s="2" customFormat="1" ht="24.2" customHeight="1">
      <c r="A143" s="31"/>
      <c r="B143" s="32"/>
      <c r="C143" s="175" t="s">
        <v>466</v>
      </c>
      <c r="D143" s="175" t="s">
        <v>137</v>
      </c>
      <c r="E143" s="176" t="s">
        <v>651</v>
      </c>
      <c r="F143" s="177" t="s">
        <v>652</v>
      </c>
      <c r="G143" s="178" t="s">
        <v>125</v>
      </c>
      <c r="H143" s="179">
        <v>5</v>
      </c>
      <c r="I143" s="180"/>
      <c r="J143" s="181">
        <f t="shared" si="20"/>
        <v>0</v>
      </c>
      <c r="K143" s="177" t="s">
        <v>126</v>
      </c>
      <c r="L143" s="182"/>
      <c r="M143" s="183" t="s">
        <v>19</v>
      </c>
      <c r="N143" s="184" t="s">
        <v>44</v>
      </c>
      <c r="O143" s="61"/>
      <c r="P143" s="171">
        <f t="shared" si="21"/>
        <v>0</v>
      </c>
      <c r="Q143" s="171">
        <v>0</v>
      </c>
      <c r="R143" s="171">
        <f t="shared" si="22"/>
        <v>0</v>
      </c>
      <c r="S143" s="171">
        <v>0</v>
      </c>
      <c r="T143" s="172">
        <f t="shared" si="2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3" t="s">
        <v>127</v>
      </c>
      <c r="AT143" s="173" t="s">
        <v>137</v>
      </c>
      <c r="AU143" s="173" t="s">
        <v>81</v>
      </c>
      <c r="AY143" s="14" t="s">
        <v>121</v>
      </c>
      <c r="BE143" s="174">
        <f t="shared" si="24"/>
        <v>0</v>
      </c>
      <c r="BF143" s="174">
        <f t="shared" si="25"/>
        <v>0</v>
      </c>
      <c r="BG143" s="174">
        <f t="shared" si="26"/>
        <v>0</v>
      </c>
      <c r="BH143" s="174">
        <f t="shared" si="27"/>
        <v>0</v>
      </c>
      <c r="BI143" s="174">
        <f t="shared" si="28"/>
        <v>0</v>
      </c>
      <c r="BJ143" s="14" t="s">
        <v>81</v>
      </c>
      <c r="BK143" s="174">
        <f t="shared" si="29"/>
        <v>0</v>
      </c>
      <c r="BL143" s="14" t="s">
        <v>127</v>
      </c>
      <c r="BM143" s="173" t="s">
        <v>385</v>
      </c>
    </row>
    <row r="144" spans="1:65" s="2" customFormat="1" ht="24.2" customHeight="1">
      <c r="A144" s="31"/>
      <c r="B144" s="32"/>
      <c r="C144" s="162" t="s">
        <v>7</v>
      </c>
      <c r="D144" s="162" t="s">
        <v>122</v>
      </c>
      <c r="E144" s="163" t="s">
        <v>653</v>
      </c>
      <c r="F144" s="164" t="s">
        <v>654</v>
      </c>
      <c r="G144" s="165" t="s">
        <v>125</v>
      </c>
      <c r="H144" s="166">
        <v>2620</v>
      </c>
      <c r="I144" s="167"/>
      <c r="J144" s="168">
        <f t="shared" si="20"/>
        <v>0</v>
      </c>
      <c r="K144" s="164" t="s">
        <v>126</v>
      </c>
      <c r="L144" s="36"/>
      <c r="M144" s="169" t="s">
        <v>19</v>
      </c>
      <c r="N144" s="170" t="s">
        <v>44</v>
      </c>
      <c r="O144" s="61"/>
      <c r="P144" s="171">
        <f t="shared" si="21"/>
        <v>0</v>
      </c>
      <c r="Q144" s="171">
        <v>0</v>
      </c>
      <c r="R144" s="171">
        <f t="shared" si="22"/>
        <v>0</v>
      </c>
      <c r="S144" s="171">
        <v>0</v>
      </c>
      <c r="T144" s="172">
        <f t="shared" si="2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3" t="s">
        <v>127</v>
      </c>
      <c r="AT144" s="173" t="s">
        <v>122</v>
      </c>
      <c r="AU144" s="173" t="s">
        <v>81</v>
      </c>
      <c r="AY144" s="14" t="s">
        <v>121</v>
      </c>
      <c r="BE144" s="174">
        <f t="shared" si="24"/>
        <v>0</v>
      </c>
      <c r="BF144" s="174">
        <f t="shared" si="25"/>
        <v>0</v>
      </c>
      <c r="BG144" s="174">
        <f t="shared" si="26"/>
        <v>0</v>
      </c>
      <c r="BH144" s="174">
        <f t="shared" si="27"/>
        <v>0</v>
      </c>
      <c r="BI144" s="174">
        <f t="shared" si="28"/>
        <v>0</v>
      </c>
      <c r="BJ144" s="14" t="s">
        <v>81</v>
      </c>
      <c r="BK144" s="174">
        <f t="shared" si="29"/>
        <v>0</v>
      </c>
      <c r="BL144" s="14" t="s">
        <v>127</v>
      </c>
      <c r="BM144" s="173" t="s">
        <v>388</v>
      </c>
    </row>
    <row r="145" spans="1:65" s="2" customFormat="1" ht="24.2" customHeight="1">
      <c r="A145" s="31"/>
      <c r="B145" s="32"/>
      <c r="C145" s="175" t="s">
        <v>473</v>
      </c>
      <c r="D145" s="175" t="s">
        <v>137</v>
      </c>
      <c r="E145" s="176" t="s">
        <v>655</v>
      </c>
      <c r="F145" s="177" t="s">
        <v>656</v>
      </c>
      <c r="G145" s="178" t="s">
        <v>125</v>
      </c>
      <c r="H145" s="179">
        <v>2620</v>
      </c>
      <c r="I145" s="180"/>
      <c r="J145" s="181">
        <f t="shared" si="20"/>
        <v>0</v>
      </c>
      <c r="K145" s="177" t="s">
        <v>126</v>
      </c>
      <c r="L145" s="182"/>
      <c r="M145" s="183" t="s">
        <v>19</v>
      </c>
      <c r="N145" s="184" t="s">
        <v>44</v>
      </c>
      <c r="O145" s="61"/>
      <c r="P145" s="171">
        <f t="shared" si="21"/>
        <v>0</v>
      </c>
      <c r="Q145" s="171">
        <v>0</v>
      </c>
      <c r="R145" s="171">
        <f t="shared" si="22"/>
        <v>0</v>
      </c>
      <c r="S145" s="171">
        <v>0</v>
      </c>
      <c r="T145" s="172">
        <f t="shared" si="2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3" t="s">
        <v>127</v>
      </c>
      <c r="AT145" s="173" t="s">
        <v>137</v>
      </c>
      <c r="AU145" s="173" t="s">
        <v>81</v>
      </c>
      <c r="AY145" s="14" t="s">
        <v>121</v>
      </c>
      <c r="BE145" s="174">
        <f t="shared" si="24"/>
        <v>0</v>
      </c>
      <c r="BF145" s="174">
        <f t="shared" si="25"/>
        <v>0</v>
      </c>
      <c r="BG145" s="174">
        <f t="shared" si="26"/>
        <v>0</v>
      </c>
      <c r="BH145" s="174">
        <f t="shared" si="27"/>
        <v>0</v>
      </c>
      <c r="BI145" s="174">
        <f t="shared" si="28"/>
        <v>0</v>
      </c>
      <c r="BJ145" s="14" t="s">
        <v>81</v>
      </c>
      <c r="BK145" s="174">
        <f t="shared" si="29"/>
        <v>0</v>
      </c>
      <c r="BL145" s="14" t="s">
        <v>127</v>
      </c>
      <c r="BM145" s="173" t="s">
        <v>392</v>
      </c>
    </row>
    <row r="146" spans="1:65" s="2" customFormat="1" ht="24.2" customHeight="1">
      <c r="A146" s="31"/>
      <c r="B146" s="32"/>
      <c r="C146" s="162" t="s">
        <v>445</v>
      </c>
      <c r="D146" s="162" t="s">
        <v>122</v>
      </c>
      <c r="E146" s="163" t="s">
        <v>657</v>
      </c>
      <c r="F146" s="164" t="s">
        <v>658</v>
      </c>
      <c r="G146" s="165" t="s">
        <v>125</v>
      </c>
      <c r="H146" s="166">
        <v>20</v>
      </c>
      <c r="I146" s="167"/>
      <c r="J146" s="168">
        <f t="shared" si="20"/>
        <v>0</v>
      </c>
      <c r="K146" s="164" t="s">
        <v>126</v>
      </c>
      <c r="L146" s="36"/>
      <c r="M146" s="169" t="s">
        <v>19</v>
      </c>
      <c r="N146" s="170" t="s">
        <v>44</v>
      </c>
      <c r="O146" s="61"/>
      <c r="P146" s="171">
        <f t="shared" si="21"/>
        <v>0</v>
      </c>
      <c r="Q146" s="171">
        <v>0</v>
      </c>
      <c r="R146" s="171">
        <f t="shared" si="22"/>
        <v>0</v>
      </c>
      <c r="S146" s="171">
        <v>0</v>
      </c>
      <c r="T146" s="172">
        <f t="shared" si="2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3" t="s">
        <v>127</v>
      </c>
      <c r="AT146" s="173" t="s">
        <v>122</v>
      </c>
      <c r="AU146" s="173" t="s">
        <v>81</v>
      </c>
      <c r="AY146" s="14" t="s">
        <v>121</v>
      </c>
      <c r="BE146" s="174">
        <f t="shared" si="24"/>
        <v>0</v>
      </c>
      <c r="BF146" s="174">
        <f t="shared" si="25"/>
        <v>0</v>
      </c>
      <c r="BG146" s="174">
        <f t="shared" si="26"/>
        <v>0</v>
      </c>
      <c r="BH146" s="174">
        <f t="shared" si="27"/>
        <v>0</v>
      </c>
      <c r="BI146" s="174">
        <f t="shared" si="28"/>
        <v>0</v>
      </c>
      <c r="BJ146" s="14" t="s">
        <v>81</v>
      </c>
      <c r="BK146" s="174">
        <f t="shared" si="29"/>
        <v>0</v>
      </c>
      <c r="BL146" s="14" t="s">
        <v>127</v>
      </c>
      <c r="BM146" s="173" t="s">
        <v>395</v>
      </c>
    </row>
    <row r="147" spans="1:65" s="2" customFormat="1" ht="24.2" customHeight="1">
      <c r="A147" s="31"/>
      <c r="B147" s="32"/>
      <c r="C147" s="175" t="s">
        <v>481</v>
      </c>
      <c r="D147" s="175" t="s">
        <v>137</v>
      </c>
      <c r="E147" s="176" t="s">
        <v>659</v>
      </c>
      <c r="F147" s="177" t="s">
        <v>660</v>
      </c>
      <c r="G147" s="178" t="s">
        <v>661</v>
      </c>
      <c r="H147" s="179">
        <v>20</v>
      </c>
      <c r="I147" s="180"/>
      <c r="J147" s="181">
        <f t="shared" si="20"/>
        <v>0</v>
      </c>
      <c r="K147" s="177" t="s">
        <v>126</v>
      </c>
      <c r="L147" s="182"/>
      <c r="M147" s="183" t="s">
        <v>19</v>
      </c>
      <c r="N147" s="184" t="s">
        <v>44</v>
      </c>
      <c r="O147" s="61"/>
      <c r="P147" s="171">
        <f t="shared" si="21"/>
        <v>0</v>
      </c>
      <c r="Q147" s="171">
        <v>0</v>
      </c>
      <c r="R147" s="171">
        <f t="shared" si="22"/>
        <v>0</v>
      </c>
      <c r="S147" s="171">
        <v>0</v>
      </c>
      <c r="T147" s="172">
        <f t="shared" si="2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3" t="s">
        <v>127</v>
      </c>
      <c r="AT147" s="173" t="s">
        <v>137</v>
      </c>
      <c r="AU147" s="173" t="s">
        <v>81</v>
      </c>
      <c r="AY147" s="14" t="s">
        <v>121</v>
      </c>
      <c r="BE147" s="174">
        <f t="shared" si="24"/>
        <v>0</v>
      </c>
      <c r="BF147" s="174">
        <f t="shared" si="25"/>
        <v>0</v>
      </c>
      <c r="BG147" s="174">
        <f t="shared" si="26"/>
        <v>0</v>
      </c>
      <c r="BH147" s="174">
        <f t="shared" si="27"/>
        <v>0</v>
      </c>
      <c r="BI147" s="174">
        <f t="shared" si="28"/>
        <v>0</v>
      </c>
      <c r="BJ147" s="14" t="s">
        <v>81</v>
      </c>
      <c r="BK147" s="174">
        <f t="shared" si="29"/>
        <v>0</v>
      </c>
      <c r="BL147" s="14" t="s">
        <v>127</v>
      </c>
      <c r="BM147" s="173" t="s">
        <v>399</v>
      </c>
    </row>
    <row r="148" spans="1:65" s="2" customFormat="1" ht="24.2" customHeight="1">
      <c r="A148" s="31"/>
      <c r="B148" s="32"/>
      <c r="C148" s="162" t="s">
        <v>452</v>
      </c>
      <c r="D148" s="162" t="s">
        <v>122</v>
      </c>
      <c r="E148" s="163" t="s">
        <v>662</v>
      </c>
      <c r="F148" s="164" t="s">
        <v>663</v>
      </c>
      <c r="G148" s="165" t="s">
        <v>125</v>
      </c>
      <c r="H148" s="166">
        <v>1400</v>
      </c>
      <c r="I148" s="167"/>
      <c r="J148" s="168">
        <f t="shared" si="20"/>
        <v>0</v>
      </c>
      <c r="K148" s="164" t="s">
        <v>126</v>
      </c>
      <c r="L148" s="36"/>
      <c r="M148" s="169" t="s">
        <v>19</v>
      </c>
      <c r="N148" s="170" t="s">
        <v>44</v>
      </c>
      <c r="O148" s="61"/>
      <c r="P148" s="171">
        <f t="shared" si="21"/>
        <v>0</v>
      </c>
      <c r="Q148" s="171">
        <v>0</v>
      </c>
      <c r="R148" s="171">
        <f t="shared" si="22"/>
        <v>0</v>
      </c>
      <c r="S148" s="171">
        <v>0</v>
      </c>
      <c r="T148" s="172">
        <f t="shared" si="2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3" t="s">
        <v>127</v>
      </c>
      <c r="AT148" s="173" t="s">
        <v>122</v>
      </c>
      <c r="AU148" s="173" t="s">
        <v>81</v>
      </c>
      <c r="AY148" s="14" t="s">
        <v>121</v>
      </c>
      <c r="BE148" s="174">
        <f t="shared" si="24"/>
        <v>0</v>
      </c>
      <c r="BF148" s="174">
        <f t="shared" si="25"/>
        <v>0</v>
      </c>
      <c r="BG148" s="174">
        <f t="shared" si="26"/>
        <v>0</v>
      </c>
      <c r="BH148" s="174">
        <f t="shared" si="27"/>
        <v>0</v>
      </c>
      <c r="BI148" s="174">
        <f t="shared" si="28"/>
        <v>0</v>
      </c>
      <c r="BJ148" s="14" t="s">
        <v>81</v>
      </c>
      <c r="BK148" s="174">
        <f t="shared" si="29"/>
        <v>0</v>
      </c>
      <c r="BL148" s="14" t="s">
        <v>127</v>
      </c>
      <c r="BM148" s="173" t="s">
        <v>402</v>
      </c>
    </row>
    <row r="149" spans="1:65" s="2" customFormat="1" ht="24.2" customHeight="1">
      <c r="A149" s="31"/>
      <c r="B149" s="32"/>
      <c r="C149" s="175" t="s">
        <v>336</v>
      </c>
      <c r="D149" s="175" t="s">
        <v>137</v>
      </c>
      <c r="E149" s="176" t="s">
        <v>664</v>
      </c>
      <c r="F149" s="177" t="s">
        <v>665</v>
      </c>
      <c r="G149" s="178" t="s">
        <v>125</v>
      </c>
      <c r="H149" s="179">
        <v>1400</v>
      </c>
      <c r="I149" s="180"/>
      <c r="J149" s="181">
        <f t="shared" si="20"/>
        <v>0</v>
      </c>
      <c r="K149" s="177" t="s">
        <v>126</v>
      </c>
      <c r="L149" s="182"/>
      <c r="M149" s="183" t="s">
        <v>19</v>
      </c>
      <c r="N149" s="184" t="s">
        <v>44</v>
      </c>
      <c r="O149" s="61"/>
      <c r="P149" s="171">
        <f t="shared" si="21"/>
        <v>0</v>
      </c>
      <c r="Q149" s="171">
        <v>0</v>
      </c>
      <c r="R149" s="171">
        <f t="shared" si="22"/>
        <v>0</v>
      </c>
      <c r="S149" s="171">
        <v>0</v>
      </c>
      <c r="T149" s="172">
        <f t="shared" si="2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73" t="s">
        <v>127</v>
      </c>
      <c r="AT149" s="173" t="s">
        <v>137</v>
      </c>
      <c r="AU149" s="173" t="s">
        <v>81</v>
      </c>
      <c r="AY149" s="14" t="s">
        <v>121</v>
      </c>
      <c r="BE149" s="174">
        <f t="shared" si="24"/>
        <v>0</v>
      </c>
      <c r="BF149" s="174">
        <f t="shared" si="25"/>
        <v>0</v>
      </c>
      <c r="BG149" s="174">
        <f t="shared" si="26"/>
        <v>0</v>
      </c>
      <c r="BH149" s="174">
        <f t="shared" si="27"/>
        <v>0</v>
      </c>
      <c r="BI149" s="174">
        <f t="shared" si="28"/>
        <v>0</v>
      </c>
      <c r="BJ149" s="14" t="s">
        <v>81</v>
      </c>
      <c r="BK149" s="174">
        <f t="shared" si="29"/>
        <v>0</v>
      </c>
      <c r="BL149" s="14" t="s">
        <v>127</v>
      </c>
      <c r="BM149" s="173" t="s">
        <v>406</v>
      </c>
    </row>
    <row r="150" spans="1:65" s="2" customFormat="1" ht="76.349999999999994" customHeight="1">
      <c r="A150" s="31"/>
      <c r="B150" s="32"/>
      <c r="C150" s="162" t="s">
        <v>346</v>
      </c>
      <c r="D150" s="162" t="s">
        <v>122</v>
      </c>
      <c r="E150" s="163" t="s">
        <v>666</v>
      </c>
      <c r="F150" s="164" t="s">
        <v>667</v>
      </c>
      <c r="G150" s="165" t="s">
        <v>134</v>
      </c>
      <c r="H150" s="166">
        <v>4</v>
      </c>
      <c r="I150" s="167"/>
      <c r="J150" s="168">
        <f t="shared" si="20"/>
        <v>0</v>
      </c>
      <c r="K150" s="164" t="s">
        <v>126</v>
      </c>
      <c r="L150" s="36"/>
      <c r="M150" s="169" t="s">
        <v>19</v>
      </c>
      <c r="N150" s="170" t="s">
        <v>44</v>
      </c>
      <c r="O150" s="61"/>
      <c r="P150" s="171">
        <f t="shared" si="21"/>
        <v>0</v>
      </c>
      <c r="Q150" s="171">
        <v>0</v>
      </c>
      <c r="R150" s="171">
        <f t="shared" si="22"/>
        <v>0</v>
      </c>
      <c r="S150" s="171">
        <v>0</v>
      </c>
      <c r="T150" s="172">
        <f t="shared" si="2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3" t="s">
        <v>127</v>
      </c>
      <c r="AT150" s="173" t="s">
        <v>122</v>
      </c>
      <c r="AU150" s="173" t="s">
        <v>81</v>
      </c>
      <c r="AY150" s="14" t="s">
        <v>121</v>
      </c>
      <c r="BE150" s="174">
        <f t="shared" si="24"/>
        <v>0</v>
      </c>
      <c r="BF150" s="174">
        <f t="shared" si="25"/>
        <v>0</v>
      </c>
      <c r="BG150" s="174">
        <f t="shared" si="26"/>
        <v>0</v>
      </c>
      <c r="BH150" s="174">
        <f t="shared" si="27"/>
        <v>0</v>
      </c>
      <c r="BI150" s="174">
        <f t="shared" si="28"/>
        <v>0</v>
      </c>
      <c r="BJ150" s="14" t="s">
        <v>81</v>
      </c>
      <c r="BK150" s="174">
        <f t="shared" si="29"/>
        <v>0</v>
      </c>
      <c r="BL150" s="14" t="s">
        <v>127</v>
      </c>
      <c r="BM150" s="173" t="s">
        <v>409</v>
      </c>
    </row>
    <row r="151" spans="1:65" s="2" customFormat="1" ht="76.349999999999994" customHeight="1">
      <c r="A151" s="31"/>
      <c r="B151" s="32"/>
      <c r="C151" s="162" t="s">
        <v>495</v>
      </c>
      <c r="D151" s="162" t="s">
        <v>122</v>
      </c>
      <c r="E151" s="163" t="s">
        <v>668</v>
      </c>
      <c r="F151" s="164" t="s">
        <v>669</v>
      </c>
      <c r="G151" s="165" t="s">
        <v>134</v>
      </c>
      <c r="H151" s="166">
        <v>22</v>
      </c>
      <c r="I151" s="167"/>
      <c r="J151" s="168">
        <f t="shared" si="20"/>
        <v>0</v>
      </c>
      <c r="K151" s="164" t="s">
        <v>126</v>
      </c>
      <c r="L151" s="36"/>
      <c r="M151" s="169" t="s">
        <v>19</v>
      </c>
      <c r="N151" s="170" t="s">
        <v>44</v>
      </c>
      <c r="O151" s="61"/>
      <c r="P151" s="171">
        <f t="shared" si="21"/>
        <v>0</v>
      </c>
      <c r="Q151" s="171">
        <v>0</v>
      </c>
      <c r="R151" s="171">
        <f t="shared" si="22"/>
        <v>0</v>
      </c>
      <c r="S151" s="171">
        <v>0</v>
      </c>
      <c r="T151" s="172">
        <f t="shared" si="2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3" t="s">
        <v>127</v>
      </c>
      <c r="AT151" s="173" t="s">
        <v>122</v>
      </c>
      <c r="AU151" s="173" t="s">
        <v>81</v>
      </c>
      <c r="AY151" s="14" t="s">
        <v>121</v>
      </c>
      <c r="BE151" s="174">
        <f t="shared" si="24"/>
        <v>0</v>
      </c>
      <c r="BF151" s="174">
        <f t="shared" si="25"/>
        <v>0</v>
      </c>
      <c r="BG151" s="174">
        <f t="shared" si="26"/>
        <v>0</v>
      </c>
      <c r="BH151" s="174">
        <f t="shared" si="27"/>
        <v>0</v>
      </c>
      <c r="BI151" s="174">
        <f t="shared" si="28"/>
        <v>0</v>
      </c>
      <c r="BJ151" s="14" t="s">
        <v>81</v>
      </c>
      <c r="BK151" s="174">
        <f t="shared" si="29"/>
        <v>0</v>
      </c>
      <c r="BL151" s="14" t="s">
        <v>127</v>
      </c>
      <c r="BM151" s="173" t="s">
        <v>413</v>
      </c>
    </row>
    <row r="152" spans="1:65" s="2" customFormat="1" ht="76.349999999999994" customHeight="1">
      <c r="A152" s="31"/>
      <c r="B152" s="32"/>
      <c r="C152" s="162" t="s">
        <v>350</v>
      </c>
      <c r="D152" s="162" t="s">
        <v>122</v>
      </c>
      <c r="E152" s="163" t="s">
        <v>670</v>
      </c>
      <c r="F152" s="164" t="s">
        <v>671</v>
      </c>
      <c r="G152" s="165" t="s">
        <v>134</v>
      </c>
      <c r="H152" s="166">
        <v>4</v>
      </c>
      <c r="I152" s="167"/>
      <c r="J152" s="168">
        <f t="shared" si="20"/>
        <v>0</v>
      </c>
      <c r="K152" s="164" t="s">
        <v>126</v>
      </c>
      <c r="L152" s="36"/>
      <c r="M152" s="169" t="s">
        <v>19</v>
      </c>
      <c r="N152" s="170" t="s">
        <v>44</v>
      </c>
      <c r="O152" s="61"/>
      <c r="P152" s="171">
        <f t="shared" si="21"/>
        <v>0</v>
      </c>
      <c r="Q152" s="171">
        <v>0</v>
      </c>
      <c r="R152" s="171">
        <f t="shared" si="22"/>
        <v>0</v>
      </c>
      <c r="S152" s="171">
        <v>0</v>
      </c>
      <c r="T152" s="172">
        <f t="shared" si="2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3" t="s">
        <v>127</v>
      </c>
      <c r="AT152" s="173" t="s">
        <v>122</v>
      </c>
      <c r="AU152" s="173" t="s">
        <v>81</v>
      </c>
      <c r="AY152" s="14" t="s">
        <v>121</v>
      </c>
      <c r="BE152" s="174">
        <f t="shared" si="24"/>
        <v>0</v>
      </c>
      <c r="BF152" s="174">
        <f t="shared" si="25"/>
        <v>0</v>
      </c>
      <c r="BG152" s="174">
        <f t="shared" si="26"/>
        <v>0</v>
      </c>
      <c r="BH152" s="174">
        <f t="shared" si="27"/>
        <v>0</v>
      </c>
      <c r="BI152" s="174">
        <f t="shared" si="28"/>
        <v>0</v>
      </c>
      <c r="BJ152" s="14" t="s">
        <v>81</v>
      </c>
      <c r="BK152" s="174">
        <f t="shared" si="29"/>
        <v>0</v>
      </c>
      <c r="BL152" s="14" t="s">
        <v>127</v>
      </c>
      <c r="BM152" s="173" t="s">
        <v>416</v>
      </c>
    </row>
    <row r="153" spans="1:65" s="2" customFormat="1" ht="76.349999999999994" customHeight="1">
      <c r="A153" s="31"/>
      <c r="B153" s="32"/>
      <c r="C153" s="162" t="s">
        <v>503</v>
      </c>
      <c r="D153" s="162" t="s">
        <v>122</v>
      </c>
      <c r="E153" s="163" t="s">
        <v>614</v>
      </c>
      <c r="F153" s="164" t="s">
        <v>615</v>
      </c>
      <c r="G153" s="165" t="s">
        <v>134</v>
      </c>
      <c r="H153" s="166">
        <v>16</v>
      </c>
      <c r="I153" s="167"/>
      <c r="J153" s="168">
        <f t="shared" si="20"/>
        <v>0</v>
      </c>
      <c r="K153" s="164" t="s">
        <v>126</v>
      </c>
      <c r="L153" s="36"/>
      <c r="M153" s="169" t="s">
        <v>19</v>
      </c>
      <c r="N153" s="170" t="s">
        <v>44</v>
      </c>
      <c r="O153" s="61"/>
      <c r="P153" s="171">
        <f t="shared" si="21"/>
        <v>0</v>
      </c>
      <c r="Q153" s="171">
        <v>0</v>
      </c>
      <c r="R153" s="171">
        <f t="shared" si="22"/>
        <v>0</v>
      </c>
      <c r="S153" s="171">
        <v>0</v>
      </c>
      <c r="T153" s="172">
        <f t="shared" si="2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3" t="s">
        <v>127</v>
      </c>
      <c r="AT153" s="173" t="s">
        <v>122</v>
      </c>
      <c r="AU153" s="173" t="s">
        <v>81</v>
      </c>
      <c r="AY153" s="14" t="s">
        <v>121</v>
      </c>
      <c r="BE153" s="174">
        <f t="shared" si="24"/>
        <v>0</v>
      </c>
      <c r="BF153" s="174">
        <f t="shared" si="25"/>
        <v>0</v>
      </c>
      <c r="BG153" s="174">
        <f t="shared" si="26"/>
        <v>0</v>
      </c>
      <c r="BH153" s="174">
        <f t="shared" si="27"/>
        <v>0</v>
      </c>
      <c r="BI153" s="174">
        <f t="shared" si="28"/>
        <v>0</v>
      </c>
      <c r="BJ153" s="14" t="s">
        <v>81</v>
      </c>
      <c r="BK153" s="174">
        <f t="shared" si="29"/>
        <v>0</v>
      </c>
      <c r="BL153" s="14" t="s">
        <v>127</v>
      </c>
      <c r="BM153" s="173" t="s">
        <v>420</v>
      </c>
    </row>
    <row r="154" spans="1:65" s="2" customFormat="1" ht="24.2" customHeight="1">
      <c r="A154" s="31"/>
      <c r="B154" s="32"/>
      <c r="C154" s="162" t="s">
        <v>128</v>
      </c>
      <c r="D154" s="162" t="s">
        <v>122</v>
      </c>
      <c r="E154" s="163" t="s">
        <v>132</v>
      </c>
      <c r="F154" s="164" t="s">
        <v>133</v>
      </c>
      <c r="G154" s="165" t="s">
        <v>134</v>
      </c>
      <c r="H154" s="166">
        <v>46</v>
      </c>
      <c r="I154" s="167"/>
      <c r="J154" s="168">
        <f t="shared" si="20"/>
        <v>0</v>
      </c>
      <c r="K154" s="164" t="s">
        <v>126</v>
      </c>
      <c r="L154" s="36"/>
      <c r="M154" s="169" t="s">
        <v>19</v>
      </c>
      <c r="N154" s="170" t="s">
        <v>44</v>
      </c>
      <c r="O154" s="61"/>
      <c r="P154" s="171">
        <f t="shared" si="21"/>
        <v>0</v>
      </c>
      <c r="Q154" s="171">
        <v>0</v>
      </c>
      <c r="R154" s="171">
        <f t="shared" si="22"/>
        <v>0</v>
      </c>
      <c r="S154" s="171">
        <v>0</v>
      </c>
      <c r="T154" s="172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3" t="s">
        <v>127</v>
      </c>
      <c r="AT154" s="173" t="s">
        <v>122</v>
      </c>
      <c r="AU154" s="173" t="s">
        <v>81</v>
      </c>
      <c r="AY154" s="14" t="s">
        <v>121</v>
      </c>
      <c r="BE154" s="174">
        <f t="shared" si="24"/>
        <v>0</v>
      </c>
      <c r="BF154" s="174">
        <f t="shared" si="25"/>
        <v>0</v>
      </c>
      <c r="BG154" s="174">
        <f t="shared" si="26"/>
        <v>0</v>
      </c>
      <c r="BH154" s="174">
        <f t="shared" si="27"/>
        <v>0</v>
      </c>
      <c r="BI154" s="174">
        <f t="shared" si="28"/>
        <v>0</v>
      </c>
      <c r="BJ154" s="14" t="s">
        <v>81</v>
      </c>
      <c r="BK154" s="174">
        <f t="shared" si="29"/>
        <v>0</v>
      </c>
      <c r="BL154" s="14" t="s">
        <v>127</v>
      </c>
      <c r="BM154" s="173" t="s">
        <v>423</v>
      </c>
    </row>
    <row r="155" spans="1:65" s="2" customFormat="1" ht="24.2" customHeight="1">
      <c r="A155" s="31"/>
      <c r="B155" s="32"/>
      <c r="C155" s="162" t="s">
        <v>131</v>
      </c>
      <c r="D155" s="162" t="s">
        <v>122</v>
      </c>
      <c r="E155" s="163" t="s">
        <v>672</v>
      </c>
      <c r="F155" s="164" t="s">
        <v>673</v>
      </c>
      <c r="G155" s="165" t="s">
        <v>125</v>
      </c>
      <c r="H155" s="166">
        <v>3800</v>
      </c>
      <c r="I155" s="167"/>
      <c r="J155" s="168">
        <f t="shared" si="20"/>
        <v>0</v>
      </c>
      <c r="K155" s="164" t="s">
        <v>126</v>
      </c>
      <c r="L155" s="36"/>
      <c r="M155" s="169" t="s">
        <v>19</v>
      </c>
      <c r="N155" s="170" t="s">
        <v>44</v>
      </c>
      <c r="O155" s="61"/>
      <c r="P155" s="171">
        <f t="shared" si="21"/>
        <v>0</v>
      </c>
      <c r="Q155" s="171">
        <v>0</v>
      </c>
      <c r="R155" s="171">
        <f t="shared" si="22"/>
        <v>0</v>
      </c>
      <c r="S155" s="171">
        <v>0</v>
      </c>
      <c r="T155" s="172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3" t="s">
        <v>127</v>
      </c>
      <c r="AT155" s="173" t="s">
        <v>122</v>
      </c>
      <c r="AU155" s="173" t="s">
        <v>81</v>
      </c>
      <c r="AY155" s="14" t="s">
        <v>121</v>
      </c>
      <c r="BE155" s="174">
        <f t="shared" si="24"/>
        <v>0</v>
      </c>
      <c r="BF155" s="174">
        <f t="shared" si="25"/>
        <v>0</v>
      </c>
      <c r="BG155" s="174">
        <f t="shared" si="26"/>
        <v>0</v>
      </c>
      <c r="BH155" s="174">
        <f t="shared" si="27"/>
        <v>0</v>
      </c>
      <c r="BI155" s="174">
        <f t="shared" si="28"/>
        <v>0</v>
      </c>
      <c r="BJ155" s="14" t="s">
        <v>81</v>
      </c>
      <c r="BK155" s="174">
        <f t="shared" si="29"/>
        <v>0</v>
      </c>
      <c r="BL155" s="14" t="s">
        <v>127</v>
      </c>
      <c r="BM155" s="173" t="s">
        <v>427</v>
      </c>
    </row>
    <row r="156" spans="1:65" s="2" customFormat="1" ht="24.2" customHeight="1">
      <c r="A156" s="31"/>
      <c r="B156" s="32"/>
      <c r="C156" s="162" t="s">
        <v>674</v>
      </c>
      <c r="D156" s="162" t="s">
        <v>122</v>
      </c>
      <c r="E156" s="163" t="s">
        <v>675</v>
      </c>
      <c r="F156" s="164" t="s">
        <v>676</v>
      </c>
      <c r="G156" s="165" t="s">
        <v>134</v>
      </c>
      <c r="H156" s="166">
        <v>2</v>
      </c>
      <c r="I156" s="167"/>
      <c r="J156" s="168">
        <f t="shared" si="20"/>
        <v>0</v>
      </c>
      <c r="K156" s="164" t="s">
        <v>126</v>
      </c>
      <c r="L156" s="36"/>
      <c r="M156" s="169" t="s">
        <v>19</v>
      </c>
      <c r="N156" s="170" t="s">
        <v>44</v>
      </c>
      <c r="O156" s="61"/>
      <c r="P156" s="171">
        <f t="shared" si="21"/>
        <v>0</v>
      </c>
      <c r="Q156" s="171">
        <v>0</v>
      </c>
      <c r="R156" s="171">
        <f t="shared" si="22"/>
        <v>0</v>
      </c>
      <c r="S156" s="171">
        <v>0</v>
      </c>
      <c r="T156" s="172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3" t="s">
        <v>127</v>
      </c>
      <c r="AT156" s="173" t="s">
        <v>122</v>
      </c>
      <c r="AU156" s="173" t="s">
        <v>81</v>
      </c>
      <c r="AY156" s="14" t="s">
        <v>121</v>
      </c>
      <c r="BE156" s="174">
        <f t="shared" si="24"/>
        <v>0</v>
      </c>
      <c r="BF156" s="174">
        <f t="shared" si="25"/>
        <v>0</v>
      </c>
      <c r="BG156" s="174">
        <f t="shared" si="26"/>
        <v>0</v>
      </c>
      <c r="BH156" s="174">
        <f t="shared" si="27"/>
        <v>0</v>
      </c>
      <c r="BI156" s="174">
        <f t="shared" si="28"/>
        <v>0</v>
      </c>
      <c r="BJ156" s="14" t="s">
        <v>81</v>
      </c>
      <c r="BK156" s="174">
        <f t="shared" si="29"/>
        <v>0</v>
      </c>
      <c r="BL156" s="14" t="s">
        <v>127</v>
      </c>
      <c r="BM156" s="173" t="s">
        <v>430</v>
      </c>
    </row>
    <row r="157" spans="1:65" s="2" customFormat="1" ht="24.2" customHeight="1">
      <c r="A157" s="31"/>
      <c r="B157" s="32"/>
      <c r="C157" s="162" t="s">
        <v>385</v>
      </c>
      <c r="D157" s="162" t="s">
        <v>122</v>
      </c>
      <c r="E157" s="163" t="s">
        <v>677</v>
      </c>
      <c r="F157" s="164" t="s">
        <v>678</v>
      </c>
      <c r="G157" s="165" t="s">
        <v>125</v>
      </c>
      <c r="H157" s="166">
        <v>200</v>
      </c>
      <c r="I157" s="167"/>
      <c r="J157" s="168">
        <f t="shared" si="20"/>
        <v>0</v>
      </c>
      <c r="K157" s="164" t="s">
        <v>126</v>
      </c>
      <c r="L157" s="36"/>
      <c r="M157" s="169" t="s">
        <v>19</v>
      </c>
      <c r="N157" s="170" t="s">
        <v>44</v>
      </c>
      <c r="O157" s="61"/>
      <c r="P157" s="171">
        <f t="shared" si="21"/>
        <v>0</v>
      </c>
      <c r="Q157" s="171">
        <v>0</v>
      </c>
      <c r="R157" s="171">
        <f t="shared" si="22"/>
        <v>0</v>
      </c>
      <c r="S157" s="171">
        <v>0</v>
      </c>
      <c r="T157" s="172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3" t="s">
        <v>127</v>
      </c>
      <c r="AT157" s="173" t="s">
        <v>122</v>
      </c>
      <c r="AU157" s="173" t="s">
        <v>81</v>
      </c>
      <c r="AY157" s="14" t="s">
        <v>121</v>
      </c>
      <c r="BE157" s="174">
        <f t="shared" si="24"/>
        <v>0</v>
      </c>
      <c r="BF157" s="174">
        <f t="shared" si="25"/>
        <v>0</v>
      </c>
      <c r="BG157" s="174">
        <f t="shared" si="26"/>
        <v>0</v>
      </c>
      <c r="BH157" s="174">
        <f t="shared" si="27"/>
        <v>0</v>
      </c>
      <c r="BI157" s="174">
        <f t="shared" si="28"/>
        <v>0</v>
      </c>
      <c r="BJ157" s="14" t="s">
        <v>81</v>
      </c>
      <c r="BK157" s="174">
        <f t="shared" si="29"/>
        <v>0</v>
      </c>
      <c r="BL157" s="14" t="s">
        <v>127</v>
      </c>
      <c r="BM157" s="173" t="s">
        <v>434</v>
      </c>
    </row>
    <row r="158" spans="1:65" s="2" customFormat="1" ht="76.349999999999994" customHeight="1">
      <c r="A158" s="31"/>
      <c r="B158" s="32"/>
      <c r="C158" s="162" t="s">
        <v>395</v>
      </c>
      <c r="D158" s="162" t="s">
        <v>122</v>
      </c>
      <c r="E158" s="163" t="s">
        <v>670</v>
      </c>
      <c r="F158" s="164" t="s">
        <v>671</v>
      </c>
      <c r="G158" s="165" t="s">
        <v>134</v>
      </c>
      <c r="H158" s="166">
        <v>20</v>
      </c>
      <c r="I158" s="167"/>
      <c r="J158" s="168">
        <f t="shared" si="20"/>
        <v>0</v>
      </c>
      <c r="K158" s="164" t="s">
        <v>126</v>
      </c>
      <c r="L158" s="36"/>
      <c r="M158" s="169" t="s">
        <v>19</v>
      </c>
      <c r="N158" s="170" t="s">
        <v>44</v>
      </c>
      <c r="O158" s="61"/>
      <c r="P158" s="171">
        <f t="shared" si="21"/>
        <v>0</v>
      </c>
      <c r="Q158" s="171">
        <v>0</v>
      </c>
      <c r="R158" s="171">
        <f t="shared" si="22"/>
        <v>0</v>
      </c>
      <c r="S158" s="171">
        <v>0</v>
      </c>
      <c r="T158" s="172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3" t="s">
        <v>127</v>
      </c>
      <c r="AT158" s="173" t="s">
        <v>122</v>
      </c>
      <c r="AU158" s="173" t="s">
        <v>81</v>
      </c>
      <c r="AY158" s="14" t="s">
        <v>121</v>
      </c>
      <c r="BE158" s="174">
        <f t="shared" si="24"/>
        <v>0</v>
      </c>
      <c r="BF158" s="174">
        <f t="shared" si="25"/>
        <v>0</v>
      </c>
      <c r="BG158" s="174">
        <f t="shared" si="26"/>
        <v>0</v>
      </c>
      <c r="BH158" s="174">
        <f t="shared" si="27"/>
        <v>0</v>
      </c>
      <c r="BI158" s="174">
        <f t="shared" si="28"/>
        <v>0</v>
      </c>
      <c r="BJ158" s="14" t="s">
        <v>81</v>
      </c>
      <c r="BK158" s="174">
        <f t="shared" si="29"/>
        <v>0</v>
      </c>
      <c r="BL158" s="14" t="s">
        <v>127</v>
      </c>
      <c r="BM158" s="173" t="s">
        <v>437</v>
      </c>
    </row>
    <row r="159" spans="1:65" s="2" customFormat="1" ht="101.25" customHeight="1">
      <c r="A159" s="31"/>
      <c r="B159" s="32"/>
      <c r="C159" s="162" t="s">
        <v>136</v>
      </c>
      <c r="D159" s="162" t="s">
        <v>122</v>
      </c>
      <c r="E159" s="163" t="s">
        <v>679</v>
      </c>
      <c r="F159" s="164" t="s">
        <v>680</v>
      </c>
      <c r="G159" s="165" t="s">
        <v>134</v>
      </c>
      <c r="H159" s="166">
        <v>1</v>
      </c>
      <c r="I159" s="167"/>
      <c r="J159" s="168">
        <f t="shared" si="20"/>
        <v>0</v>
      </c>
      <c r="K159" s="164" t="s">
        <v>126</v>
      </c>
      <c r="L159" s="36"/>
      <c r="M159" s="169" t="s">
        <v>19</v>
      </c>
      <c r="N159" s="170" t="s">
        <v>44</v>
      </c>
      <c r="O159" s="61"/>
      <c r="P159" s="171">
        <f t="shared" si="21"/>
        <v>0</v>
      </c>
      <c r="Q159" s="171">
        <v>0</v>
      </c>
      <c r="R159" s="171">
        <f t="shared" si="22"/>
        <v>0</v>
      </c>
      <c r="S159" s="171">
        <v>0</v>
      </c>
      <c r="T159" s="172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3" t="s">
        <v>127</v>
      </c>
      <c r="AT159" s="173" t="s">
        <v>122</v>
      </c>
      <c r="AU159" s="173" t="s">
        <v>81</v>
      </c>
      <c r="AY159" s="14" t="s">
        <v>121</v>
      </c>
      <c r="BE159" s="174">
        <f t="shared" si="24"/>
        <v>0</v>
      </c>
      <c r="BF159" s="174">
        <f t="shared" si="25"/>
        <v>0</v>
      </c>
      <c r="BG159" s="174">
        <f t="shared" si="26"/>
        <v>0</v>
      </c>
      <c r="BH159" s="174">
        <f t="shared" si="27"/>
        <v>0</v>
      </c>
      <c r="BI159" s="174">
        <f t="shared" si="28"/>
        <v>0</v>
      </c>
      <c r="BJ159" s="14" t="s">
        <v>81</v>
      </c>
      <c r="BK159" s="174">
        <f t="shared" si="29"/>
        <v>0</v>
      </c>
      <c r="BL159" s="14" t="s">
        <v>127</v>
      </c>
      <c r="BM159" s="173" t="s">
        <v>441</v>
      </c>
    </row>
    <row r="160" spans="1:65" s="2" customFormat="1" ht="24.2" customHeight="1">
      <c r="A160" s="31"/>
      <c r="B160" s="32"/>
      <c r="C160" s="162" t="s">
        <v>343</v>
      </c>
      <c r="D160" s="162" t="s">
        <v>122</v>
      </c>
      <c r="E160" s="163" t="s">
        <v>681</v>
      </c>
      <c r="F160" s="164" t="s">
        <v>682</v>
      </c>
      <c r="G160" s="165" t="s">
        <v>134</v>
      </c>
      <c r="H160" s="166">
        <v>4</v>
      </c>
      <c r="I160" s="167"/>
      <c r="J160" s="168">
        <f t="shared" si="20"/>
        <v>0</v>
      </c>
      <c r="K160" s="164" t="s">
        <v>126</v>
      </c>
      <c r="L160" s="36"/>
      <c r="M160" s="169" t="s">
        <v>19</v>
      </c>
      <c r="N160" s="170" t="s">
        <v>44</v>
      </c>
      <c r="O160" s="61"/>
      <c r="P160" s="171">
        <f t="shared" si="21"/>
        <v>0</v>
      </c>
      <c r="Q160" s="171">
        <v>0</v>
      </c>
      <c r="R160" s="171">
        <f t="shared" si="22"/>
        <v>0</v>
      </c>
      <c r="S160" s="171">
        <v>0</v>
      </c>
      <c r="T160" s="172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3" t="s">
        <v>127</v>
      </c>
      <c r="AT160" s="173" t="s">
        <v>122</v>
      </c>
      <c r="AU160" s="173" t="s">
        <v>81</v>
      </c>
      <c r="AY160" s="14" t="s">
        <v>121</v>
      </c>
      <c r="BE160" s="174">
        <f t="shared" si="24"/>
        <v>0</v>
      </c>
      <c r="BF160" s="174">
        <f t="shared" si="25"/>
        <v>0</v>
      </c>
      <c r="BG160" s="174">
        <f t="shared" si="26"/>
        <v>0</v>
      </c>
      <c r="BH160" s="174">
        <f t="shared" si="27"/>
        <v>0</v>
      </c>
      <c r="BI160" s="174">
        <f t="shared" si="28"/>
        <v>0</v>
      </c>
      <c r="BJ160" s="14" t="s">
        <v>81</v>
      </c>
      <c r="BK160" s="174">
        <f t="shared" si="29"/>
        <v>0</v>
      </c>
      <c r="BL160" s="14" t="s">
        <v>127</v>
      </c>
      <c r="BM160" s="173" t="s">
        <v>444</v>
      </c>
    </row>
    <row r="161" spans="1:65" s="2" customFormat="1" ht="114.95" customHeight="1">
      <c r="A161" s="31"/>
      <c r="B161" s="32"/>
      <c r="C161" s="162" t="s">
        <v>300</v>
      </c>
      <c r="D161" s="162" t="s">
        <v>122</v>
      </c>
      <c r="E161" s="163" t="s">
        <v>482</v>
      </c>
      <c r="F161" s="164" t="s">
        <v>483</v>
      </c>
      <c r="G161" s="165" t="s">
        <v>134</v>
      </c>
      <c r="H161" s="166">
        <v>1</v>
      </c>
      <c r="I161" s="167"/>
      <c r="J161" s="168">
        <f t="shared" si="20"/>
        <v>0</v>
      </c>
      <c r="K161" s="164" t="s">
        <v>126</v>
      </c>
      <c r="L161" s="36"/>
      <c r="M161" s="169" t="s">
        <v>19</v>
      </c>
      <c r="N161" s="170" t="s">
        <v>44</v>
      </c>
      <c r="O161" s="61"/>
      <c r="P161" s="171">
        <f t="shared" si="21"/>
        <v>0</v>
      </c>
      <c r="Q161" s="171">
        <v>0</v>
      </c>
      <c r="R161" s="171">
        <f t="shared" si="22"/>
        <v>0</v>
      </c>
      <c r="S161" s="171">
        <v>0</v>
      </c>
      <c r="T161" s="172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3" t="s">
        <v>127</v>
      </c>
      <c r="AT161" s="173" t="s">
        <v>122</v>
      </c>
      <c r="AU161" s="173" t="s">
        <v>81</v>
      </c>
      <c r="AY161" s="14" t="s">
        <v>121</v>
      </c>
      <c r="BE161" s="174">
        <f t="shared" si="24"/>
        <v>0</v>
      </c>
      <c r="BF161" s="174">
        <f t="shared" si="25"/>
        <v>0</v>
      </c>
      <c r="BG161" s="174">
        <f t="shared" si="26"/>
        <v>0</v>
      </c>
      <c r="BH161" s="174">
        <f t="shared" si="27"/>
        <v>0</v>
      </c>
      <c r="BI161" s="174">
        <f t="shared" si="28"/>
        <v>0</v>
      </c>
      <c r="BJ161" s="14" t="s">
        <v>81</v>
      </c>
      <c r="BK161" s="174">
        <f t="shared" si="29"/>
        <v>0</v>
      </c>
      <c r="BL161" s="14" t="s">
        <v>127</v>
      </c>
      <c r="BM161" s="173" t="s">
        <v>448</v>
      </c>
    </row>
    <row r="162" spans="1:65" s="2" customFormat="1" ht="90" customHeight="1">
      <c r="A162" s="31"/>
      <c r="B162" s="32"/>
      <c r="C162" s="162" t="s">
        <v>179</v>
      </c>
      <c r="D162" s="162" t="s">
        <v>122</v>
      </c>
      <c r="E162" s="163" t="s">
        <v>683</v>
      </c>
      <c r="F162" s="164" t="s">
        <v>684</v>
      </c>
      <c r="G162" s="165" t="s">
        <v>134</v>
      </c>
      <c r="H162" s="166">
        <v>1</v>
      </c>
      <c r="I162" s="167"/>
      <c r="J162" s="168">
        <f t="shared" si="20"/>
        <v>0</v>
      </c>
      <c r="K162" s="164" t="s">
        <v>126</v>
      </c>
      <c r="L162" s="36"/>
      <c r="M162" s="169" t="s">
        <v>19</v>
      </c>
      <c r="N162" s="170" t="s">
        <v>44</v>
      </c>
      <c r="O162" s="61"/>
      <c r="P162" s="171">
        <f t="shared" si="21"/>
        <v>0</v>
      </c>
      <c r="Q162" s="171">
        <v>0</v>
      </c>
      <c r="R162" s="171">
        <f t="shared" si="22"/>
        <v>0</v>
      </c>
      <c r="S162" s="171">
        <v>0</v>
      </c>
      <c r="T162" s="172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3" t="s">
        <v>127</v>
      </c>
      <c r="AT162" s="173" t="s">
        <v>122</v>
      </c>
      <c r="AU162" s="173" t="s">
        <v>81</v>
      </c>
      <c r="AY162" s="14" t="s">
        <v>121</v>
      </c>
      <c r="BE162" s="174">
        <f t="shared" si="24"/>
        <v>0</v>
      </c>
      <c r="BF162" s="174">
        <f t="shared" si="25"/>
        <v>0</v>
      </c>
      <c r="BG162" s="174">
        <f t="shared" si="26"/>
        <v>0</v>
      </c>
      <c r="BH162" s="174">
        <f t="shared" si="27"/>
        <v>0</v>
      </c>
      <c r="BI162" s="174">
        <f t="shared" si="28"/>
        <v>0</v>
      </c>
      <c r="BJ162" s="14" t="s">
        <v>81</v>
      </c>
      <c r="BK162" s="174">
        <f t="shared" si="29"/>
        <v>0</v>
      </c>
      <c r="BL162" s="14" t="s">
        <v>127</v>
      </c>
      <c r="BM162" s="173" t="s">
        <v>451</v>
      </c>
    </row>
    <row r="163" spans="1:65" s="2" customFormat="1" ht="37.9" customHeight="1">
      <c r="A163" s="31"/>
      <c r="B163" s="32"/>
      <c r="C163" s="162" t="s">
        <v>217</v>
      </c>
      <c r="D163" s="162" t="s">
        <v>122</v>
      </c>
      <c r="E163" s="163" t="s">
        <v>214</v>
      </c>
      <c r="F163" s="164" t="s">
        <v>215</v>
      </c>
      <c r="G163" s="165" t="s">
        <v>134</v>
      </c>
      <c r="H163" s="166">
        <v>1</v>
      </c>
      <c r="I163" s="167"/>
      <c r="J163" s="168">
        <f t="shared" si="20"/>
        <v>0</v>
      </c>
      <c r="K163" s="164" t="s">
        <v>126</v>
      </c>
      <c r="L163" s="36"/>
      <c r="M163" s="169" t="s">
        <v>19</v>
      </c>
      <c r="N163" s="170" t="s">
        <v>44</v>
      </c>
      <c r="O163" s="61"/>
      <c r="P163" s="171">
        <f t="shared" si="21"/>
        <v>0</v>
      </c>
      <c r="Q163" s="171">
        <v>0</v>
      </c>
      <c r="R163" s="171">
        <f t="shared" si="22"/>
        <v>0</v>
      </c>
      <c r="S163" s="171">
        <v>0</v>
      </c>
      <c r="T163" s="172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3" t="s">
        <v>127</v>
      </c>
      <c r="AT163" s="173" t="s">
        <v>122</v>
      </c>
      <c r="AU163" s="173" t="s">
        <v>81</v>
      </c>
      <c r="AY163" s="14" t="s">
        <v>121</v>
      </c>
      <c r="BE163" s="174">
        <f t="shared" si="24"/>
        <v>0</v>
      </c>
      <c r="BF163" s="174">
        <f t="shared" si="25"/>
        <v>0</v>
      </c>
      <c r="BG163" s="174">
        <f t="shared" si="26"/>
        <v>0</v>
      </c>
      <c r="BH163" s="174">
        <f t="shared" si="27"/>
        <v>0</v>
      </c>
      <c r="BI163" s="174">
        <f t="shared" si="28"/>
        <v>0</v>
      </c>
      <c r="BJ163" s="14" t="s">
        <v>81</v>
      </c>
      <c r="BK163" s="174">
        <f t="shared" si="29"/>
        <v>0</v>
      </c>
      <c r="BL163" s="14" t="s">
        <v>127</v>
      </c>
      <c r="BM163" s="173" t="s">
        <v>455</v>
      </c>
    </row>
    <row r="164" spans="1:65" s="2" customFormat="1" ht="37.9" customHeight="1">
      <c r="A164" s="31"/>
      <c r="B164" s="32"/>
      <c r="C164" s="162" t="s">
        <v>182</v>
      </c>
      <c r="D164" s="162" t="s">
        <v>122</v>
      </c>
      <c r="E164" s="163" t="s">
        <v>685</v>
      </c>
      <c r="F164" s="164" t="s">
        <v>686</v>
      </c>
      <c r="G164" s="165" t="s">
        <v>134</v>
      </c>
      <c r="H164" s="166">
        <v>46</v>
      </c>
      <c r="I164" s="167"/>
      <c r="J164" s="168">
        <f t="shared" si="20"/>
        <v>0</v>
      </c>
      <c r="K164" s="164" t="s">
        <v>126</v>
      </c>
      <c r="L164" s="36"/>
      <c r="M164" s="169" t="s">
        <v>19</v>
      </c>
      <c r="N164" s="170" t="s">
        <v>44</v>
      </c>
      <c r="O164" s="61"/>
      <c r="P164" s="171">
        <f t="shared" si="21"/>
        <v>0</v>
      </c>
      <c r="Q164" s="171">
        <v>0</v>
      </c>
      <c r="R164" s="171">
        <f t="shared" si="22"/>
        <v>0</v>
      </c>
      <c r="S164" s="171">
        <v>0</v>
      </c>
      <c r="T164" s="172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3" t="s">
        <v>127</v>
      </c>
      <c r="AT164" s="173" t="s">
        <v>122</v>
      </c>
      <c r="AU164" s="173" t="s">
        <v>81</v>
      </c>
      <c r="AY164" s="14" t="s">
        <v>121</v>
      </c>
      <c r="BE164" s="174">
        <f t="shared" si="24"/>
        <v>0</v>
      </c>
      <c r="BF164" s="174">
        <f t="shared" si="25"/>
        <v>0</v>
      </c>
      <c r="BG164" s="174">
        <f t="shared" si="26"/>
        <v>0</v>
      </c>
      <c r="BH164" s="174">
        <f t="shared" si="27"/>
        <v>0</v>
      </c>
      <c r="BI164" s="174">
        <f t="shared" si="28"/>
        <v>0</v>
      </c>
      <c r="BJ164" s="14" t="s">
        <v>81</v>
      </c>
      <c r="BK164" s="174">
        <f t="shared" si="29"/>
        <v>0</v>
      </c>
      <c r="BL164" s="14" t="s">
        <v>127</v>
      </c>
      <c r="BM164" s="173" t="s">
        <v>458</v>
      </c>
    </row>
    <row r="165" spans="1:65" s="2" customFormat="1" ht="76.349999999999994" customHeight="1">
      <c r="A165" s="31"/>
      <c r="B165" s="32"/>
      <c r="C165" s="162" t="s">
        <v>163</v>
      </c>
      <c r="D165" s="162" t="s">
        <v>122</v>
      </c>
      <c r="E165" s="163" t="s">
        <v>687</v>
      </c>
      <c r="F165" s="164" t="s">
        <v>688</v>
      </c>
      <c r="G165" s="165" t="s">
        <v>479</v>
      </c>
      <c r="H165" s="166">
        <v>24</v>
      </c>
      <c r="I165" s="167"/>
      <c r="J165" s="168">
        <f t="shared" si="20"/>
        <v>0</v>
      </c>
      <c r="K165" s="164" t="s">
        <v>126</v>
      </c>
      <c r="L165" s="36"/>
      <c r="M165" s="190" t="s">
        <v>19</v>
      </c>
      <c r="N165" s="191" t="s">
        <v>44</v>
      </c>
      <c r="O165" s="192"/>
      <c r="P165" s="193">
        <f t="shared" si="21"/>
        <v>0</v>
      </c>
      <c r="Q165" s="193">
        <v>0</v>
      </c>
      <c r="R165" s="193">
        <f t="shared" si="22"/>
        <v>0</v>
      </c>
      <c r="S165" s="193">
        <v>0</v>
      </c>
      <c r="T165" s="194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3" t="s">
        <v>127</v>
      </c>
      <c r="AT165" s="173" t="s">
        <v>122</v>
      </c>
      <c r="AU165" s="173" t="s">
        <v>81</v>
      </c>
      <c r="AY165" s="14" t="s">
        <v>121</v>
      </c>
      <c r="BE165" s="174">
        <f t="shared" si="24"/>
        <v>0</v>
      </c>
      <c r="BF165" s="174">
        <f t="shared" si="25"/>
        <v>0</v>
      </c>
      <c r="BG165" s="174">
        <f t="shared" si="26"/>
        <v>0</v>
      </c>
      <c r="BH165" s="174">
        <f t="shared" si="27"/>
        <v>0</v>
      </c>
      <c r="BI165" s="174">
        <f t="shared" si="28"/>
        <v>0</v>
      </c>
      <c r="BJ165" s="14" t="s">
        <v>81</v>
      </c>
      <c r="BK165" s="174">
        <f t="shared" si="29"/>
        <v>0</v>
      </c>
      <c r="BL165" s="14" t="s">
        <v>127</v>
      </c>
      <c r="BM165" s="173" t="s">
        <v>462</v>
      </c>
    </row>
    <row r="166" spans="1:65" s="2" customFormat="1" ht="6.95" customHeight="1">
      <c r="A166" s="31"/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36"/>
      <c r="M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</sheetData>
  <sheetProtection algorithmName="SHA-512" hashValue="5Eqg4Y/TCRUY3FgWfPA6YdiMy9sOHP42k2s1MywkwMxg4ydL2gqRblLxVhtSaXahA0tCTJ8ZcuHd+mipLM3USA==" saltValue="+Npb2BMinBL9Dd6/NwTLTej7ExWo7pQSatDL2Y4rVpHwK8mn/qmSuqIlQ9JT/b8/OexNgEJSKLbBk27WtUXRxg==" spinCount="100000" sheet="1" objects="1" scenarios="1" formatColumns="0" formatRows="0" autoFilter="0"/>
  <autoFilter ref="C82:K16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96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83</v>
      </c>
    </row>
    <row r="4" spans="1:46" s="1" customFormat="1" ht="24.95" hidden="1" customHeight="1">
      <c r="B4" s="17"/>
      <c r="D4" s="100" t="s">
        <v>97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50" t="str">
        <f>'Rekapitulace stavby'!K6</f>
        <v>Oprava TNS Kolín</v>
      </c>
      <c r="F7" s="251"/>
      <c r="G7" s="251"/>
      <c r="H7" s="251"/>
      <c r="L7" s="17"/>
    </row>
    <row r="8" spans="1:46" s="2" customFormat="1" ht="12" hidden="1" customHeight="1">
      <c r="A8" s="31"/>
      <c r="B8" s="36"/>
      <c r="C8" s="31"/>
      <c r="D8" s="102" t="s">
        <v>98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52" t="s">
        <v>689</v>
      </c>
      <c r="F9" s="253"/>
      <c r="G9" s="253"/>
      <c r="H9" s="253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15. 1. 2021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4" t="str">
        <f>'Rekapitulace stavby'!E14</f>
        <v>Vyplň údaj</v>
      </c>
      <c r="F18" s="255"/>
      <c r="G18" s="255"/>
      <c r="H18" s="255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34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37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6" t="s">
        <v>19</v>
      </c>
      <c r="F27" s="256"/>
      <c r="G27" s="256"/>
      <c r="H27" s="256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39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41</v>
      </c>
      <c r="G32" s="31"/>
      <c r="H32" s="31"/>
      <c r="I32" s="112" t="s">
        <v>40</v>
      </c>
      <c r="J32" s="112" t="s">
        <v>42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43</v>
      </c>
      <c r="E33" s="102" t="s">
        <v>44</v>
      </c>
      <c r="F33" s="114">
        <f>ROUND((SUM(BE80:BE87)),  2)</f>
        <v>0</v>
      </c>
      <c r="G33" s="31"/>
      <c r="H33" s="31"/>
      <c r="I33" s="115">
        <v>0.21</v>
      </c>
      <c r="J33" s="114">
        <f>ROUND(((SUM(BE80:BE87))*I33),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45</v>
      </c>
      <c r="F34" s="114">
        <f>ROUND((SUM(BF80:BF87)),  2)</f>
        <v>0</v>
      </c>
      <c r="G34" s="31"/>
      <c r="H34" s="31"/>
      <c r="I34" s="115">
        <v>0.15</v>
      </c>
      <c r="J34" s="114">
        <f>ROUND(((SUM(BF80:BF87))*I34),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46</v>
      </c>
      <c r="F35" s="114">
        <f>ROUND((SUM(BG80:BG87)),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47</v>
      </c>
      <c r="F36" s="114">
        <f>ROUND((SUM(BH80:BH87)),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48</v>
      </c>
      <c r="F37" s="114">
        <f>ROUND((SUM(BI80:BI87)),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49</v>
      </c>
      <c r="E39" s="118"/>
      <c r="F39" s="118"/>
      <c r="G39" s="119" t="s">
        <v>50</v>
      </c>
      <c r="H39" s="120" t="s">
        <v>51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idden="1"/>
    <row r="42" spans="1:31" hidden="1"/>
    <row r="43" spans="1:31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100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48" t="str">
        <f>E7</f>
        <v>Oprava TNS Kolín</v>
      </c>
      <c r="F48" s="249"/>
      <c r="G48" s="249"/>
      <c r="H48" s="24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98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36" t="str">
        <f>E9</f>
        <v>SO 36-01 VRN - Vedlejší rozpočtové náklady</v>
      </c>
      <c r="F50" s="247"/>
      <c r="G50" s="247"/>
      <c r="H50" s="247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15. 1. 2021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5.7" hidden="1" customHeight="1">
      <c r="A54" s="31"/>
      <c r="B54" s="32"/>
      <c r="C54" s="26" t="s">
        <v>25</v>
      </c>
      <c r="D54" s="33"/>
      <c r="E54" s="33"/>
      <c r="F54" s="24" t="str">
        <f>E15</f>
        <v>SŽ, s.o. Přednosta SEE Praha; Mgr.Fiala František</v>
      </c>
      <c r="G54" s="33"/>
      <c r="H54" s="33"/>
      <c r="I54" s="26" t="s">
        <v>33</v>
      </c>
      <c r="J54" s="29" t="str">
        <f>E21</f>
        <v>SŽ, s.o. Voldřich Lukáš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>SŽ, s.o. Voldřich Lukáš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101</v>
      </c>
      <c r="D57" s="128"/>
      <c r="E57" s="128"/>
      <c r="F57" s="128"/>
      <c r="G57" s="128"/>
      <c r="H57" s="128"/>
      <c r="I57" s="128"/>
      <c r="J57" s="129" t="s">
        <v>102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71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103</v>
      </c>
    </row>
    <row r="60" spans="1:47" s="9" customFormat="1" ht="24.95" hidden="1" customHeight="1">
      <c r="B60" s="131"/>
      <c r="C60" s="132"/>
      <c r="D60" s="133" t="s">
        <v>225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hidden="1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hidden="1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hidden="1"/>
    <row r="64" spans="1:47" hidden="1"/>
    <row r="65" spans="1:63" hidden="1"/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105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248" t="str">
        <f>E7</f>
        <v>Oprava TNS Kolín</v>
      </c>
      <c r="F70" s="249"/>
      <c r="G70" s="249"/>
      <c r="H70" s="249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98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36" t="str">
        <f>E9</f>
        <v>SO 36-01 VRN - Vedlejší rozpočtové náklady</v>
      </c>
      <c r="F72" s="247"/>
      <c r="G72" s="247"/>
      <c r="H72" s="247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15. 1. 2021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25.7" customHeight="1">
      <c r="A76" s="31"/>
      <c r="B76" s="32"/>
      <c r="C76" s="26" t="s">
        <v>25</v>
      </c>
      <c r="D76" s="33"/>
      <c r="E76" s="33"/>
      <c r="F76" s="24" t="str">
        <f>E15</f>
        <v>SŽ, s.o. Přednosta SEE Praha; Mgr.Fiala František</v>
      </c>
      <c r="G76" s="33"/>
      <c r="H76" s="33"/>
      <c r="I76" s="26" t="s">
        <v>33</v>
      </c>
      <c r="J76" s="29" t="str">
        <f>E21</f>
        <v>SŽ, s.o. Voldřich Lukáš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25.7" customHeight="1">
      <c r="A77" s="31"/>
      <c r="B77" s="32"/>
      <c r="C77" s="26" t="s">
        <v>31</v>
      </c>
      <c r="D77" s="33"/>
      <c r="E77" s="33"/>
      <c r="F77" s="24" t="str">
        <f>IF(E18="","",E18)</f>
        <v>Vyplň údaj</v>
      </c>
      <c r="G77" s="33"/>
      <c r="H77" s="33"/>
      <c r="I77" s="26" t="s">
        <v>36</v>
      </c>
      <c r="J77" s="29" t="str">
        <f>E24</f>
        <v>SŽ, s.o. Voldřich Lukáš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106</v>
      </c>
      <c r="D79" s="140" t="s">
        <v>58</v>
      </c>
      <c r="E79" s="140" t="s">
        <v>54</v>
      </c>
      <c r="F79" s="140" t="s">
        <v>55</v>
      </c>
      <c r="G79" s="140" t="s">
        <v>107</v>
      </c>
      <c r="H79" s="140" t="s">
        <v>108</v>
      </c>
      <c r="I79" s="140" t="s">
        <v>109</v>
      </c>
      <c r="J79" s="140" t="s">
        <v>102</v>
      </c>
      <c r="K79" s="141" t="s">
        <v>110</v>
      </c>
      <c r="L79" s="142"/>
      <c r="M79" s="65" t="s">
        <v>19</v>
      </c>
      <c r="N79" s="66" t="s">
        <v>43</v>
      </c>
      <c r="O79" s="66" t="s">
        <v>111</v>
      </c>
      <c r="P79" s="66" t="s">
        <v>112</v>
      </c>
      <c r="Q79" s="66" t="s">
        <v>113</v>
      </c>
      <c r="R79" s="66" t="s">
        <v>114</v>
      </c>
      <c r="S79" s="66" t="s">
        <v>115</v>
      </c>
      <c r="T79" s="67" t="s">
        <v>116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117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72</v>
      </c>
      <c r="AU80" s="14" t="s">
        <v>103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72</v>
      </c>
      <c r="E81" s="151" t="s">
        <v>226</v>
      </c>
      <c r="F81" s="151" t="s">
        <v>227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SUM(P82:P87)</f>
        <v>0</v>
      </c>
      <c r="Q81" s="156"/>
      <c r="R81" s="157">
        <f>SUM(R82:R87)</f>
        <v>0</v>
      </c>
      <c r="S81" s="156"/>
      <c r="T81" s="158">
        <f>SUM(T82:T87)</f>
        <v>0</v>
      </c>
      <c r="AR81" s="159" t="s">
        <v>156</v>
      </c>
      <c r="AT81" s="160" t="s">
        <v>72</v>
      </c>
      <c r="AU81" s="160" t="s">
        <v>73</v>
      </c>
      <c r="AY81" s="159" t="s">
        <v>121</v>
      </c>
      <c r="BK81" s="161">
        <f>SUM(BK82:BK87)</f>
        <v>0</v>
      </c>
    </row>
    <row r="82" spans="1:65" s="2" customFormat="1" ht="24.2" customHeight="1">
      <c r="A82" s="31"/>
      <c r="B82" s="32"/>
      <c r="C82" s="162" t="s">
        <v>149</v>
      </c>
      <c r="D82" s="162" t="s">
        <v>122</v>
      </c>
      <c r="E82" s="163" t="s">
        <v>690</v>
      </c>
      <c r="F82" s="164" t="s">
        <v>691</v>
      </c>
      <c r="G82" s="165" t="s">
        <v>230</v>
      </c>
      <c r="H82" s="195"/>
      <c r="I82" s="167"/>
      <c r="J82" s="168">
        <f>ROUND(I82*H82,2)</f>
        <v>0</v>
      </c>
      <c r="K82" s="164" t="s">
        <v>126</v>
      </c>
      <c r="L82" s="36"/>
      <c r="M82" s="169" t="s">
        <v>19</v>
      </c>
      <c r="N82" s="170" t="s">
        <v>44</v>
      </c>
      <c r="O82" s="61"/>
      <c r="P82" s="171">
        <f>O82*H82</f>
        <v>0</v>
      </c>
      <c r="Q82" s="171">
        <v>0</v>
      </c>
      <c r="R82" s="171">
        <f>Q82*H82</f>
        <v>0</v>
      </c>
      <c r="S82" s="171">
        <v>0</v>
      </c>
      <c r="T82" s="172">
        <f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120</v>
      </c>
      <c r="AT82" s="173" t="s">
        <v>122</v>
      </c>
      <c r="AU82" s="173" t="s">
        <v>81</v>
      </c>
      <c r="AY82" s="14" t="s">
        <v>121</v>
      </c>
      <c r="BE82" s="174">
        <f>IF(N82="základní",J82,0)</f>
        <v>0</v>
      </c>
      <c r="BF82" s="174">
        <f>IF(N82="snížená",J82,0)</f>
        <v>0</v>
      </c>
      <c r="BG82" s="174">
        <f>IF(N82="zákl. přenesená",J82,0)</f>
        <v>0</v>
      </c>
      <c r="BH82" s="174">
        <f>IF(N82="sníž. přenesená",J82,0)</f>
        <v>0</v>
      </c>
      <c r="BI82" s="174">
        <f>IF(N82="nulová",J82,0)</f>
        <v>0</v>
      </c>
      <c r="BJ82" s="14" t="s">
        <v>81</v>
      </c>
      <c r="BK82" s="174">
        <f>ROUND(I82*H82,2)</f>
        <v>0</v>
      </c>
      <c r="BL82" s="14" t="s">
        <v>120</v>
      </c>
      <c r="BM82" s="173" t="s">
        <v>692</v>
      </c>
    </row>
    <row r="83" spans="1:65" s="2" customFormat="1" ht="24.2" customHeight="1">
      <c r="A83" s="31"/>
      <c r="B83" s="32"/>
      <c r="C83" s="162" t="s">
        <v>120</v>
      </c>
      <c r="D83" s="162" t="s">
        <v>122</v>
      </c>
      <c r="E83" s="163" t="s">
        <v>693</v>
      </c>
      <c r="F83" s="164" t="s">
        <v>694</v>
      </c>
      <c r="G83" s="165" t="s">
        <v>230</v>
      </c>
      <c r="H83" s="195"/>
      <c r="I83" s="167"/>
      <c r="J83" s="168">
        <f>ROUND(I83*H83,2)</f>
        <v>0</v>
      </c>
      <c r="K83" s="164" t="s">
        <v>126</v>
      </c>
      <c r="L83" s="36"/>
      <c r="M83" s="169" t="s">
        <v>19</v>
      </c>
      <c r="N83" s="170" t="s">
        <v>44</v>
      </c>
      <c r="O83" s="61"/>
      <c r="P83" s="171">
        <f>O83*H83</f>
        <v>0</v>
      </c>
      <c r="Q83" s="171">
        <v>0</v>
      </c>
      <c r="R83" s="171">
        <f>Q83*H83</f>
        <v>0</v>
      </c>
      <c r="S83" s="171">
        <v>0</v>
      </c>
      <c r="T83" s="172">
        <f>S83*H83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120</v>
      </c>
      <c r="AT83" s="173" t="s">
        <v>122</v>
      </c>
      <c r="AU83" s="173" t="s">
        <v>81</v>
      </c>
      <c r="AY83" s="14" t="s">
        <v>121</v>
      </c>
      <c r="BE83" s="174">
        <f>IF(N83="základní",J83,0)</f>
        <v>0</v>
      </c>
      <c r="BF83" s="174">
        <f>IF(N83="snížená",J83,0)</f>
        <v>0</v>
      </c>
      <c r="BG83" s="174">
        <f>IF(N83="zákl. přenesená",J83,0)</f>
        <v>0</v>
      </c>
      <c r="BH83" s="174">
        <f>IF(N83="sníž. přenesená",J83,0)</f>
        <v>0</v>
      </c>
      <c r="BI83" s="174">
        <f>IF(N83="nulová",J83,0)</f>
        <v>0</v>
      </c>
      <c r="BJ83" s="14" t="s">
        <v>81</v>
      </c>
      <c r="BK83" s="174">
        <f>ROUND(I83*H83,2)</f>
        <v>0</v>
      </c>
      <c r="BL83" s="14" t="s">
        <v>120</v>
      </c>
      <c r="BM83" s="173" t="s">
        <v>695</v>
      </c>
    </row>
    <row r="84" spans="1:65" s="2" customFormat="1" ht="76.349999999999994" customHeight="1">
      <c r="A84" s="31"/>
      <c r="B84" s="32"/>
      <c r="C84" s="162" t="s">
        <v>83</v>
      </c>
      <c r="D84" s="162" t="s">
        <v>122</v>
      </c>
      <c r="E84" s="163" t="s">
        <v>228</v>
      </c>
      <c r="F84" s="164" t="s">
        <v>229</v>
      </c>
      <c r="G84" s="165" t="s">
        <v>230</v>
      </c>
      <c r="H84" s="195"/>
      <c r="I84" s="167"/>
      <c r="J84" s="168">
        <f>ROUND(I84*H84,2)</f>
        <v>0</v>
      </c>
      <c r="K84" s="164" t="s">
        <v>126</v>
      </c>
      <c r="L84" s="36"/>
      <c r="M84" s="169" t="s">
        <v>19</v>
      </c>
      <c r="N84" s="170" t="s">
        <v>44</v>
      </c>
      <c r="O84" s="61"/>
      <c r="P84" s="171">
        <f>O84*H84</f>
        <v>0</v>
      </c>
      <c r="Q84" s="171">
        <v>0</v>
      </c>
      <c r="R84" s="171">
        <f>Q84*H84</f>
        <v>0</v>
      </c>
      <c r="S84" s="171">
        <v>0</v>
      </c>
      <c r="T84" s="172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120</v>
      </c>
      <c r="AT84" s="173" t="s">
        <v>122</v>
      </c>
      <c r="AU84" s="173" t="s">
        <v>81</v>
      </c>
      <c r="AY84" s="14" t="s">
        <v>121</v>
      </c>
      <c r="BE84" s="174">
        <f>IF(N84="základní",J84,0)</f>
        <v>0</v>
      </c>
      <c r="BF84" s="174">
        <f>IF(N84="snížená",J84,0)</f>
        <v>0</v>
      </c>
      <c r="BG84" s="174">
        <f>IF(N84="zákl. přenesená",J84,0)</f>
        <v>0</v>
      </c>
      <c r="BH84" s="174">
        <f>IF(N84="sníž. přenesená",J84,0)</f>
        <v>0</v>
      </c>
      <c r="BI84" s="174">
        <f>IF(N84="nulová",J84,0)</f>
        <v>0</v>
      </c>
      <c r="BJ84" s="14" t="s">
        <v>81</v>
      </c>
      <c r="BK84" s="174">
        <f>ROUND(I84*H84,2)</f>
        <v>0</v>
      </c>
      <c r="BL84" s="14" t="s">
        <v>120</v>
      </c>
      <c r="BM84" s="173" t="s">
        <v>696</v>
      </c>
    </row>
    <row r="85" spans="1:65" s="2" customFormat="1" ht="19.5">
      <c r="A85" s="31"/>
      <c r="B85" s="32"/>
      <c r="C85" s="33"/>
      <c r="D85" s="185" t="s">
        <v>199</v>
      </c>
      <c r="E85" s="33"/>
      <c r="F85" s="186" t="s">
        <v>232</v>
      </c>
      <c r="G85" s="33"/>
      <c r="H85" s="33"/>
      <c r="I85" s="187"/>
      <c r="J85" s="33"/>
      <c r="K85" s="33"/>
      <c r="L85" s="36"/>
      <c r="M85" s="188"/>
      <c r="N85" s="189"/>
      <c r="O85" s="61"/>
      <c r="P85" s="61"/>
      <c r="Q85" s="61"/>
      <c r="R85" s="61"/>
      <c r="S85" s="61"/>
      <c r="T85" s="62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199</v>
      </c>
      <c r="AU85" s="14" t="s">
        <v>81</v>
      </c>
    </row>
    <row r="86" spans="1:65" s="2" customFormat="1" ht="90" customHeight="1">
      <c r="A86" s="31"/>
      <c r="B86" s="32"/>
      <c r="C86" s="162" t="s">
        <v>81</v>
      </c>
      <c r="D86" s="162" t="s">
        <v>122</v>
      </c>
      <c r="E86" s="163" t="s">
        <v>530</v>
      </c>
      <c r="F86" s="164" t="s">
        <v>531</v>
      </c>
      <c r="G86" s="165" t="s">
        <v>230</v>
      </c>
      <c r="H86" s="195"/>
      <c r="I86" s="167"/>
      <c r="J86" s="168">
        <f>ROUND(I86*H86,2)</f>
        <v>0</v>
      </c>
      <c r="K86" s="164" t="s">
        <v>126</v>
      </c>
      <c r="L86" s="36"/>
      <c r="M86" s="169" t="s">
        <v>19</v>
      </c>
      <c r="N86" s="170" t="s">
        <v>44</v>
      </c>
      <c r="O86" s="61"/>
      <c r="P86" s="171">
        <f>O86*H86</f>
        <v>0</v>
      </c>
      <c r="Q86" s="171">
        <v>0</v>
      </c>
      <c r="R86" s="171">
        <f>Q86*H86</f>
        <v>0</v>
      </c>
      <c r="S86" s="171">
        <v>0</v>
      </c>
      <c r="T86" s="172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120</v>
      </c>
      <c r="AT86" s="173" t="s">
        <v>122</v>
      </c>
      <c r="AU86" s="173" t="s">
        <v>81</v>
      </c>
      <c r="AY86" s="14" t="s">
        <v>121</v>
      </c>
      <c r="BE86" s="174">
        <f>IF(N86="základní",J86,0)</f>
        <v>0</v>
      </c>
      <c r="BF86" s="174">
        <f>IF(N86="snížená",J86,0)</f>
        <v>0</v>
      </c>
      <c r="BG86" s="174">
        <f>IF(N86="zákl. přenesená",J86,0)</f>
        <v>0</v>
      </c>
      <c r="BH86" s="174">
        <f>IF(N86="sníž. přenesená",J86,0)</f>
        <v>0</v>
      </c>
      <c r="BI86" s="174">
        <f>IF(N86="nulová",J86,0)</f>
        <v>0</v>
      </c>
      <c r="BJ86" s="14" t="s">
        <v>81</v>
      </c>
      <c r="BK86" s="174">
        <f>ROUND(I86*H86,2)</f>
        <v>0</v>
      </c>
      <c r="BL86" s="14" t="s">
        <v>120</v>
      </c>
      <c r="BM86" s="173" t="s">
        <v>697</v>
      </c>
    </row>
    <row r="87" spans="1:65" s="2" customFormat="1" ht="19.5">
      <c r="A87" s="31"/>
      <c r="B87" s="32"/>
      <c r="C87" s="33"/>
      <c r="D87" s="185" t="s">
        <v>199</v>
      </c>
      <c r="E87" s="33"/>
      <c r="F87" s="186" t="s">
        <v>232</v>
      </c>
      <c r="G87" s="33"/>
      <c r="H87" s="33"/>
      <c r="I87" s="187"/>
      <c r="J87" s="33"/>
      <c r="K87" s="33"/>
      <c r="L87" s="36"/>
      <c r="M87" s="196"/>
      <c r="N87" s="197"/>
      <c r="O87" s="192"/>
      <c r="P87" s="192"/>
      <c r="Q87" s="192"/>
      <c r="R87" s="192"/>
      <c r="S87" s="192"/>
      <c r="T87" s="198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199</v>
      </c>
      <c r="AU87" s="14" t="s">
        <v>81</v>
      </c>
    </row>
    <row r="88" spans="1:65" s="2" customFormat="1" ht="6.95" customHeight="1">
      <c r="A88" s="31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36"/>
      <c r="M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</sheetData>
  <sheetProtection algorithmName="SHA-512" hashValue="Bl0Sx2Gs/Mahdbo88exeaClvX2C5yfGBnSUIijsEauYXhn4U3oahhXtuKCp5ZnPx8pAUX1wfhmx+OIein3ZR5g==" saltValue="meeILdFgaCx1P2GWNmvwXacdvEKKAcGVRyZyto5/RHYQ6NWJF777Pvre9EUv3Vs6TRHJpjyc+WZbT+tlTMtzGQ==" spinCount="100000" sheet="1" objects="1" scenarios="1" formatColumns="0" formatRows="0" autoFilter="0"/>
  <autoFilter ref="C79:K8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PS 31-01 - TNS Kolín, dop...</vt:lpstr>
      <vt:lpstr>PS 31-01 VRN - Vedlejší r...</vt:lpstr>
      <vt:lpstr>SO 31-01 - Oprava připoje...</vt:lpstr>
      <vt:lpstr>SO 31-01 VRN - Vedlejší r...</vt:lpstr>
      <vt:lpstr>SO 36-01 - Oprava DOÚO TN...</vt:lpstr>
      <vt:lpstr>SO 36-01 VRN - Vedlejší r...</vt:lpstr>
      <vt:lpstr>'PS 31-01 - TNS Kolín, dop...'!Názvy_tisku</vt:lpstr>
      <vt:lpstr>'PS 31-01 VRN - Vedlejší r...'!Názvy_tisku</vt:lpstr>
      <vt:lpstr>'Rekapitulace stavby'!Názvy_tisku</vt:lpstr>
      <vt:lpstr>'SO 31-01 - Oprava připoje...'!Názvy_tisku</vt:lpstr>
      <vt:lpstr>'SO 31-01 VRN - Vedlejší r...'!Názvy_tisku</vt:lpstr>
      <vt:lpstr>'SO 36-01 - Oprava DOÚO TN...'!Názvy_tisku</vt:lpstr>
      <vt:lpstr>'SO 36-01 VRN - Vedlejší r...'!Názvy_tisku</vt:lpstr>
      <vt:lpstr>'PS 31-01 - TNS Kolín, dop...'!Oblast_tisku</vt:lpstr>
      <vt:lpstr>'PS 31-01 VRN - Vedlejší r...'!Oblast_tisku</vt:lpstr>
      <vt:lpstr>'Rekapitulace stavby'!Oblast_tisku</vt:lpstr>
      <vt:lpstr>'SO 31-01 - Oprava připoje...'!Oblast_tisku</vt:lpstr>
      <vt:lpstr>'SO 31-01 VRN - Vedlejší r...'!Oblast_tisku</vt:lpstr>
      <vt:lpstr>'SO 36-01 - Oprava DOÚO TN...'!Oblast_tisku</vt:lpstr>
      <vt:lpstr>'SO 36-01 VRN - Vedlejší r...'!Oblast_tisku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dcterms:created xsi:type="dcterms:W3CDTF">2021-01-21T10:18:05Z</dcterms:created>
  <dcterms:modified xsi:type="dcterms:W3CDTF">2021-01-22T19:21:36Z</dcterms:modified>
</cp:coreProperties>
</file>