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1 - Libeň - Běchovice tr..." sheetId="2" r:id="rId2"/>
    <sheet name="02 - Nové spojení trať + ..." sheetId="3" r:id="rId3"/>
    <sheet name="03 - Libeň trať + výhybky" sheetId="4" r:id="rId4"/>
    <sheet name="04 - Holešovice trať + vý..." sheetId="5" r:id="rId5"/>
    <sheet name="05 - Čištění odvodnění a ..." sheetId="6" r:id="rId6"/>
    <sheet name="06 - VRN" sheetId="7" r:id="rId7"/>
  </sheets>
  <definedNames>
    <definedName name="_xlnm.Print_Area" localSheetId="0">'Rekapitulace stavby'!$D$4:$AO$76,'Rekapitulace stavby'!$C$82:$AQ$101</definedName>
    <definedName name="_xlnm.Print_Titles" localSheetId="0">'Rekapitulace stavby'!$92:$92</definedName>
    <definedName name="_xlnm._FilterDatabase" localSheetId="1" hidden="1">'01 - Libeň - Běchovice tr...'!$C$119:$K$328</definedName>
    <definedName name="_xlnm.Print_Area" localSheetId="1">'01 - Libeň - Běchovice tr...'!$C$107:$K$328</definedName>
    <definedName name="_xlnm.Print_Titles" localSheetId="1">'01 - Libeň - Běchovice tr...'!$119:$119</definedName>
    <definedName name="_xlnm._FilterDatabase" localSheetId="2" hidden="1">'02 - Nové spojení trať + ...'!$C$119:$K$335</definedName>
    <definedName name="_xlnm.Print_Area" localSheetId="2">'02 - Nové spojení trať + ...'!$C$107:$K$335</definedName>
    <definedName name="_xlnm.Print_Titles" localSheetId="2">'02 - Nové spojení trať + ...'!$119:$119</definedName>
    <definedName name="_xlnm._FilterDatabase" localSheetId="3" hidden="1">'03 - Libeň trať + výhybky'!$C$119:$K$312</definedName>
    <definedName name="_xlnm.Print_Area" localSheetId="3">'03 - Libeň trať + výhybky'!$C$107:$K$312</definedName>
    <definedName name="_xlnm.Print_Titles" localSheetId="3">'03 - Libeň trať + výhybky'!$119:$119</definedName>
    <definedName name="_xlnm._FilterDatabase" localSheetId="4" hidden="1">'04 - Holešovice trať + vý...'!$C$119:$K$253</definedName>
    <definedName name="_xlnm.Print_Area" localSheetId="4">'04 - Holešovice trať + vý...'!$C$107:$K$253</definedName>
    <definedName name="_xlnm.Print_Titles" localSheetId="4">'04 - Holešovice trať + vý...'!$119:$119</definedName>
    <definedName name="_xlnm._FilterDatabase" localSheetId="5" hidden="1">'05 - Čištění odvodnění a ...'!$C$118:$K$157</definedName>
    <definedName name="_xlnm.Print_Area" localSheetId="5">'05 - Čištění odvodnění a ...'!$C$106:$K$157</definedName>
    <definedName name="_xlnm.Print_Titles" localSheetId="5">'05 - Čištění odvodnění a ...'!$118:$118</definedName>
    <definedName name="_xlnm._FilterDatabase" localSheetId="6" hidden="1">'06 - VRN'!$C$117:$K$144</definedName>
    <definedName name="_xlnm.Print_Area" localSheetId="6">'06 - VRN'!$C$105:$K$144</definedName>
    <definedName name="_xlnm.Print_Titles" localSheetId="6">'06 - VRN'!$117:$117</definedName>
  </definedNames>
  <calcPr/>
</workbook>
</file>

<file path=xl/calcChain.xml><?xml version="1.0" encoding="utf-8"?>
<calcChain xmlns="http://schemas.openxmlformats.org/spreadsheetml/2006/main">
  <c i="7" l="1" r="J37"/>
  <c r="J36"/>
  <c i="1" r="AY100"/>
  <c i="7" r="J35"/>
  <c i="1" r="AX100"/>
  <c i="7" r="BI141"/>
  <c r="BH141"/>
  <c r="BG141"/>
  <c r="BF141"/>
  <c r="T141"/>
  <c r="R141"/>
  <c r="P141"/>
  <c r="BI138"/>
  <c r="BH138"/>
  <c r="BG138"/>
  <c r="BF138"/>
  <c r="T138"/>
  <c r="R138"/>
  <c r="P138"/>
  <c r="BI134"/>
  <c r="BH134"/>
  <c r="BG134"/>
  <c r="BF134"/>
  <c r="T134"/>
  <c r="R134"/>
  <c r="P134"/>
  <c r="BI127"/>
  <c r="BH127"/>
  <c r="BG127"/>
  <c r="BF127"/>
  <c r="T127"/>
  <c r="R127"/>
  <c r="P127"/>
  <c r="BI120"/>
  <c r="BH120"/>
  <c r="BG120"/>
  <c r="BF120"/>
  <c r="T120"/>
  <c r="T119"/>
  <c r="R120"/>
  <c r="R119"/>
  <c r="P120"/>
  <c r="P119"/>
  <c r="J115"/>
  <c r="J114"/>
  <c r="F114"/>
  <c r="F112"/>
  <c r="E110"/>
  <c r="J92"/>
  <c r="J91"/>
  <c r="F91"/>
  <c r="F89"/>
  <c r="E87"/>
  <c r="J18"/>
  <c r="E18"/>
  <c r="F115"/>
  <c r="J17"/>
  <c r="J12"/>
  <c r="J89"/>
  <c r="E7"/>
  <c r="E108"/>
  <c i="6" r="J37"/>
  <c r="J36"/>
  <c i="1" r="AY99"/>
  <c i="6" r="J35"/>
  <c i="1" r="AX99"/>
  <c i="6" r="BI153"/>
  <c r="BH153"/>
  <c r="BG153"/>
  <c r="BF153"/>
  <c r="T153"/>
  <c r="R153"/>
  <c r="P153"/>
  <c r="BI148"/>
  <c r="BH148"/>
  <c r="BG148"/>
  <c r="BF148"/>
  <c r="T148"/>
  <c r="R148"/>
  <c r="P148"/>
  <c r="BI143"/>
  <c r="BH143"/>
  <c r="BG143"/>
  <c r="BF143"/>
  <c r="T143"/>
  <c r="R143"/>
  <c r="P143"/>
  <c r="BI139"/>
  <c r="BH139"/>
  <c r="BG139"/>
  <c r="BF139"/>
  <c r="T139"/>
  <c r="R139"/>
  <c r="P139"/>
  <c r="BI136"/>
  <c r="BH136"/>
  <c r="BG136"/>
  <c r="BF136"/>
  <c r="T136"/>
  <c r="R136"/>
  <c r="P136"/>
  <c r="BI133"/>
  <c r="BH133"/>
  <c r="BG133"/>
  <c r="BF133"/>
  <c r="T133"/>
  <c r="R133"/>
  <c r="P133"/>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J116"/>
  <c r="J115"/>
  <c r="F115"/>
  <c r="F113"/>
  <c r="E111"/>
  <c r="J92"/>
  <c r="J91"/>
  <c r="F91"/>
  <c r="F89"/>
  <c r="E87"/>
  <c r="J18"/>
  <c r="E18"/>
  <c r="F92"/>
  <c r="J17"/>
  <c r="J12"/>
  <c r="J113"/>
  <c r="E7"/>
  <c r="E109"/>
  <c i="5" r="T240"/>
  <c r="R240"/>
  <c r="P240"/>
  <c r="BK240"/>
  <c r="J37"/>
  <c r="J36"/>
  <c i="1" r="AY98"/>
  <c i="5" r="J35"/>
  <c i="1" r="AX98"/>
  <c i="5" r="BI241"/>
  <c r="BH241"/>
  <c r="BG241"/>
  <c r="BF241"/>
  <c r="T241"/>
  <c r="R241"/>
  <c r="P241"/>
  <c r="BI236"/>
  <c r="BH236"/>
  <c r="BG236"/>
  <c r="BF236"/>
  <c r="T236"/>
  <c r="R236"/>
  <c r="P236"/>
  <c r="BI235"/>
  <c r="BH235"/>
  <c r="BG235"/>
  <c r="BF235"/>
  <c r="T235"/>
  <c r="R235"/>
  <c r="P235"/>
  <c r="BI230"/>
  <c r="BH230"/>
  <c r="BG230"/>
  <c r="BF230"/>
  <c r="T230"/>
  <c r="R230"/>
  <c r="P230"/>
  <c r="BI229"/>
  <c r="BH229"/>
  <c r="BG229"/>
  <c r="BF229"/>
  <c r="T229"/>
  <c r="R229"/>
  <c r="P229"/>
  <c r="BI224"/>
  <c r="BH224"/>
  <c r="BG224"/>
  <c r="BF224"/>
  <c r="T224"/>
  <c r="R224"/>
  <c r="P224"/>
  <c r="BI221"/>
  <c r="BH221"/>
  <c r="BG221"/>
  <c r="BF221"/>
  <c r="T221"/>
  <c r="R221"/>
  <c r="P221"/>
  <c r="BI219"/>
  <c r="BH219"/>
  <c r="BG219"/>
  <c r="BF219"/>
  <c r="T219"/>
  <c r="R219"/>
  <c r="P219"/>
  <c r="BI207"/>
  <c r="BH207"/>
  <c r="BG207"/>
  <c r="BF207"/>
  <c r="T207"/>
  <c r="R207"/>
  <c r="P207"/>
  <c r="BI199"/>
  <c r="BH199"/>
  <c r="BG199"/>
  <c r="BF199"/>
  <c r="T199"/>
  <c r="R199"/>
  <c r="P199"/>
  <c r="BI191"/>
  <c r="BH191"/>
  <c r="BG191"/>
  <c r="BF191"/>
  <c r="T191"/>
  <c r="R191"/>
  <c r="P191"/>
  <c r="BI179"/>
  <c r="BH179"/>
  <c r="BG179"/>
  <c r="BF179"/>
  <c r="T179"/>
  <c r="R179"/>
  <c r="P179"/>
  <c r="BI171"/>
  <c r="BH171"/>
  <c r="BG171"/>
  <c r="BF171"/>
  <c r="T171"/>
  <c r="R171"/>
  <c r="P171"/>
  <c r="BI159"/>
  <c r="BH159"/>
  <c r="BG159"/>
  <c r="BF159"/>
  <c r="T159"/>
  <c r="R159"/>
  <c r="P159"/>
  <c r="BI151"/>
  <c r="BH151"/>
  <c r="BG151"/>
  <c r="BF151"/>
  <c r="T151"/>
  <c r="R151"/>
  <c r="P151"/>
  <c r="BI139"/>
  <c r="BH139"/>
  <c r="BG139"/>
  <c r="BF139"/>
  <c r="T139"/>
  <c r="R139"/>
  <c r="P139"/>
  <c r="BI122"/>
  <c r="BH122"/>
  <c r="BG122"/>
  <c r="BF122"/>
  <c r="T122"/>
  <c r="T121"/>
  <c r="R122"/>
  <c r="R121"/>
  <c r="P122"/>
  <c r="P121"/>
  <c r="J117"/>
  <c r="J116"/>
  <c r="F116"/>
  <c r="F114"/>
  <c r="E112"/>
  <c r="J92"/>
  <c r="J91"/>
  <c r="F91"/>
  <c r="F89"/>
  <c r="E87"/>
  <c r="J18"/>
  <c r="E18"/>
  <c r="F117"/>
  <c r="J17"/>
  <c r="J12"/>
  <c r="J89"/>
  <c r="E7"/>
  <c r="E110"/>
  <c i="4" r="J37"/>
  <c r="J36"/>
  <c i="1" r="AY97"/>
  <c i="4" r="J35"/>
  <c i="1" r="AX97"/>
  <c i="4" r="BI300"/>
  <c r="BH300"/>
  <c r="BG300"/>
  <c r="BF300"/>
  <c r="T300"/>
  <c r="T299"/>
  <c r="R300"/>
  <c r="R299"/>
  <c r="P300"/>
  <c r="P299"/>
  <c r="BI295"/>
  <c r="BH295"/>
  <c r="BG295"/>
  <c r="BF295"/>
  <c r="T295"/>
  <c r="R295"/>
  <c r="P295"/>
  <c r="BI294"/>
  <c r="BH294"/>
  <c r="BG294"/>
  <c r="BF294"/>
  <c r="T294"/>
  <c r="R294"/>
  <c r="P294"/>
  <c r="BI293"/>
  <c r="BH293"/>
  <c r="BG293"/>
  <c r="BF293"/>
  <c r="T293"/>
  <c r="R293"/>
  <c r="P293"/>
  <c r="BI290"/>
  <c r="BH290"/>
  <c r="BG290"/>
  <c r="BF290"/>
  <c r="T290"/>
  <c r="R290"/>
  <c r="P290"/>
  <c r="BI287"/>
  <c r="BH287"/>
  <c r="BG287"/>
  <c r="BF287"/>
  <c r="T287"/>
  <c r="R287"/>
  <c r="P287"/>
  <c r="BI286"/>
  <c r="BH286"/>
  <c r="BG286"/>
  <c r="BF286"/>
  <c r="T286"/>
  <c r="R286"/>
  <c r="P286"/>
  <c r="BI283"/>
  <c r="BH283"/>
  <c r="BG283"/>
  <c r="BF283"/>
  <c r="T283"/>
  <c r="R283"/>
  <c r="P283"/>
  <c r="BI281"/>
  <c r="BH281"/>
  <c r="BG281"/>
  <c r="BF281"/>
  <c r="T281"/>
  <c r="R281"/>
  <c r="P281"/>
  <c r="BI280"/>
  <c r="BH280"/>
  <c r="BG280"/>
  <c r="BF280"/>
  <c r="T280"/>
  <c r="R280"/>
  <c r="P280"/>
  <c r="BI279"/>
  <c r="BH279"/>
  <c r="BG279"/>
  <c r="BF279"/>
  <c r="T279"/>
  <c r="R279"/>
  <c r="P279"/>
  <c r="BI272"/>
  <c r="BH272"/>
  <c r="BG272"/>
  <c r="BF272"/>
  <c r="T272"/>
  <c r="R272"/>
  <c r="P272"/>
  <c r="BI265"/>
  <c r="BH265"/>
  <c r="BG265"/>
  <c r="BF265"/>
  <c r="T265"/>
  <c r="R265"/>
  <c r="P265"/>
  <c r="BI258"/>
  <c r="BH258"/>
  <c r="BG258"/>
  <c r="BF258"/>
  <c r="T258"/>
  <c r="R258"/>
  <c r="P258"/>
  <c r="BI256"/>
  <c r="BH256"/>
  <c r="BG256"/>
  <c r="BF256"/>
  <c r="T256"/>
  <c r="R256"/>
  <c r="P256"/>
  <c r="BI254"/>
  <c r="BH254"/>
  <c r="BG254"/>
  <c r="BF254"/>
  <c r="T254"/>
  <c r="R254"/>
  <c r="P254"/>
  <c r="BI242"/>
  <c r="BH242"/>
  <c r="BG242"/>
  <c r="BF242"/>
  <c r="T242"/>
  <c r="R242"/>
  <c r="P242"/>
  <c r="BI227"/>
  <c r="BH227"/>
  <c r="BG227"/>
  <c r="BF227"/>
  <c r="T227"/>
  <c r="R227"/>
  <c r="P227"/>
  <c r="BI215"/>
  <c r="BH215"/>
  <c r="BG215"/>
  <c r="BF215"/>
  <c r="T215"/>
  <c r="R215"/>
  <c r="P215"/>
  <c r="BI200"/>
  <c r="BH200"/>
  <c r="BG200"/>
  <c r="BF200"/>
  <c r="T200"/>
  <c r="R200"/>
  <c r="P200"/>
  <c r="BI188"/>
  <c r="BH188"/>
  <c r="BG188"/>
  <c r="BF188"/>
  <c r="T188"/>
  <c r="R188"/>
  <c r="P188"/>
  <c r="BI173"/>
  <c r="BH173"/>
  <c r="BG173"/>
  <c r="BF173"/>
  <c r="T173"/>
  <c r="R173"/>
  <c r="P173"/>
  <c r="BI161"/>
  <c r="BH161"/>
  <c r="BG161"/>
  <c r="BF161"/>
  <c r="T161"/>
  <c r="R161"/>
  <c r="P161"/>
  <c r="BI146"/>
  <c r="BH146"/>
  <c r="BG146"/>
  <c r="BF146"/>
  <c r="T146"/>
  <c r="R146"/>
  <c r="P146"/>
  <c r="BI122"/>
  <c r="BH122"/>
  <c r="BG122"/>
  <c r="BF122"/>
  <c r="T122"/>
  <c r="T121"/>
  <c r="R122"/>
  <c r="R121"/>
  <c r="P122"/>
  <c r="P121"/>
  <c r="J117"/>
  <c r="J116"/>
  <c r="F116"/>
  <c r="F114"/>
  <c r="E112"/>
  <c r="J92"/>
  <c r="J91"/>
  <c r="F91"/>
  <c r="F89"/>
  <c r="E87"/>
  <c r="J18"/>
  <c r="E18"/>
  <c r="F117"/>
  <c r="J17"/>
  <c r="J12"/>
  <c r="J114"/>
  <c r="E7"/>
  <c r="E110"/>
  <c i="3" r="J37"/>
  <c r="J36"/>
  <c i="1" r="AY96"/>
  <c i="3" r="J35"/>
  <c i="1" r="AX96"/>
  <c i="3" r="BI323"/>
  <c r="BH323"/>
  <c r="BG323"/>
  <c r="BF323"/>
  <c r="T323"/>
  <c r="T322"/>
  <c r="R323"/>
  <c r="R322"/>
  <c r="P323"/>
  <c r="P322"/>
  <c r="BI318"/>
  <c r="BH318"/>
  <c r="BG318"/>
  <c r="BF318"/>
  <c r="T318"/>
  <c r="R318"/>
  <c r="P318"/>
  <c r="BI317"/>
  <c r="BH317"/>
  <c r="BG317"/>
  <c r="BF317"/>
  <c r="T317"/>
  <c r="R317"/>
  <c r="P317"/>
  <c r="BI305"/>
  <c r="BH305"/>
  <c r="BG305"/>
  <c r="BF305"/>
  <c r="T305"/>
  <c r="R305"/>
  <c r="P305"/>
  <c r="BI304"/>
  <c r="BH304"/>
  <c r="BG304"/>
  <c r="BF304"/>
  <c r="T304"/>
  <c r="R304"/>
  <c r="P304"/>
  <c r="BI291"/>
  <c r="BH291"/>
  <c r="BG291"/>
  <c r="BF291"/>
  <c r="T291"/>
  <c r="R291"/>
  <c r="P291"/>
  <c r="BI287"/>
  <c r="BH287"/>
  <c r="BG287"/>
  <c r="BF287"/>
  <c r="T287"/>
  <c r="R287"/>
  <c r="P287"/>
  <c r="BI284"/>
  <c r="BH284"/>
  <c r="BG284"/>
  <c r="BF284"/>
  <c r="T284"/>
  <c r="R284"/>
  <c r="P284"/>
  <c r="BI281"/>
  <c r="BH281"/>
  <c r="BG281"/>
  <c r="BF281"/>
  <c r="T281"/>
  <c r="R281"/>
  <c r="P281"/>
  <c r="BI274"/>
  <c r="BH274"/>
  <c r="BG274"/>
  <c r="BF274"/>
  <c r="T274"/>
  <c r="R274"/>
  <c r="P274"/>
  <c r="BI263"/>
  <c r="BH263"/>
  <c r="BG263"/>
  <c r="BF263"/>
  <c r="T263"/>
  <c r="R263"/>
  <c r="P263"/>
  <c r="BI252"/>
  <c r="BH252"/>
  <c r="BG252"/>
  <c r="BF252"/>
  <c r="T252"/>
  <c r="R252"/>
  <c r="P252"/>
  <c r="BI248"/>
  <c r="BH248"/>
  <c r="BG248"/>
  <c r="BF248"/>
  <c r="T248"/>
  <c r="R248"/>
  <c r="P248"/>
  <c r="BI244"/>
  <c r="BH244"/>
  <c r="BG244"/>
  <c r="BF244"/>
  <c r="T244"/>
  <c r="R244"/>
  <c r="P244"/>
  <c r="BI236"/>
  <c r="BH236"/>
  <c r="BG236"/>
  <c r="BF236"/>
  <c r="T236"/>
  <c r="R236"/>
  <c r="P236"/>
  <c r="BI219"/>
  <c r="BH219"/>
  <c r="BG219"/>
  <c r="BF219"/>
  <c r="T219"/>
  <c r="R219"/>
  <c r="P219"/>
  <c r="BI211"/>
  <c r="BH211"/>
  <c r="BG211"/>
  <c r="BF211"/>
  <c r="T211"/>
  <c r="R211"/>
  <c r="P211"/>
  <c r="BI194"/>
  <c r="BH194"/>
  <c r="BG194"/>
  <c r="BF194"/>
  <c r="T194"/>
  <c r="R194"/>
  <c r="P194"/>
  <c r="BI186"/>
  <c r="BH186"/>
  <c r="BG186"/>
  <c r="BF186"/>
  <c r="T186"/>
  <c r="R186"/>
  <c r="P186"/>
  <c r="BI169"/>
  <c r="BH169"/>
  <c r="BG169"/>
  <c r="BF169"/>
  <c r="T169"/>
  <c r="R169"/>
  <c r="P169"/>
  <c r="BI161"/>
  <c r="BH161"/>
  <c r="BG161"/>
  <c r="BF161"/>
  <c r="T161"/>
  <c r="R161"/>
  <c r="P161"/>
  <c r="BI144"/>
  <c r="BH144"/>
  <c r="BG144"/>
  <c r="BF144"/>
  <c r="T144"/>
  <c r="R144"/>
  <c r="P144"/>
  <c r="BI122"/>
  <c r="BH122"/>
  <c r="BG122"/>
  <c r="BF122"/>
  <c r="T122"/>
  <c r="T121"/>
  <c r="R122"/>
  <c r="R121"/>
  <c r="P122"/>
  <c r="P121"/>
  <c r="J117"/>
  <c r="J116"/>
  <c r="F116"/>
  <c r="F114"/>
  <c r="E112"/>
  <c r="J92"/>
  <c r="J91"/>
  <c r="F91"/>
  <c r="F89"/>
  <c r="E87"/>
  <c r="J18"/>
  <c r="E18"/>
  <c r="F117"/>
  <c r="J17"/>
  <c r="J12"/>
  <c r="J114"/>
  <c r="E7"/>
  <c r="E85"/>
  <c i="2" r="J37"/>
  <c r="J36"/>
  <c i="1" r="AY95"/>
  <c i="2" r="J35"/>
  <c i="1" r="AX95"/>
  <c i="2" r="BI316"/>
  <c r="BH316"/>
  <c r="BG316"/>
  <c r="BF316"/>
  <c r="T316"/>
  <c r="T310"/>
  <c r="R316"/>
  <c r="R310"/>
  <c r="P316"/>
  <c r="P310"/>
  <c r="BI311"/>
  <c r="BH311"/>
  <c r="BG311"/>
  <c r="BF311"/>
  <c r="T311"/>
  <c r="R311"/>
  <c r="P311"/>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2"/>
  <c r="BH292"/>
  <c r="BG292"/>
  <c r="BF292"/>
  <c r="T292"/>
  <c r="R292"/>
  <c r="P292"/>
  <c r="BI287"/>
  <c r="BH287"/>
  <c r="BG287"/>
  <c r="BF287"/>
  <c r="T287"/>
  <c r="R287"/>
  <c r="P287"/>
  <c r="BI283"/>
  <c r="BH283"/>
  <c r="BG283"/>
  <c r="BF283"/>
  <c r="T283"/>
  <c r="R283"/>
  <c r="P283"/>
  <c r="BI274"/>
  <c r="BH274"/>
  <c r="BG274"/>
  <c r="BF274"/>
  <c r="T274"/>
  <c r="R274"/>
  <c r="P274"/>
  <c r="BI265"/>
  <c r="BH265"/>
  <c r="BG265"/>
  <c r="BF265"/>
  <c r="T265"/>
  <c r="R265"/>
  <c r="P265"/>
  <c r="BI253"/>
  <c r="BH253"/>
  <c r="BG253"/>
  <c r="BF253"/>
  <c r="T253"/>
  <c r="R253"/>
  <c r="P253"/>
  <c r="BI235"/>
  <c r="BH235"/>
  <c r="BG235"/>
  <c r="BF235"/>
  <c r="T235"/>
  <c r="R235"/>
  <c r="P235"/>
  <c r="BI223"/>
  <c r="BH223"/>
  <c r="BG223"/>
  <c r="BF223"/>
  <c r="T223"/>
  <c r="R223"/>
  <c r="P223"/>
  <c r="BI205"/>
  <c r="BH205"/>
  <c r="BG205"/>
  <c r="BF205"/>
  <c r="T205"/>
  <c r="R205"/>
  <c r="P205"/>
  <c r="BI193"/>
  <c r="BH193"/>
  <c r="BG193"/>
  <c r="BF193"/>
  <c r="T193"/>
  <c r="R193"/>
  <c r="P193"/>
  <c r="BI175"/>
  <c r="BH175"/>
  <c r="BG175"/>
  <c r="BF175"/>
  <c r="T175"/>
  <c r="R175"/>
  <c r="P175"/>
  <c r="BI164"/>
  <c r="BH164"/>
  <c r="BG164"/>
  <c r="BF164"/>
  <c r="T164"/>
  <c r="R164"/>
  <c r="P164"/>
  <c r="BI147"/>
  <c r="BH147"/>
  <c r="BG147"/>
  <c r="BF147"/>
  <c r="T147"/>
  <c r="R147"/>
  <c r="P147"/>
  <c r="BI122"/>
  <c r="BH122"/>
  <c r="BG122"/>
  <c r="BF122"/>
  <c r="T122"/>
  <c r="T121"/>
  <c r="R122"/>
  <c r="R121"/>
  <c r="P122"/>
  <c r="P121"/>
  <c r="J117"/>
  <c r="J116"/>
  <c r="F116"/>
  <c r="F114"/>
  <c r="E112"/>
  <c r="J92"/>
  <c r="J91"/>
  <c r="F91"/>
  <c r="F89"/>
  <c r="E87"/>
  <c r="J18"/>
  <c r="E18"/>
  <c r="F92"/>
  <c r="J17"/>
  <c r="J12"/>
  <c r="J114"/>
  <c r="E7"/>
  <c r="E110"/>
  <c i="1" r="L90"/>
  <c r="AM90"/>
  <c r="AM89"/>
  <c r="L89"/>
  <c r="AM87"/>
  <c r="L87"/>
  <c r="L85"/>
  <c r="L84"/>
  <c i="7" r="BK141"/>
  <c r="J141"/>
  <c r="BK138"/>
  <c r="J134"/>
  <c r="BK127"/>
  <c r="J127"/>
  <c r="J120"/>
  <c i="6" r="F34"/>
  <c i="7" r="J138"/>
  <c r="BK134"/>
  <c i="6" r="BK153"/>
  <c r="J148"/>
  <c r="J143"/>
  <c r="J139"/>
  <c r="J136"/>
  <c r="BK133"/>
  <c r="J130"/>
  <c r="BK128"/>
  <c r="J124"/>
  <c r="BK122"/>
  <c r="J122"/>
  <c i="5" r="BK236"/>
  <c r="BK235"/>
  <c r="BK230"/>
  <c r="J229"/>
  <c r="BK224"/>
  <c r="J221"/>
  <c r="BK219"/>
  <c r="BK207"/>
  <c r="J199"/>
  <c r="BK191"/>
  <c r="J179"/>
  <c r="J171"/>
  <c r="J159"/>
  <c r="BK151"/>
  <c r="J139"/>
  <c r="BK122"/>
  <c i="4" r="J295"/>
  <c r="J294"/>
  <c r="BK290"/>
  <c r="BK287"/>
  <c r="J283"/>
  <c r="BK280"/>
  <c r="J279"/>
  <c r="BK265"/>
  <c r="J258"/>
  <c r="J256"/>
  <c r="BK242"/>
  <c r="BK161"/>
  <c r="BK122"/>
  <c i="3" r="J323"/>
  <c r="J318"/>
  <c r="BK317"/>
  <c r="BK304"/>
  <c r="BK291"/>
  <c r="BK284"/>
  <c r="J281"/>
  <c r="J274"/>
  <c r="J252"/>
  <c r="BK244"/>
  <c r="J236"/>
  <c r="J219"/>
  <c r="J211"/>
  <c r="J186"/>
  <c r="BK169"/>
  <c r="BK161"/>
  <c r="J144"/>
  <c r="J122"/>
  <c i="2" r="BK316"/>
  <c r="J311"/>
  <c r="BK307"/>
  <c r="J304"/>
  <c r="BK301"/>
  <c r="J298"/>
  <c r="BK292"/>
  <c r="BK287"/>
  <c r="BK283"/>
  <c r="BK274"/>
  <c r="BK265"/>
  <c r="J253"/>
  <c r="BK235"/>
  <c r="BK223"/>
  <c r="BK205"/>
  <c r="J175"/>
  <c r="BK164"/>
  <c r="BK147"/>
  <c r="BK122"/>
  <c i="7" r="BK120"/>
  <c i="6" r="J153"/>
  <c r="BK148"/>
  <c r="BK143"/>
  <c r="BK139"/>
  <c r="BK136"/>
  <c r="J133"/>
  <c r="BK130"/>
  <c r="J128"/>
  <c r="J126"/>
  <c r="BK124"/>
  <c i="5" r="BK241"/>
  <c r="J241"/>
  <c r="J236"/>
  <c r="J235"/>
  <c r="J230"/>
  <c r="BK229"/>
  <c r="J224"/>
  <c r="BK221"/>
  <c r="J219"/>
  <c r="J207"/>
  <c r="BK199"/>
  <c r="J191"/>
  <c r="BK179"/>
  <c r="BK171"/>
  <c r="BK159"/>
  <c r="J151"/>
  <c r="BK139"/>
  <c r="J122"/>
  <c i="4" r="BK300"/>
  <c r="BK294"/>
  <c r="J293"/>
  <c r="J290"/>
  <c r="J287"/>
  <c r="BK286"/>
  <c r="BK283"/>
  <c r="BK281"/>
  <c r="J280"/>
  <c r="BK279"/>
  <c r="BK272"/>
  <c r="J265"/>
  <c r="BK256"/>
  <c r="J254"/>
  <c r="J242"/>
  <c r="BK227"/>
  <c r="BK215"/>
  <c r="J200"/>
  <c r="BK188"/>
  <c r="BK173"/>
  <c r="J161"/>
  <c r="J146"/>
  <c i="3" r="J317"/>
  <c r="BK305"/>
  <c r="J304"/>
  <c r="J291"/>
  <c r="J287"/>
  <c r="J284"/>
  <c r="BK281"/>
  <c r="BK274"/>
  <c r="J263"/>
  <c r="J248"/>
  <c r="BK219"/>
  <c r="BK211"/>
  <c r="BK194"/>
  <c r="J169"/>
  <c r="BK144"/>
  <c i="2" r="J307"/>
  <c r="J301"/>
  <c r="BK295"/>
  <c r="J287"/>
  <c r="J283"/>
  <c r="J274"/>
  <c r="J235"/>
  <c r="J223"/>
  <c r="J205"/>
  <c r="J193"/>
  <c r="J164"/>
  <c r="J147"/>
  <c r="J122"/>
  <c i="6" r="BK126"/>
  <c i="4" r="J300"/>
  <c r="BK295"/>
  <c r="BK293"/>
  <c r="J286"/>
  <c r="J281"/>
  <c r="J272"/>
  <c r="BK258"/>
  <c r="BK254"/>
  <c r="J227"/>
  <c r="J215"/>
  <c r="BK200"/>
  <c r="J188"/>
  <c r="J173"/>
  <c r="BK146"/>
  <c r="J122"/>
  <c i="3" r="BK323"/>
  <c r="BK318"/>
  <c r="J305"/>
  <c r="BK287"/>
  <c r="BK263"/>
  <c r="BK252"/>
  <c r="BK248"/>
  <c r="J244"/>
  <c r="BK236"/>
  <c r="J194"/>
  <c r="BK186"/>
  <c r="J161"/>
  <c r="BK122"/>
  <c i="2" r="J316"/>
  <c r="BK311"/>
  <c r="BK304"/>
  <c r="BK298"/>
  <c r="J295"/>
  <c r="J292"/>
  <c r="J265"/>
  <c r="BK253"/>
  <c r="BK193"/>
  <c r="BK175"/>
  <c i="1" r="AS94"/>
  <c i="2" l="1" r="T146"/>
  <c r="T120"/>
  <c i="3" r="T143"/>
  <c r="T120"/>
  <c r="R290"/>
  <c i="4" r="R145"/>
  <c r="R120"/>
  <c r="R282"/>
  <c i="6" r="BK142"/>
  <c r="J142"/>
  <c r="J99"/>
  <c i="2" r="P146"/>
  <c r="P120"/>
  <c i="1" r="AU95"/>
  <c i="2" r="BK291"/>
  <c r="J291"/>
  <c r="J99"/>
  <c r="R291"/>
  <c i="3" r="BK143"/>
  <c r="J143"/>
  <c r="J98"/>
  <c r="R143"/>
  <c r="R120"/>
  <c r="P290"/>
  <c i="4" r="P145"/>
  <c r="P120"/>
  <c i="1" r="AU97"/>
  <c i="4" r="BK282"/>
  <c r="J282"/>
  <c r="J99"/>
  <c r="T282"/>
  <c i="5" r="BK138"/>
  <c r="J138"/>
  <c r="J98"/>
  <c r="R138"/>
  <c r="R120"/>
  <c r="BK223"/>
  <c r="J223"/>
  <c r="J99"/>
  <c r="R223"/>
  <c r="J240"/>
  <c r="J100"/>
  <c i="6" r="T142"/>
  <c i="2" r="BK146"/>
  <c r="J146"/>
  <c r="J98"/>
  <c r="R146"/>
  <c r="R120"/>
  <c r="P291"/>
  <c r="T291"/>
  <c i="3" r="P143"/>
  <c r="P120"/>
  <c i="1" r="AU96"/>
  <c i="3" r="BK290"/>
  <c r="J290"/>
  <c r="J99"/>
  <c r="T290"/>
  <c i="4" r="BK145"/>
  <c r="J145"/>
  <c r="J98"/>
  <c r="T145"/>
  <c r="T120"/>
  <c r="P282"/>
  <c i="5" r="P138"/>
  <c r="P120"/>
  <c i="1" r="AU98"/>
  <c i="5" r="T138"/>
  <c r="T120"/>
  <c r="P223"/>
  <c r="T223"/>
  <c i="6" r="BK121"/>
  <c r="J121"/>
  <c r="J98"/>
  <c r="P121"/>
  <c r="R121"/>
  <c r="T121"/>
  <c r="T120"/>
  <c r="T119"/>
  <c r="P142"/>
  <c r="R142"/>
  <c i="7" r="BK126"/>
  <c r="J126"/>
  <c r="J98"/>
  <c r="P126"/>
  <c r="P118"/>
  <c i="1" r="AU100"/>
  <c i="7" r="R126"/>
  <c r="R118"/>
  <c r="T126"/>
  <c r="T118"/>
  <c i="2" r="E85"/>
  <c r="J89"/>
  <c r="F117"/>
  <c r="BE175"/>
  <c r="BE274"/>
  <c r="BE301"/>
  <c r="BE307"/>
  <c r="BK310"/>
  <c r="J310"/>
  <c r="J100"/>
  <c i="3" r="E110"/>
  <c r="BE161"/>
  <c r="BE186"/>
  <c r="BE194"/>
  <c r="BE211"/>
  <c r="BE219"/>
  <c r="BE248"/>
  <c r="BE284"/>
  <c r="BE291"/>
  <c i="4" r="F92"/>
  <c r="BE256"/>
  <c r="BE272"/>
  <c r="BE279"/>
  <c r="BE286"/>
  <c r="BE290"/>
  <c r="BE294"/>
  <c r="BK121"/>
  <c r="J121"/>
  <c r="J97"/>
  <c i="2" r="BE122"/>
  <c r="BE235"/>
  <c r="BE253"/>
  <c r="BE265"/>
  <c r="BE283"/>
  <c r="BE287"/>
  <c r="BE292"/>
  <c r="BE298"/>
  <c r="BE304"/>
  <c r="BK121"/>
  <c r="J121"/>
  <c r="J97"/>
  <c i="3" r="J89"/>
  <c r="F92"/>
  <c r="BE122"/>
  <c r="BE169"/>
  <c r="BE244"/>
  <c r="BE252"/>
  <c r="BE281"/>
  <c r="BE287"/>
  <c r="BE304"/>
  <c r="BE305"/>
  <c r="BK322"/>
  <c r="J322"/>
  <c r="J100"/>
  <c i="4" r="J89"/>
  <c r="BE188"/>
  <c r="BE215"/>
  <c r="BE242"/>
  <c r="BE265"/>
  <c r="BE280"/>
  <c r="BE281"/>
  <c r="BE283"/>
  <c r="BE287"/>
  <c r="BE295"/>
  <c r="BE300"/>
  <c i="5" r="J114"/>
  <c r="BE139"/>
  <c r="BE191"/>
  <c r="BE199"/>
  <c r="BE219"/>
  <c r="BE221"/>
  <c r="BE224"/>
  <c r="BE236"/>
  <c r="BK121"/>
  <c r="BK120"/>
  <c r="J120"/>
  <c r="J96"/>
  <c i="6" r="J89"/>
  <c r="F116"/>
  <c r="BE122"/>
  <c r="BE126"/>
  <c r="BE128"/>
  <c r="BE133"/>
  <c r="BE136"/>
  <c r="BE139"/>
  <c r="BE148"/>
  <c i="7" r="E85"/>
  <c r="F92"/>
  <c r="J112"/>
  <c i="2" r="BE147"/>
  <c r="BE164"/>
  <c r="BE193"/>
  <c r="BE205"/>
  <c r="BE223"/>
  <c r="BE295"/>
  <c r="BE311"/>
  <c r="BE316"/>
  <c i="3" r="BE144"/>
  <c r="BE236"/>
  <c r="BE263"/>
  <c r="BE274"/>
  <c r="BE317"/>
  <c r="BE318"/>
  <c r="BE323"/>
  <c r="BK121"/>
  <c r="J121"/>
  <c r="J97"/>
  <c i="4" r="E85"/>
  <c r="BE122"/>
  <c r="BE146"/>
  <c r="BE161"/>
  <c r="BE173"/>
  <c r="BE200"/>
  <c r="BE227"/>
  <c r="BE254"/>
  <c r="BE258"/>
  <c r="BE293"/>
  <c r="BK299"/>
  <c r="J299"/>
  <c r="J100"/>
  <c i="5" r="E85"/>
  <c r="F92"/>
  <c r="BE122"/>
  <c r="BE151"/>
  <c r="BE159"/>
  <c r="BE171"/>
  <c r="BE179"/>
  <c r="BE207"/>
  <c r="BE229"/>
  <c r="BE230"/>
  <c r="BE235"/>
  <c r="BE241"/>
  <c i="6" r="E85"/>
  <c r="BE124"/>
  <c r="BE130"/>
  <c r="BE143"/>
  <c r="BE153"/>
  <c i="1" r="BA99"/>
  <c i="7" r="BE120"/>
  <c r="BE127"/>
  <c r="BE134"/>
  <c r="BE138"/>
  <c r="BE141"/>
  <c r="BK119"/>
  <c r="J119"/>
  <c r="J97"/>
  <c i="2" r="F35"/>
  <c i="1" r="BB95"/>
  <c i="4" r="F37"/>
  <c i="1" r="BD97"/>
  <c i="5" r="F35"/>
  <c i="1" r="BB98"/>
  <c i="2" r="F37"/>
  <c i="1" r="BD95"/>
  <c i="4" r="F34"/>
  <c i="1" r="BA97"/>
  <c i="6" r="F36"/>
  <c i="1" r="BC99"/>
  <c i="7" r="F35"/>
  <c i="1" r="BB100"/>
  <c i="2" r="J34"/>
  <c i="1" r="AW95"/>
  <c i="3" r="F37"/>
  <c i="1" r="BD96"/>
  <c i="4" r="J34"/>
  <c i="1" r="AW97"/>
  <c i="3" r="J34"/>
  <c i="1" r="AW96"/>
  <c i="4" r="F35"/>
  <c i="1" r="BB97"/>
  <c i="5" r="J34"/>
  <c i="1" r="AW98"/>
  <c i="6" r="J34"/>
  <c i="1" r="AW99"/>
  <c i="7" r="F36"/>
  <c i="1" r="BC100"/>
  <c i="3" r="F35"/>
  <c i="1" r="BB96"/>
  <c i="2" r="F36"/>
  <c i="1" r="BC95"/>
  <c i="3" r="F34"/>
  <c i="1" r="BA96"/>
  <c i="4" r="F36"/>
  <c i="1" r="BC97"/>
  <c i="5" r="F37"/>
  <c i="1" r="BD98"/>
  <c i="2" r="F34"/>
  <c i="1" r="BA95"/>
  <c i="5" r="F34"/>
  <c i="1" r="BA98"/>
  <c i="6" r="F37"/>
  <c i="1" r="BD99"/>
  <c i="7" r="J34"/>
  <c i="1" r="AW100"/>
  <c i="3" r="F36"/>
  <c i="1" r="BC96"/>
  <c i="5" r="F36"/>
  <c i="1" r="BC98"/>
  <c i="6" r="F35"/>
  <c i="1" r="BB99"/>
  <c i="7" r="F34"/>
  <c i="1" r="BA100"/>
  <c i="7" r="F37"/>
  <c i="1" r="BD100"/>
  <c i="6" l="1" r="P120"/>
  <c r="P119"/>
  <c i="1" r="AU99"/>
  <c i="6" r="R120"/>
  <c r="R119"/>
  <c i="3" r="BK120"/>
  <c r="J120"/>
  <c r="J96"/>
  <c i="2" r="BK120"/>
  <c r="J120"/>
  <c r="J96"/>
  <c i="4" r="BK120"/>
  <c r="J120"/>
  <c r="J96"/>
  <c i="5" r="J121"/>
  <c r="J97"/>
  <c i="6" r="BK120"/>
  <c r="J120"/>
  <c r="J97"/>
  <c i="7" r="BK118"/>
  <c r="J118"/>
  <c r="J96"/>
  <c i="1" r="AU94"/>
  <c r="BC94"/>
  <c r="W32"/>
  <c i="4" r="J33"/>
  <c i="1" r="AV97"/>
  <c r="AT97"/>
  <c i="3" r="F33"/>
  <c i="1" r="AZ96"/>
  <c i="4" r="F33"/>
  <c i="1" r="AZ97"/>
  <c i="7" r="J33"/>
  <c i="1" r="AV100"/>
  <c r="AT100"/>
  <c i="3" r="J33"/>
  <c i="1" r="AV96"/>
  <c r="AT96"/>
  <c r="BB94"/>
  <c r="W31"/>
  <c i="6" r="F33"/>
  <c i="1" r="AZ99"/>
  <c i="5" r="J30"/>
  <c i="1" r="AG98"/>
  <c i="2" r="J33"/>
  <c i="1" r="AV95"/>
  <c r="AT95"/>
  <c i="5" r="J33"/>
  <c i="1" r="AV98"/>
  <c r="AT98"/>
  <c i="7" r="F33"/>
  <c i="1" r="AZ100"/>
  <c r="BA94"/>
  <c r="W30"/>
  <c r="BD94"/>
  <c r="W33"/>
  <c i="2" r="F33"/>
  <c i="1" r="AZ95"/>
  <c i="5" r="F33"/>
  <c i="1" r="AZ98"/>
  <c i="6" r="J33"/>
  <c i="1" r="AV99"/>
  <c r="AT99"/>
  <c i="5" l="1" r="J39"/>
  <c i="6" r="BK119"/>
  <c r="J119"/>
  <c r="J96"/>
  <c i="1" r="AN98"/>
  <c r="AZ94"/>
  <c r="W29"/>
  <c r="AY94"/>
  <c i="2" r="J30"/>
  <c i="1" r="AG95"/>
  <c r="AN95"/>
  <c i="4" r="J30"/>
  <c i="1" r="AG97"/>
  <c r="AN97"/>
  <c r="AW94"/>
  <c r="AK30"/>
  <c i="3" r="J30"/>
  <c i="1" r="AG96"/>
  <c r="AN96"/>
  <c r="AX94"/>
  <c i="7" r="J30"/>
  <c i="1" r="AG100"/>
  <c r="AN100"/>
  <c i="4" l="1" r="J39"/>
  <c i="2" r="J39"/>
  <c i="3" r="J39"/>
  <c i="7" r="J39"/>
  <c i="1" r="AV94"/>
  <c r="AK29"/>
  <c i="6" r="J30"/>
  <c i="1" r="AG99"/>
  <c r="AN99"/>
  <c i="6" l="1" r="J39"/>
  <c i="1" r="AG94"/>
  <c r="AT94"/>
  <c l="1" r="AN94"/>
  <c r="AK26"/>
  <c r="AK35"/>
</calcChain>
</file>

<file path=xl/sharedStrings.xml><?xml version="1.0" encoding="utf-8"?>
<sst xmlns="http://schemas.openxmlformats.org/spreadsheetml/2006/main">
  <si>
    <t>Export Komplet</t>
  </si>
  <si>
    <t/>
  </si>
  <si>
    <t>2.0</t>
  </si>
  <si>
    <t>ZAMOK</t>
  </si>
  <si>
    <t>False</t>
  </si>
  <si>
    <t>{a7bbb1a3-07f5-41da-bd62-ee290896ae4f}</t>
  </si>
  <si>
    <t>0,01</t>
  </si>
  <si>
    <t>21</t>
  </si>
  <si>
    <t>15</t>
  </si>
  <si>
    <t>REKAPITULACE STAVBY</t>
  </si>
  <si>
    <t xml:space="preserve">v ---  níže se nacházejí doplnkové a pomocné údaje k sestavám  --- v</t>
  </si>
  <si>
    <t>Návod na vyplnění</t>
  </si>
  <si>
    <t>0,001</t>
  </si>
  <si>
    <t>Kód:</t>
  </si>
  <si>
    <t>91-2021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</si>
  <si>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</si>
  <si>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</si>
  <si>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GPK v úseku Praha hl.n. - Praha Běchovice, Nové spojení</t>
  </si>
  <si>
    <t>KSO:</t>
  </si>
  <si>
    <t>CC-CZ:</t>
  </si>
  <si>
    <t>Místo:</t>
  </si>
  <si>
    <t xml:space="preserve"> </t>
  </si>
  <si>
    <t>Datum:</t>
  </si>
  <si>
    <t>8. 1. 2021</t>
  </si>
  <si>
    <t>Zadavatel:</t>
  </si>
  <si>
    <t>IČ:</t>
  </si>
  <si>
    <t>Ing. Aleš Bednář</t>
  </si>
  <si>
    <t>DIČ:</t>
  </si>
  <si>
    <t>Uchazeč:</t>
  </si>
  <si>
    <t>Vyplň údaj</t>
  </si>
  <si>
    <t>Projektant:</t>
  </si>
  <si>
    <t>True</t>
  </si>
  <si>
    <t>Zpracovatel:</t>
  </si>
  <si>
    <t>Lukáš Kot</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</si>
  <si>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</si>
  <si>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</si>
  <si>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</si>
  <si>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</si>
  <si>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</si>
  <si>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</si>
  <si>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</si>
  <si>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</si>
  <si>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</si>
  <si>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</si>
  <si>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</si>
  <si>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</si>
  <si>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</si>
  <si>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</si>
  <si>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</si>
  <si>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</si>
  <si>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</si>
  <si>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</si>
  <si>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</si>
  <si>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</si>
  <si>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</si>
  <si>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</si>
  <si>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</si>
  <si>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</si>
  <si>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</si>
  <si>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</si>
  <si>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</si>
  <si>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</si>
  <si>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</si>
  <si>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</si>
  <si>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</si>
  <si>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</si>
  <si>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</si>
  <si>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</si>
  <si>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</si>
  <si>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</si>
  <si>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</si>
  <si>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</si>
  <si>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</si>
  <si>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</si>
  <si>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</si>
  <si>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</si>
  <si>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</si>
  <si>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</si>
  <si>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</si>
  <si>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</si>
  <si>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</si>
  <si>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Libeň - Běchovice trať + výhybky</t>
  </si>
  <si>
    <t>STA</t>
  </si>
  <si>
    <t>1</t>
  </si>
  <si>
    <t>{a7d02814-beff-479a-a5df-9f0ce8cb7a9c}</t>
  </si>
  <si>
    <t>2</t>
  </si>
  <si>
    <t>02</t>
  </si>
  <si>
    <t>Nové spojení trať + výhybky</t>
  </si>
  <si>
    <t>{fdbf5718-ad0f-40bc-8c10-1ea9be716ab0}</t>
  </si>
  <si>
    <t>03</t>
  </si>
  <si>
    <t>Libeň trať + výhybky</t>
  </si>
  <si>
    <t>{a3bf6203-2a05-4128-83f4-0ee46073245d}</t>
  </si>
  <si>
    <t>04</t>
  </si>
  <si>
    <t>Holešovice trať + výhybky</t>
  </si>
  <si>
    <t>{4a5bcc12-44cc-4d39-ac03-a8ff5e931762}</t>
  </si>
  <si>
    <t>05</t>
  </si>
  <si>
    <t>Čištění odvodnění a úprava vegetace</t>
  </si>
  <si>
    <t>{e00eca86-988b-43ff-8fd2-3576a14bdc2c}</t>
  </si>
  <si>
    <t>06</t>
  </si>
  <si>
    <t>VRN</t>
  </si>
  <si>
    <t>{f2f7671b-c003-4c22-93f2-f28d1137f7fb}</t>
  </si>
  <si>
    <t>KRYCÍ LIST SOUPISU PRACÍ</t>
  </si>
  <si>
    <t>Objekt:</t>
  </si>
  <si>
    <t>01 - Libeň - Běchovice trať + výhybky</t>
  </si>
  <si>
    <t>REKAPITULACE ČLENĚNÍ SOUPISU PRACÍ</t>
  </si>
  <si>
    <t>Kód dílu - Popis</t>
  </si>
  <si>
    <t>Cena celkem [CZK]</t>
  </si>
  <si>
    <t>Náklady ze soupisu prací</t>
  </si>
  <si>
    <t>-1</t>
  </si>
  <si>
    <t>M - Práce a dodávky M</t>
  </si>
  <si>
    <t>P - Práce</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</si>
  <si>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</si>
  <si>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</si>
  <si>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</si>
  <si>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</si>
  <si>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</si>
  <si>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</si>
  <si>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</si>
  <si>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</si>
  <si>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</si>
  <si>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</si>
  <si>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</si>
  <si>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</si>
  <si>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</si>
  <si>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</si>
  <si>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</si>
  <si>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M</t>
  </si>
  <si>
    <t>Práce a dodávky M</t>
  </si>
  <si>
    <t>3</t>
  </si>
  <si>
    <t>ROZPOCET</t>
  </si>
  <si>
    <t>5955101000</t>
  </si>
  <si>
    <t>Kamenivo drcené štěrk frakce 31,5/63 třídy BI</t>
  </si>
  <si>
    <t>t</t>
  </si>
  <si>
    <t>Sborník UOŽI 01 2021</t>
  </si>
  <si>
    <t>8</t>
  </si>
  <si>
    <t>4</t>
  </si>
  <si>
    <t>-104983653</t>
  </si>
  <si>
    <t>VV</t>
  </si>
  <si>
    <t>0TK</t>
  </si>
  <si>
    <t>(403716-398090)*3*0,05*1,8</t>
  </si>
  <si>
    <t>1TK</t>
  </si>
  <si>
    <t>(403716-398088)*3*0,05*1,8</t>
  </si>
  <si>
    <t>2TK</t>
  </si>
  <si>
    <t>(403716-398177)*3*0,05*1,8</t>
  </si>
  <si>
    <t>0SK</t>
  </si>
  <si>
    <t>(397768-394196)*3*0,05*1,8</t>
  </si>
  <si>
    <t>1SK odečtena v.č.12</t>
  </si>
  <si>
    <t>((397650-394357)-(396840-396806))*3*0,05*1,8</t>
  </si>
  <si>
    <t>2SK</t>
  </si>
  <si>
    <t>(397681-394275)*3*0,05*1,8</t>
  </si>
  <si>
    <t>spojky a mezi a výběhy</t>
  </si>
  <si>
    <t>(84+84+603+695+300)*3*0,05*1,8</t>
  </si>
  <si>
    <t>v.č.1-7,9,14, 16-22 - 1:18,5-1200</t>
  </si>
  <si>
    <t>100*16*3*0,05*1,8</t>
  </si>
  <si>
    <t>v.č.8,10 - 1:14-760</t>
  </si>
  <si>
    <t>83*2*3*0,05*1,8</t>
  </si>
  <si>
    <t>v.č.12 - 1:11-300</t>
  </si>
  <si>
    <t>54*3*0,05*1,8</t>
  </si>
  <si>
    <t>v.č.15 - 1:9-300</t>
  </si>
  <si>
    <t>50*3*0,05*1,8</t>
  </si>
  <si>
    <t>Součet</t>
  </si>
  <si>
    <t>P</t>
  </si>
  <si>
    <t>Práce</t>
  </si>
  <si>
    <t>K</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</si>
  <si>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</si>
  <si>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</si>
  <si>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</si>
  <si>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-1647082802</t>
  </si>
  <si>
    <t>PSC</t>
  </si>
  <si>
    <t>Poznámka k souboru cen:_x000d_
1. V cenách jsou započteny náklady na doplnění kameniva ojediněle ručně vidlemi a/nebo souvisle strojně z výsypných vozů případně nakladačem. 2. V cenách nejsou obsaženy náklady na dodávku kameniva.</t>
  </si>
  <si>
    <t>(403716-398090)*3*0,05</t>
  </si>
  <si>
    <t>(403716-398088)*3*0,05</t>
  </si>
  <si>
    <t>(403716-398177)*3*0,05</t>
  </si>
  <si>
    <t>(397768-394196)*3*0,05</t>
  </si>
  <si>
    <t>((397650-394357)-(396840-396806))*3*0,05</t>
  </si>
  <si>
    <t>(397681-394275)*3*0,05</t>
  </si>
  <si>
    <t>(84+84+603+695+300)*3*0,05</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</si>
  <si>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</si>
  <si>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</si>
  <si>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-1410718797</t>
  </si>
  <si>
    <t>v.č.1-7,9,14, 16-22</t>
  </si>
  <si>
    <t>100*16*3*0,05</t>
  </si>
  <si>
    <t>v.č.8,10</t>
  </si>
  <si>
    <t>83*2*3*0,05</t>
  </si>
  <si>
    <t>v.č.12</t>
  </si>
  <si>
    <t>54*3*0,05</t>
  </si>
  <si>
    <t>v.č.15</t>
  </si>
  <si>
    <t>50*3*0,05</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</si>
  <si>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</si>
  <si>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</si>
  <si>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km</t>
  </si>
  <si>
    <t>-2013426007</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</si>
  <si>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</si>
  <si>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</si>
  <si>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403,716-398,090</t>
  </si>
  <si>
    <t>403,716-398,088</t>
  </si>
  <si>
    <t>403,716-398,177</t>
  </si>
  <si>
    <t>397,768-394,196</t>
  </si>
  <si>
    <t>(397,650-394,357)-(396,840-396,806)</t>
  </si>
  <si>
    <t>397,681-394,275</t>
  </si>
  <si>
    <t>0,084+0,084+0,603+0,695+0,300</t>
  </si>
  <si>
    <t>5</t>
  </si>
  <si>
    <t>5909042020</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</si>
  <si>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</si>
  <si>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m</t>
  </si>
  <si>
    <t>-1733595175</t>
  </si>
  <si>
    <t>Poznámka k položce:_x000d_
Rozvinutá délka výhybky=m</t>
  </si>
  <si>
    <t>100*16</t>
  </si>
  <si>
    <t>83*2</t>
  </si>
  <si>
    <t>54</t>
  </si>
  <si>
    <t>50</t>
  </si>
  <si>
    <t>6</t>
  </si>
  <si>
    <t>5909050020</t>
  </si>
  <si>
    <t>Stabilizace kolejového lože koleje stávajícího. Poznámka: 1. V cenách jsou započteny náklady na stabilizaci v režimu s řízeným (konstantním) poklesem včetně měření a předání tištěných výstupů.</t>
  </si>
  <si>
    <t>361996202</t>
  </si>
  <si>
    <t>Poznámka k souboru cen:_x000d_
1. V cenách jsou započteny náklady na stabilizaci v režimu s řízeným (konstantním) poklesem včetně měření a předání tištěných výstupů.</t>
  </si>
  <si>
    <t>Poznámka k položce:_x000d_
S3/1, Kilometr koleje=km</t>
  </si>
  <si>
    <t>7</t>
  </si>
  <si>
    <t>5909050040</t>
  </si>
  <si>
    <t>Stabilizace kolejového lože výhybky stávajícího. Poznámka: 1. V cenách jsou započteny náklady na stabilizaci v režimu s řízeným (konstantním) poklesem včetně měření a předání tištěných výstupů.</t>
  </si>
  <si>
    <t>-1961709061</t>
  </si>
  <si>
    <t>Poznámka k položce:_x000d_
S3/1, Rozvinutá délka výhybky=m</t>
  </si>
  <si>
    <t>5905110010</t>
  </si>
  <si>
    <t>Snížení KL pod patou kolejnice v koleji. Poznámka: 1. V cenách jsou započteny náklady na snížení KL pod patou kolejnice ručně vidlemi. 2. V cenách nejsou obsaženy náklady na doplnění a dodávku kameniva.</t>
  </si>
  <si>
    <t>-575952901</t>
  </si>
  <si>
    <t>Poznámka k souboru cen:_x000d_
1. V cenách jsou započteny náklady na snížení KL pod patou kolejnice ručně vidlemi. 2. V cenách nejsou obsaženy náklady na doplnění a dodávku kameniva.</t>
  </si>
  <si>
    <t>9</t>
  </si>
  <si>
    <t>5905110020</t>
  </si>
  <si>
    <t>Snížení KL pod patou kolejnice ve výhybce. Poznámka: 1. V cenách jsou započteny náklady na snížení KL pod patou kolejnice ručně vidlemi. 2. V cenách nejsou obsaženy náklady na doplnění a dodávku kameniva.</t>
  </si>
  <si>
    <t>1949823587</t>
  </si>
  <si>
    <t>10</t>
  </si>
  <si>
    <t>5913070010</t>
  </si>
  <si>
    <t>Demontáž betonové přejezdové konstrukce část vnější a vnitřní bez závěrných zídek. Poznámka: 1. V cenách jsou započteny náklady na demontáž konstrukce a naložení na dopravní prostředek.</t>
  </si>
  <si>
    <t>-1765286341</t>
  </si>
  <si>
    <t>Poznámka k souboru cen:_x000d_
1. V cenách jsou započteny náklady na demontáž konstrukce a naložení na dopravní prostředek.</t>
  </si>
  <si>
    <t>1,5</t>
  </si>
  <si>
    <t>1SK</t>
  </si>
  <si>
    <t>11</t>
  </si>
  <si>
    <t>5913075010</t>
  </si>
  <si>
    <t>Montáž betonové přejezdové konstrukce část vnější a vnitřní bez závěrných zídek. Poznámka: 1. V cenách jsou započteny náklady na montáž konstrukce. 2. V cenách nejsou obsaženy náklady na dodávku materiálu.</t>
  </si>
  <si>
    <t>1303467350</t>
  </si>
  <si>
    <t>Poznámka k souboru cen:_x000d_
1. V cenách jsou započteny náklady na montáž konstrukce. 2. V cenách nejsou obsaženy náklady na dodávku materiálu.</t>
  </si>
  <si>
    <t>12</t>
  </si>
  <si>
    <t>5901005010</t>
  </si>
  <si>
    <t>Měření geometrických parametrů měřícím vozíkem v koleji. Poznámka: 1. V cenách jsou započteny náklady na měření provozních odchylek dle ČSN, zpracování a předání tištěných výstupů objednateli.</t>
  </si>
  <si>
    <t>999346244</t>
  </si>
  <si>
    <t>Poznámka k souboru cen:_x000d_
1. V cenách jsou započteny náklady na měření provozních odchylek dle ČSN, zpracování a předání tištěných výstupů objednateli.</t>
  </si>
  <si>
    <t>28,796</t>
  </si>
  <si>
    <t>13</t>
  </si>
  <si>
    <t>5901005020</t>
  </si>
  <si>
    <t>Měření geometrických parametrů měřícím vozíkem ve výhybce. Poznámka: 1. V cenách jsou započteny náklady na měření provozních odchylek dle ČSN, zpracování a předání tištěných výstupů objednateli.</t>
  </si>
  <si>
    <t>-1299464475</t>
  </si>
  <si>
    <t>1870</t>
  </si>
  <si>
    <t>OST</t>
  </si>
  <si>
    <t>Ostatní</t>
  </si>
  <si>
    <t>14</t>
  </si>
  <si>
    <t>7497351560</t>
  </si>
  <si>
    <t>Montáž přímého ukolejnění na elektrizovaných tratích nebo v kolejových obvodech</t>
  </si>
  <si>
    <t>kus</t>
  </si>
  <si>
    <t>512</t>
  </si>
  <si>
    <t>-1456067912</t>
  </si>
  <si>
    <t>"Libeň - Běchovice" 257</t>
  </si>
  <si>
    <t>7497371630</t>
  </si>
  <si>
    <t>Demontáže zařízení trakčního vedení svodu propojení nebo ukolejnění na elektrizovaných tratích nebo v kolejových obvodech - demontáž stávajícího zařízení se všemi pomocnými doplňujícími úpravami</t>
  </si>
  <si>
    <t>-327425039</t>
  </si>
  <si>
    <t>257</t>
  </si>
  <si>
    <t>16</t>
  </si>
  <si>
    <t>7592005120</t>
  </si>
  <si>
    <t>Montáž informačního bodu MIB 6 - uložení a připevnění na určené místo, seřízení, přezkoušení</t>
  </si>
  <si>
    <t>-1110270436</t>
  </si>
  <si>
    <t>40</t>
  </si>
  <si>
    <t>17</t>
  </si>
  <si>
    <t>7592005162</t>
  </si>
  <si>
    <t>Montáž balízy do kolejiště pomocí systému Vortok</t>
  </si>
  <si>
    <t>-1937740555</t>
  </si>
  <si>
    <t>79</t>
  </si>
  <si>
    <t>18</t>
  </si>
  <si>
    <t>7592007120</t>
  </si>
  <si>
    <t>Demontáž informačního bodu MIB 6</t>
  </si>
  <si>
    <t>1634926496</t>
  </si>
  <si>
    <t>19</t>
  </si>
  <si>
    <t>7592007162</t>
  </si>
  <si>
    <t>Demontáž balízy upevněné pomocí systému Vortok</t>
  </si>
  <si>
    <t>-125938230</t>
  </si>
  <si>
    <t>Vedlejší rozpočtové náklady</t>
  </si>
  <si>
    <t>20</t>
  </si>
  <si>
    <t>9902300500</t>
  </si>
  <si>
    <t>Doprava jednosměrná (např. nakupovaného materiálu)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</si>
  <si>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1673171475</t>
  </si>
  <si>
    <t>Poznámka k souboru cen:_x000d_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</si>
  <si>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</si>
  <si>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8279,82</t>
  </si>
  <si>
    <t>9903200100</t>
  </si>
  <si>
    <t>Přeprava mechanizace na místo prováděných prací o hmotnosti přes 12 t přes 50 do 100 km</t>
  </si>
  <si>
    <t>598782432</t>
  </si>
  <si>
    <t>Poznámka k souboru cen:_x000d_
1. Ceny jsou určeny pro dopravu mechanizmů na místo prováděných prací po silnici i po kolejích. 2. V ceně jsou započteny i náklady na zpáteční cestu dopravního prostředku. Měrnou jednotkou je kus přepravovaného stroje.</t>
  </si>
  <si>
    <t>ASP výhybková</t>
  </si>
  <si>
    <t>ASP</t>
  </si>
  <si>
    <t>SSP</t>
  </si>
  <si>
    <t>DGS</t>
  </si>
  <si>
    <t>loko traktor</t>
  </si>
  <si>
    <t>02 - Nové spojení trať + výhybky</t>
  </si>
  <si>
    <t>-915283629</t>
  </si>
  <si>
    <t>"Balabenka - Rokytka k.č.501" 823*0,05*3*1,8</t>
  </si>
  <si>
    <t>"Balabenka - Rokytka k.č.502" 525*0,05*3*1,8</t>
  </si>
  <si>
    <t>"Balabenka - Sluncová k.č.401" 1898*0,05*3*1,8</t>
  </si>
  <si>
    <t>"Balabenka - Sluncová k.č.402" 1279*0,05*3*1,8</t>
  </si>
  <si>
    <t>"TGM Hrabovka - Sluncová k.č.201" 677*0,05*3*1,8</t>
  </si>
  <si>
    <t>"TGM Hrabovka - Sluncová k.č.202" 649*0,05*3*1,8</t>
  </si>
  <si>
    <t>"Sluncová - Libeň k.č.201" 1399*0,05*3*1,8</t>
  </si>
  <si>
    <t>"Sluncová - Libeň k.č.202" 1939*0,05*3*1,8</t>
  </si>
  <si>
    <t>"Hlavní - Libeň k.č.601" 2995*0,05*3*1,8</t>
  </si>
  <si>
    <t>"Hlavní - Libeň k.č.602" 3042*0,05*3*1,8</t>
  </si>
  <si>
    <t>"Hlavní - Balabenka - Vysočany k.č.301" (1890+836+1352)*0,05*3*1,8</t>
  </si>
  <si>
    <t>"Hlavní - Balabenka - Vysočany k.č.301A" 263*0,05*3*1,8</t>
  </si>
  <si>
    <t>"Hlavní - Balabenka - Vysočany k.č.301B" 189*0,05*3*1,8</t>
  </si>
  <si>
    <t>"Hlavní - Balabenka - Vysočany k.č.302" (1889+1168+1597)*0,05*3*1,8</t>
  </si>
  <si>
    <t>"Rokytka v.č. 501,502 - 1:14-760" 2*81,324*0,05*3,5*1,8</t>
  </si>
  <si>
    <t>"Sluncová v.č. 201,202,203,204 - 1:18,5-1200" 4*97,23*0,05*3,5*1,8</t>
  </si>
  <si>
    <t>"Balabenka v.č. 301,302 - 1:14-760" 2*81,324*0,05*3,5*1,8</t>
  </si>
  <si>
    <t>"Balabenka v.č. 1,2,3,4,5 -1:18,5-1200" 5*97,23*0,05*3,5*1,8</t>
  </si>
  <si>
    <t>"Balabenka v.č. 6 - 4°"1*83,81*0,05*3,5*1,8</t>
  </si>
  <si>
    <t>Doplnění KL kamenivem souvisle strojně v koleji</t>
  </si>
  <si>
    <t>-753828941</t>
  </si>
  <si>
    <t>"Balabenka - Rokytka k.č.501" 823*0,05*3</t>
  </si>
  <si>
    <t>"Balabenka - Rokytka k.č.502" 525*0,05*3</t>
  </si>
  <si>
    <t>"Balabenka - Sluncová k.č.401" 1898*0,05*3</t>
  </si>
  <si>
    <t>"Balabenka - Sluncová k.č.402" 1279*0,05*3</t>
  </si>
  <si>
    <t>"TGM Hrabovka - Sluncová k.č.201" 677*0,05*3</t>
  </si>
  <si>
    <t>"TGM Hrabovka - Sluncová k.č.202" 649*0,05*3</t>
  </si>
  <si>
    <t>"Sluncová - Libeň k.č.201" 1399*0,05*3</t>
  </si>
  <si>
    <t>"Sluncová - Libeň k.č.202" 1939*0,05*3</t>
  </si>
  <si>
    <t>"Hlavní - Libeň k.č.601" 2995*0,05*3</t>
  </si>
  <si>
    <t>"Hlavní - Libeň k.č.602" 3042*0,05*3</t>
  </si>
  <si>
    <t>"Hlavní - Balabenka - Vysočany k.č.301" (1890+836+1352)*0,05*3</t>
  </si>
  <si>
    <t>"Hlavní - Balabenka - Vysočany k.č.301A" 263*0,05*3</t>
  </si>
  <si>
    <t>"Hlavní - Balabenka - Vysočany k.č.301B" 189*0,05*3</t>
  </si>
  <si>
    <t>"Hlavní - Balabenka - Vysočany k.č.302" (1889+1168+1597)*0,05*3</t>
  </si>
  <si>
    <t>Doplnění KL kamenivem souvisle strojně ve výhybce</t>
  </si>
  <si>
    <t>-272213596</t>
  </si>
  <si>
    <t>"Rokytka v.č. 501,502 - 1:14-760" 2*81,324*0,05*3,5</t>
  </si>
  <si>
    <t>"Sluncová v.č. 201,202,203,204 - 1:18,5-1200" 4*97,23*0,05*3,5</t>
  </si>
  <si>
    <t>"Balabenka v.č. 301,302 - 1:14-760" 2*81,324*0,05*3,5</t>
  </si>
  <si>
    <t>"Balabenka v.č. 1,2,3,4,5 -1:18,5-1200" 5*97,23*0,05*3,5</t>
  </si>
  <si>
    <t>"Balabenka v.č. 6 - 4°"1*83,81*0,05*3,5</t>
  </si>
  <si>
    <t>477962406</t>
  </si>
  <si>
    <t>"Balabenka - Rokytka k.č.501" 0,823</t>
  </si>
  <si>
    <t>"Balabenka - Rokytka k.č.502" 0,525</t>
  </si>
  <si>
    <t>"Balabenka - Sluncová k.č.401" 1,898</t>
  </si>
  <si>
    <t>"Balabenka - Sluncová k.č.402" 1,279</t>
  </si>
  <si>
    <t>"TGM Hrabovka - Sluncová k.č.201" 0,677</t>
  </si>
  <si>
    <t>"TGM Hrabovka - Sluncová k.č.202" 0,649</t>
  </si>
  <si>
    <t>"Sluncová - Libeň k.č.201" 1,399</t>
  </si>
  <si>
    <t>"Sluncová - Libeň k.č.202" 1,939</t>
  </si>
  <si>
    <t>"Hlavní - Libeň k.č.601" 2,995</t>
  </si>
  <si>
    <t>"Hlavní - Libeň k.č.602" 3,042</t>
  </si>
  <si>
    <t>"Hlavní - Balabenka - Vysočany k.č.301" (1,890+0,836+1,352)</t>
  </si>
  <si>
    <t>"Hlavní - Balabenka - Vysočany k.č.301A" 0,263</t>
  </si>
  <si>
    <t>"Hlavní - Balabenka - Vysočany k.č.301B" 0,189</t>
  </si>
  <si>
    <t>"Hlavní - Balabenka - Vysočany k.č.302" (1,889+1,168+1,597)</t>
  </si>
  <si>
    <t>-512504372</t>
  </si>
  <si>
    <t>"Rokytka v.č. 501,502 - 1:14-760" 2*81,324</t>
  </si>
  <si>
    <t>"Sluncová v.č. 201,202,203,204 - 1:18,5-1200" 4*97,23</t>
  </si>
  <si>
    <t>"Balabenka v.č. 301,302 - 1:14-760" 2*81,324</t>
  </si>
  <si>
    <t>"Balabenka v.č. 1,2,3,4,5 -1:18,5-1200" 5*97,23</t>
  </si>
  <si>
    <t>"Balabenka v.č. 6 - 4°"1*83,81</t>
  </si>
  <si>
    <t>Stabilizace kolejového lože koleje stávajícího</t>
  </si>
  <si>
    <t>975543758</t>
  </si>
  <si>
    <t>Stabilizace kolejového lože výhybky stávajícího</t>
  </si>
  <si>
    <t>1109127973</t>
  </si>
  <si>
    <t>Snížení KL pod patou kolejnice v koleji</t>
  </si>
  <si>
    <t>1172834324</t>
  </si>
  <si>
    <t>Snížení KL pod patou kolejnice ve výhybce</t>
  </si>
  <si>
    <t>-1839240565</t>
  </si>
  <si>
    <t>2051043437</t>
  </si>
  <si>
    <t>24,410</t>
  </si>
  <si>
    <t>-437715998</t>
  </si>
  <si>
    <t>1284,176</t>
  </si>
  <si>
    <t>5913060010</t>
  </si>
  <si>
    <t>Demontáž dílů betonové přejezdové konstrukce vnějšího panelu. Poznámka: 1. V cenách jsou započteny náklady na demontáž konstrukce a naložení na dopravní prostředek.</t>
  </si>
  <si>
    <t>-137311951</t>
  </si>
  <si>
    <t>"Vítkov k.č.302" 20</t>
  </si>
  <si>
    <t>"portál Krekjcárek k.č. 301" 19*2</t>
  </si>
  <si>
    <t>"portál Krekjcárek k.č. 302" 19*2</t>
  </si>
  <si>
    <t>"portál Krekjcárek k.č. 601" 24*2</t>
  </si>
  <si>
    <t>"portál Krekjcárek k.č. 602" 24*2</t>
  </si>
  <si>
    <t>"portál Hl. nádraží k.č. 301" 11*2</t>
  </si>
  <si>
    <t>"portál Hl. nádraží k.č. 302" 11*2</t>
  </si>
  <si>
    <t>"portá Hl. nádraží k.č. 601" 15*2</t>
  </si>
  <si>
    <t>"portál Hl. nádraží k.č. 602" 15*2</t>
  </si>
  <si>
    <t>5913060020</t>
  </si>
  <si>
    <t>Demontáž dílů betonové přejezdové konstrukce vnitřního panelu. Poznámka: 1. V cenách jsou započteny náklady na demontáž konstrukce a naložení na dopravní prostředek.</t>
  </si>
  <si>
    <t>-1538163878</t>
  </si>
  <si>
    <t>"portál Krekjcárek k.č. 301" 19</t>
  </si>
  <si>
    <t>"portál Krekjcárek k.č. 302" 19</t>
  </si>
  <si>
    <t>"portál Krekjcárek k.č. 601" 24</t>
  </si>
  <si>
    <t>"portál Krekjcárek k.č. 602" 24</t>
  </si>
  <si>
    <t>"portál Hl. nádraží k.č. 301" 11</t>
  </si>
  <si>
    <t>"portál Hl. nádraží k.č. 302" 11</t>
  </si>
  <si>
    <t>"portá Hl. nádraží k.č. 601" 15</t>
  </si>
  <si>
    <t>"portál Hl. nádraží k.č. 602" 15</t>
  </si>
  <si>
    <t>5913060030</t>
  </si>
  <si>
    <t>Demontáž dílů betonové přejezdové konstrukce náběhového klínu. Poznámka: 1. V cenách jsou započteny náklady na demontáž konstrukce a naložení na dopravní prostředek.</t>
  </si>
  <si>
    <t>188713830</t>
  </si>
  <si>
    <t>"Vítkov" 1*3</t>
  </si>
  <si>
    <t>"kolej 302" (3+1)+(1+1)</t>
  </si>
  <si>
    <t>"kolej 301" (1+1)+(1+1)</t>
  </si>
  <si>
    <t>"kolej 601" (1+1)+(1+1)</t>
  </si>
  <si>
    <t>"kolej 602" (1+1)+(1+1)</t>
  </si>
  <si>
    <t>5913065010</t>
  </si>
  <si>
    <t>Montáž dílů betonové přejezdové konstrukce v koleji vnějšího panelu. Poznámka: 1. V cenách jsou započteny náklady na montáž dílů. 2. V cenách nejsou obsaženy náklady na dodávku materiálu.</t>
  </si>
  <si>
    <t>1193501632</t>
  </si>
  <si>
    <t>296</t>
  </si>
  <si>
    <t>5913065020</t>
  </si>
  <si>
    <t>Montáž dílů betonové přejezdové konstrukce v koleji vnitřního panelu. Poznámka: 1. V cenách jsou započteny náklady na montáž dílů. 2. V cenách nejsou obsaženy náklady na dodávku materiálu.</t>
  </si>
  <si>
    <t>792120278</t>
  </si>
  <si>
    <t>158</t>
  </si>
  <si>
    <t>5913065030</t>
  </si>
  <si>
    <t>Montáž dílů betonové přejezdové konstrukce v koleji náběhového klínu. Poznámka: 1. V cenách jsou započteny náklady na montáž dílů. 2. V cenách nejsou obsaženy náklady na dodávku materiálu.</t>
  </si>
  <si>
    <t>-258429204</t>
  </si>
  <si>
    <t>-878110418</t>
  </si>
  <si>
    <t>"Rokytka - Balabenka k.č.501" 19</t>
  </si>
  <si>
    <t>"Rokytka - Balabenka k.č.502" 9</t>
  </si>
  <si>
    <t>"Balabenka - Hl.n." 27</t>
  </si>
  <si>
    <t>"Balabenka - Vysočany" 32</t>
  </si>
  <si>
    <t>"Hl.n. - Libeň" 17</t>
  </si>
  <si>
    <t>"Balabenka - Sluncová k.č. 402" 10</t>
  </si>
  <si>
    <t>"Balabenka - Sluncová k.č. 401" 18</t>
  </si>
  <si>
    <t>"Libeň - Sluncová k.č. 202" 22</t>
  </si>
  <si>
    <t>"Libeň - Sluncová k.č. 201" 29</t>
  </si>
  <si>
    <t>"Sluncová - Masar. n. " 23</t>
  </si>
  <si>
    <t>"Libeň - Vysočany" 24</t>
  </si>
  <si>
    <t>-273205373</t>
  </si>
  <si>
    <t>Montáž informačního bodu MIB 6</t>
  </si>
  <si>
    <t>-885768354</t>
  </si>
  <si>
    <t>"Rokytka - Balabenka k.č.501" 8</t>
  </si>
  <si>
    <t>"Rokytka - Balabenka k.č.502" 8</t>
  </si>
  <si>
    <t>"Balabenka - Hl.n." 12</t>
  </si>
  <si>
    <t>"Balabenka - Vysočany" 8</t>
  </si>
  <si>
    <t>"Hl.n. - Libeň" 8</t>
  </si>
  <si>
    <t>"Balabenka - Sluncová k.č. 402"8</t>
  </si>
  <si>
    <t>"Balabenka - Sluncová k.č. 401" 8</t>
  </si>
  <si>
    <t>"Libeň - Sluncová k.č. 202" 8</t>
  </si>
  <si>
    <t>"Libeň - Sluncová k.č. 201" 8</t>
  </si>
  <si>
    <t>"Sluncová - Masar. n. " 8</t>
  </si>
  <si>
    <t>-2087867985</t>
  </si>
  <si>
    <t>22</t>
  </si>
  <si>
    <t>Doprava jednosměrná (např. nakupovaného materiálu) mechanizací o nosnosti přes 3,5 t sypanin (kameniva, písku, suti, dlažebních kostek, atd.) do 60 km</t>
  </si>
  <si>
    <t>-1371946373</t>
  </si>
  <si>
    <t>6995,215</t>
  </si>
  <si>
    <t>23</t>
  </si>
  <si>
    <t>-1799285602</t>
  </si>
  <si>
    <t>03 - Libeň trať + výhybky</t>
  </si>
  <si>
    <t>"Libeň k.č.103C,103B,103A,103,5,5A" (484+127+294+359+482+495)*0,05*3*1,8</t>
  </si>
  <si>
    <t>"Libeň k.č.101D,101A,101C,101B1,1D,1C,1B,1A" (015+572+19+55+1015+37+15+186+19)*0,05*3*1,8</t>
  </si>
  <si>
    <t>"Libeň k.č.3,3A" (539+20)*0,05*3*1,8</t>
  </si>
  <si>
    <t>"Libeň k.č.100D,100A,100C,100B,0,0F,0E,0D,0C,0B" (62+410+6+55+1015+25+74+10+15+16)*0,05*3*1,8</t>
  </si>
  <si>
    <t>"Libeň k.č.102C,102B,102A,2,2D,2C,2B" (15+210+285+1020+17+15+193)*0,05*3*1,8</t>
  </si>
  <si>
    <t>"Libeň k.č.106A,106A,104)" (187+10+804)*0,05*3*1,8</t>
  </si>
  <si>
    <t>"Libeň k.č.106" 804*0,05*3*1,8</t>
  </si>
  <si>
    <t>"Libeň k.č.108A,108B,108,8,8A,6A" (58+27+955+229+85+55)*0,05*3*1,8</t>
  </si>
  <si>
    <t>"Libeň k.č.6" 501*0,05*3*1,8</t>
  </si>
  <si>
    <t>"Libeň k.č.1" 1477*0,05*3*1,8</t>
  </si>
  <si>
    <t>"Libeň k.č.110A,110B,110A" (201+73+18)*0,05*3*1,8</t>
  </si>
  <si>
    <t>"Libeň k.č.10B" 223*0,05*3*1,8</t>
  </si>
  <si>
    <t>"Libeň v.č.14,23,24,36,51,52,53,54,77 - 1:18,5-1200" 9*97,230*0,05*3,5*1,8</t>
  </si>
  <si>
    <t>"Libeň v.č. 15,16,79,80,81,82 - 1:14-760" 6*81,324*0,05*3,5*1,8</t>
  </si>
  <si>
    <t>"Libeň v.č. 1,2,3,4,5,6,7,9,10,11,13,19, 26,31,68,75,76,83,84,85,86 - 1:12-500" 21*62,391*0,05*3,5*1,8</t>
  </si>
  <si>
    <t>"Libeň v.č. 18,25,34,35,59 - 1:11-300" 5*53,608*0,05*3,5*1,8</t>
  </si>
  <si>
    <t>"Libeň v.č. 60,64,66 - 1:9-300" 3*49,846*0,05*3,5*1,8</t>
  </si>
  <si>
    <t>"Libeň v.č. 142ab,63ab,67ab,73ab - C 1:11-300" 4*80*0,05*3,5*1,8</t>
  </si>
  <si>
    <t xml:space="preserve">"Libeň v.č. DKS  - střed 901 1:11+v.č.27,28ab,29,30" (1*109,170+1*65,065+3*39,287)*0,05*3,5*1,8</t>
  </si>
  <si>
    <t xml:space="preserve">"Libeň v.č. DKS  - střed 902 1:11+v.č.55,56,57,58" (1*109,170+4*39,287)*0,05*3,5*1,8</t>
  </si>
  <si>
    <t xml:space="preserve">"Libeň v.č. DKS  - střed 905 1:11+v.č.69ab,70ab,72ab,74" (1*109,170+3*65,065+1*39,287)*0,05*3,5*1,8</t>
  </si>
  <si>
    <t>"Libeň k.č.103C,103B,103A,103,5,5A" (484+127+294+359+482+495)*0,05*3</t>
  </si>
  <si>
    <t>"Libeň k.č.101D,101A,101C,101B1,1D,1C,1B,1A" (015+572+19+55+1015+37+15+186+19)*0,05*3</t>
  </si>
  <si>
    <t>"Libeň k.č.3,3A" (539+20)*0,05*3</t>
  </si>
  <si>
    <t>"Libeň k.č.100D,100A,100C,100B,0,0F,0E,0D,0C,0B" (62+410+6+55+1015+25+74+10+15+16)*0,05*3</t>
  </si>
  <si>
    <t>"Libeň k.č.102C,102B,102A,2,2D,2C,2B" (15+210+285+1020+17+15+193)*0,05*3</t>
  </si>
  <si>
    <t>"Libeň k.č.106A,106A,104)" (187+10+804)*0,05*3</t>
  </si>
  <si>
    <t>"Libeň k.č.106" 804*0,05*3</t>
  </si>
  <si>
    <t>"Libeň k.č.108A,108B,108,8,8A,6A" (58+27+955+229+85+55)*0,05*3</t>
  </si>
  <si>
    <t>"Libeň k.č.6" 501*0,05*3</t>
  </si>
  <si>
    <t>"Libeň k.č.1" 1477*0,05*3</t>
  </si>
  <si>
    <t>"Libeň k.č.110A,110B,110A" (201+73+18)*0,05*3</t>
  </si>
  <si>
    <t>"Libeň k.č.10B" 223*0,05*3</t>
  </si>
  <si>
    <t>"Libeň v.č.14,23,24,36,51,52,53,54,77 - 1:18,5-1200" 9*97,230*0,05*3,5</t>
  </si>
  <si>
    <t>"Libeň v.č. 15,16,79,80,81,82 - 1:14-760" 6*81,324*0,05*3,5</t>
  </si>
  <si>
    <t>"Libeň v.č. 1,2,3,4,5,6,7,9,10,11,13,19, 26,31,68,75,76,83,84,85,86 - 1:12-500" 21*62,391*0,05*3,5</t>
  </si>
  <si>
    <t>"Libeň v.č. 18,25,34,35,59 - 1:11-300" 5*53,608*0,05*3,5</t>
  </si>
  <si>
    <t>"Libeň v.č. 60,64,66 - 1:9-300" 3*49,846*0,05*3,5</t>
  </si>
  <si>
    <t>"Libeň v.č. 142ab,63ab,67ab,73ab - C 1:11-300" 4*80*0,05*3,5</t>
  </si>
  <si>
    <t xml:space="preserve">"Libeň v.č. DKS  - střed 901 1:11+v.č.27,28ab,29,30" (1*109,170+1*65,065+3*39,287)*0,05*3,5</t>
  </si>
  <si>
    <t xml:space="preserve">"Libeň v.č. DKS  - střed 902 1:11+v.č.55,56,57,58" (1*109,170+4*39,287)*0,05*3,5</t>
  </si>
  <si>
    <t xml:space="preserve">"Libeň v.č. DKS  - střed 905 1:11+v.č.69ab,70ab,72ab,74" (1*109,170+3*65,065+1*39,287)*0,05*3,5</t>
  </si>
  <si>
    <t>"Libeň k.č.103C,103B,103A,103,5,5A" (0,484+0,127+0,294+0,359+0,482+0,495)</t>
  </si>
  <si>
    <t>"Libeň k.č.101D,101A,101C,101B1,1D,1C,1B,1A" (0,015+0,572+0,019+0,055+1,015+0,037+0,015+0,186+0,019)</t>
  </si>
  <si>
    <t>"Libeň k.č.3,3A" (0,539+0,020)</t>
  </si>
  <si>
    <t>"Libeň k.č.100D,100A,100C,100B,0,0F,0E,0D,0C,0B" (0,062+0,410+0,006+0,055+1,015+0,025+0,074+0,010+0,015+0,016)</t>
  </si>
  <si>
    <t>"Libeň k.č.102C,102B,102A,2,2D,2C,2B" (0,015+0,210+0,285+1,020+0,017+0,015+0,193)</t>
  </si>
  <si>
    <t>"Libeň k.č.106A,106A,104)" (0,187+0,010+0,804)</t>
  </si>
  <si>
    <t>"Libeň k.č.106" 0,804</t>
  </si>
  <si>
    <t>"Libeň k.č.108A,108B,108,8,8A,6A" (0,058+0,027+0,955+0,229+0,085+0,055)</t>
  </si>
  <si>
    <t>"Libeň k.č.6" 0,501</t>
  </si>
  <si>
    <t>"Libeň k.č.1" 1,477</t>
  </si>
  <si>
    <t>"Libeň k.č.110A,110B,110A" (0,201+0,073+0,018)</t>
  </si>
  <si>
    <t>"Libeň k.č.10B"0,223</t>
  </si>
  <si>
    <t>"Libeň v.č.14,23,24,36,51,52,53,54,77 - 1:18,5-1200" 9*97,230</t>
  </si>
  <si>
    <t>"Libeň v.č. 15,16,79,80,81,82 - 1:14-760" 6*81,324</t>
  </si>
  <si>
    <t>"Libeň v.č. 1,2,3,4,5,6,7,9,10,11,13,19, 26,31,68,75,76,83,84,85,86 - 1:12-500" 21*62,391</t>
  </si>
  <si>
    <t>"Libeň v.č. 18,25,34,35,59 - 1:11-300" 5*53,608</t>
  </si>
  <si>
    <t>"Libeň v.č. 60,64,66 - 1:9-300" 3*49,846</t>
  </si>
  <si>
    <t>"Libeň v.č. 142ab,63ab,67ab,73ab - C 1:11-300" 4*80</t>
  </si>
  <si>
    <t xml:space="preserve">"Libeň v.č. DKS  - střed 901 1:11+v.č.27,28ab,29,30" 1*109,170+1*65,065+3*39,287</t>
  </si>
  <si>
    <t xml:space="preserve">"Libeň v.č. DKS  - střed 902 1:11+v.č.55,56,57,58" 1*109,170+4*39,287</t>
  </si>
  <si>
    <t xml:space="preserve">"Libeň v.č. DKS  - střed 905 1:11+v.č.69ab,70ab,72ab,74" 1*109,170+3*65,065+1*39,287</t>
  </si>
  <si>
    <t>-1762422700</t>
  </si>
  <si>
    <t>683254914</t>
  </si>
  <si>
    <t>1216495918</t>
  </si>
  <si>
    <t>"kolej č. 3" 2</t>
  </si>
  <si>
    <t>"kolej č. 0" 2</t>
  </si>
  <si>
    <t>"kolej č. 1" 2</t>
  </si>
  <si>
    <t>"kolej č. 2" 2+2*2</t>
  </si>
  <si>
    <t>"kolej č. 6" 2+2*2</t>
  </si>
  <si>
    <t>-898701976</t>
  </si>
  <si>
    <t>"kolej č. 3" 1</t>
  </si>
  <si>
    <t>"kolej č. 0" 1</t>
  </si>
  <si>
    <t>"kolej č. 1" 1</t>
  </si>
  <si>
    <t>"kolej č. 2" 1+2</t>
  </si>
  <si>
    <t>"kolej č. 6" 1+2</t>
  </si>
  <si>
    <t>227867549</t>
  </si>
  <si>
    <t>"kolej č. 2" 4</t>
  </si>
  <si>
    <t>"kolej č. 6" 4</t>
  </si>
  <si>
    <t>2028494627</t>
  </si>
  <si>
    <t>2072436690</t>
  </si>
  <si>
    <t>2129712655</t>
  </si>
  <si>
    <t>-1005342808</t>
  </si>
  <si>
    <t>"Libeň" 65</t>
  </si>
  <si>
    <t>-480271086</t>
  </si>
  <si>
    <t>"Libeň" 32</t>
  </si>
  <si>
    <t>182229425</t>
  </si>
  <si>
    <t>"Libeň" 6</t>
  </si>
  <si>
    <t>-1726517773</t>
  </si>
  <si>
    <t>24</t>
  </si>
  <si>
    <t>-1247295562</t>
  </si>
  <si>
    <t>5106,962</t>
  </si>
  <si>
    <t>25</t>
  </si>
  <si>
    <t>04 - Holešovice trať + výhybky</t>
  </si>
  <si>
    <t>"Rokytka - Holešovice k.č.91" 2357*0,05*3*1,8</t>
  </si>
  <si>
    <t>"Rokytka - Holešovice k.č.92" 2364*0,05*3*1,8</t>
  </si>
  <si>
    <t>"Holešovice k.č.1" 1762*0,05*3*1,8</t>
  </si>
  <si>
    <t>"Holešovice k.č.2" 1683*0,05*3*1,8</t>
  </si>
  <si>
    <t>"Holešovice k.č.3" 805*0,05*3*1,8</t>
  </si>
  <si>
    <t>"Holešovice k.č.4" 853*0,05*3*1,8</t>
  </si>
  <si>
    <t>"Holešovice k.č.5" 805*0,05*3*1,8</t>
  </si>
  <si>
    <t>"Bubny - Holešovice k.č.1" 720*0,05*3*1,8</t>
  </si>
  <si>
    <t>"Bubny - Holešovice k.č.2" 606*0,05*3*1,8</t>
  </si>
  <si>
    <t>"Holešovice v.č. 15,23,24 - 1:14-760" 3*81,324*0,05*3,5*1,8</t>
  </si>
  <si>
    <t>"Holešovice v.č. 6,7,8,9,10,13 - 1:12-500" 5*62,391*0,05*3,5*1,8</t>
  </si>
  <si>
    <t>"Holešovice v.č. 1,2,3,4,11,12,15,18,21- 1:11-300" 9*53,608*0,05*3,5*1,8</t>
  </si>
  <si>
    <t>"Holešovice v.č. 16 - 1:9-300" 1*49,846*0,05*3,5*1,8</t>
  </si>
  <si>
    <t>"Holešovice v.č. 22ab - C 1:11-300" 1*80*0,05*3,5*1,8</t>
  </si>
  <si>
    <t>"Rokytka - Holešovice k.č.91" 2357*0,05*3</t>
  </si>
  <si>
    <t>"Rokytka - Holešovice k.č.92" 2364*0,05*3</t>
  </si>
  <si>
    <t>"Holešovice k.č.1" 1762*0,05*3</t>
  </si>
  <si>
    <t>"Holešovice k.č.2" 1683*0,05*3</t>
  </si>
  <si>
    <t>"Holešovice k.č.3" 805*0,05*3</t>
  </si>
  <si>
    <t>"Holešovice k.č.4" 853*0,05*3</t>
  </si>
  <si>
    <t>"Holešovice k.č.5" 805*0,05*3</t>
  </si>
  <si>
    <t>"Bubny - Holešovice k.č.1" 720*0,05*3</t>
  </si>
  <si>
    <t>"Bubny - Holešovice k.č.2" 606*0,05*3</t>
  </si>
  <si>
    <t>"Holešovice v.č. 15,23,24 - 1:14-760" 3*81,324*0,05*3,5</t>
  </si>
  <si>
    <t>"Holešovice v.č. 6,7,8,9,10,13 - 1:12-500" 5*62,391*0,05*3,5</t>
  </si>
  <si>
    <t>"Holešovice v.č. 1,2,3,4,11,12,15,18,21- 1:11-300" 9*53,608*0,05*3,5</t>
  </si>
  <si>
    <t>"Holešovice v.č. 16 - 1:9-300" 1*49,846*0,05*3,5</t>
  </si>
  <si>
    <t>"Holešovice v.č. 22ab - C 1:11-300" 1*80*0,05*3,5</t>
  </si>
  <si>
    <t>"Rokytka - Holešovice k.č.91" 2,357</t>
  </si>
  <si>
    <t>"Rokytka - Holešovice k.č.92" 2,364</t>
  </si>
  <si>
    <t>"Holešovice k.č.1" 1,762</t>
  </si>
  <si>
    <t>"Holešovice k.č.2" 1,683</t>
  </si>
  <si>
    <t>"Holešovice k.č.3" 0,805</t>
  </si>
  <si>
    <t>"Holešovice k.č.4" 0,853</t>
  </si>
  <si>
    <t>"Holešovice k.č.5" 0,805</t>
  </si>
  <si>
    <t>"Bubny - Holešovice k.č.1" 0,720</t>
  </si>
  <si>
    <t>"Bubny - Holešovice k.č.2" 0,606</t>
  </si>
  <si>
    <t>"Holešovice v.č. 15,23,24 - 1:14-760" 3*81,324</t>
  </si>
  <si>
    <t>"Holešovice v.č. 6,7,8,9,10,13 - 1:12-500" 5*62,391</t>
  </si>
  <si>
    <t>"Holešovice v.č. 1,2,3,4,11,12,15,18,21- 1:11-300" 9*53,608</t>
  </si>
  <si>
    <t>"Holešovice v.č. 16 - 1:9-300" 1*49,846</t>
  </si>
  <si>
    <t>"Holešovice v.č. 22ab - C 1:11-300" 1*80</t>
  </si>
  <si>
    <t>"Bubny - Holešovice" 22</t>
  </si>
  <si>
    <t>"Holešovice" 26</t>
  </si>
  <si>
    <t>"Holešovice - Rokytka" 42</t>
  </si>
  <si>
    <t>"Bubny - Holešovice" 8</t>
  </si>
  <si>
    <t>"Holešovice" 24</t>
  </si>
  <si>
    <t>"Holešovice - Rokytka" 8</t>
  </si>
  <si>
    <t>3595,847</t>
  </si>
  <si>
    <t>05 - Čištění odvodnění a úprava vegetace</t>
  </si>
  <si>
    <t>HSV - Práce a dodávky HSV</t>
  </si>
  <si>
    <t xml:space="preserve">    5 - Komunikace pozemní</t>
  </si>
  <si>
    <t xml:space="preserve">    OST - Ostatní</t>
  </si>
  <si>
    <t>HSV</t>
  </si>
  <si>
    <t>Práce a dodávky HSV</t>
  </si>
  <si>
    <t>Komunikace pozemní</t>
  </si>
  <si>
    <t>5904020010</t>
  </si>
  <si>
    <t>Vyřezání křovin porost řídký 1 až 5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</si>
  <si>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m2</t>
  </si>
  <si>
    <t>-1819410114</t>
  </si>
  <si>
    <t>Poznámka k souboru cen:_x000d_
1. V cenách jsou započteny náklady na vyřezání a likvidaci výřezu spálením, štěpkováním nebo jeho naložení na dopravní prostředek a uložení na skládku. 2. V cenách nejsou obsaženy náklady na dopravu a skládkovné.</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</si>
  <si>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</si>
  <si>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</si>
  <si>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1499386479</t>
  </si>
  <si>
    <t>5904035010</t>
  </si>
  <si>
    <t>Kácení stromů se sklonem terénu do 1:2 obvodem kmene od 31 do 63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</si>
  <si>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2091407417</t>
  </si>
  <si>
    <t>Poznámka k souboru cen:_x000d_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</si>
  <si>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5904035020</t>
  </si>
  <si>
    <t>Kácení stromů se sklonem terénu do 1:2 obvodem kmene přes 63 do 80 cm. Poznámka: 1. V cenách jsou započteny náklady na kácení, odvětvení a rozřezání kmene na metry, snesení a likvidaci odpadu spálením, štěpkováním nebo jeho naložení na dopravní prostředek a uložení na skládku. Obvod kmene je měřen ve výšce 1,3 m od úrovně terénu. 2. V cenách nejsou obsaženy náklady na dopravu a skládkovné.</t>
  </si>
  <si>
    <t>-1340434185</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</si>
  <si>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</si>
  <si>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</si>
  <si>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265629213</t>
  </si>
  <si>
    <t>Poznámka k souboru cen:_x000d_
1. V cenách jsou započteny náklady na vyčištění od nánosu a nečistot a rozprostření výzisku na terén nebo naložení na dopravní prostředek. 2. V cenách nejsou obsaženy náklady na dopravu a skládkovné.</t>
  </si>
  <si>
    <t>5000*0,154</t>
  </si>
  <si>
    <t>5914015020</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</si>
  <si>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</si>
  <si>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-479354950</t>
  </si>
  <si>
    <t>3000*0,15</t>
  </si>
  <si>
    <t>5914015040</t>
  </si>
  <si>
    <t>Čištění odvodňovacích zařízení ručně příkopová zídka s krytem. Poznámka: 1. V cenách jsou započteny náklady na vyčištění od nánosu a nečistot a rozprostření výzisku na terén nebo naložení na dopravní prostředek. 2. V cenách nejsou obsaženy náklady na dopravu a skládkovné.</t>
  </si>
  <si>
    <t>-938933712</t>
  </si>
  <si>
    <t>170*0,3</t>
  </si>
  <si>
    <t>591600504R</t>
  </si>
  <si>
    <t>Úklid veřejných prostor v prostoru nástupiště odpadků v kolejišti. Poznámka: 1. V cenách jsou započteny náklady na úklid od nečistot a odpadků a naložení odpadu na dopravní prostředek. 2. V cenách nejsou obsaženy náklady na odklízení sněhu a ledu, dopravu a skládkovné.</t>
  </si>
  <si>
    <t>hod</t>
  </si>
  <si>
    <t>-1473001434</t>
  </si>
  <si>
    <t>Poznámka k souboru cen:_x000d_
1. V cenách jsou započteny náklady na úklid od nečistot a odpadků a naložení odpadu na dopravní prostředek. 2. V cenách nejsou obsaženy náklady na odklízení sněhu a ledu, dopravu a skládkovné.</t>
  </si>
  <si>
    <t>75*6*3</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</si>
  <si>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</si>
  <si>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</si>
  <si>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-1599774021</t>
  </si>
  <si>
    <t>Poznámka k souboru cen:_x000d_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</si>
  <si>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doprava dřevin na úložiště</t>
  </si>
  <si>
    <t>510</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</si>
  <si>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</si>
  <si>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</si>
  <si>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1452728792</t>
  </si>
  <si>
    <t>odvoz komunální odpad</t>
  </si>
  <si>
    <t>150</t>
  </si>
  <si>
    <t>99090001R1</t>
  </si>
  <si>
    <t xml:space="preserve">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</si>
  <si>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339309598</t>
  </si>
  <si>
    <t>Poznámka k souboru cen:_x000d_
1. V cenách jsou započteny náklady na uložení stavebního odpadu na oficiální skládku. 2. Je třeba zohlednit regionální rozdíly v cenách poplatků za uložení suti a odpadů. Tyto se mohou výrazně lišit s ohledem nejen na region, ale také na množství a druh ukládaného odpadu.</t>
  </si>
  <si>
    <t>Uložení komunálního odpadu</t>
  </si>
  <si>
    <t>06 - VRN</t>
  </si>
  <si>
    <t>749735184R</t>
  </si>
  <si>
    <t>Zpracování KSU a TP pro účely zavedení do provozu</t>
  </si>
  <si>
    <t>1968508247</t>
  </si>
  <si>
    <t>vypracování KSU a TP</t>
  </si>
  <si>
    <t>Používání KSU a TP včetně materiálu</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</si>
  <si>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</si>
  <si>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</si>
  <si>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2008582156</t>
  </si>
  <si>
    <t>Poznámka k souboru cen:_x000d_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</si>
  <si>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"Libeň - Praha Běchovice trať + výhybky" 28,796+1,870</t>
  </si>
  <si>
    <t xml:space="preserve">"Nové spojení  trať + výhybky" 24,410+1,284</t>
  </si>
  <si>
    <t>"Libeň trať + výhybky" 13,883+4,313</t>
  </si>
  <si>
    <t>"HOlešovice trať + výhybky" 11,955+1,168</t>
  </si>
  <si>
    <t>023101041</t>
  </si>
  <si>
    <t>Projektové práce Projektové práce v rozsahu ZRN (vyjma dále jmenované práce) přes 20 mil. Kč</t>
  </si>
  <si>
    <t>%</t>
  </si>
  <si>
    <t>-2076549987</t>
  </si>
  <si>
    <t>SO 01 - SO 04</t>
  </si>
  <si>
    <t>2,45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</si>
  <si>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</si>
  <si>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</si>
  <si>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335585633</t>
  </si>
  <si>
    <t>033121021</t>
  </si>
  <si>
    <t>Provozní vlivy Rušení prací železničním provozem širá trať nebo dopravny s kolejovým rozvětvením s počtem vlaků za směnu 8,5 hod. přes 50 do 100</t>
  </si>
  <si>
    <t>622115690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</si>
</sst>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8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167" fontId="22"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31</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32</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E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91-2021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Oprava GPK v úseku Praha hl.n. - Praha Běchovice, Nové spojení</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8. 1. 2021</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Ing. Aleš Bednář</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 xml:space="preserve"> </v>
      </c>
      <c r="AN89" s="71"/>
      <c r="AO89" s="71"/>
      <c r="AP89" s="71"/>
      <c r="AQ89" s="40"/>
      <c r="AR89" s="44"/>
      <c r="AS89" s="81" t="s">
        <v>55</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32</v>
      </c>
      <c r="AJ90" s="40"/>
      <c r="AK90" s="40"/>
      <c r="AL90" s="40"/>
      <c r="AM90" s="80" t="str">
        <f>IF(E20="","",E20)</f>
        <v>Lukáš Kot</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2" t="s">
        <v>72</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73</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ROUND(SUM(AG95:AG100),2)</f>
        <v>0</v>
      </c>
      <c r="AH94" s="109"/>
      <c r="AI94" s="109"/>
      <c r="AJ94" s="109"/>
      <c r="AK94" s="109"/>
      <c r="AL94" s="109"/>
      <c r="AM94" s="109"/>
      <c r="AN94" s="110">
        <f>SUM(AG94,AT94)</f>
        <v>0</v>
      </c>
      <c r="AO94" s="110"/>
      <c r="AP94" s="110"/>
      <c r="AQ94" s="111" t="s">
        <v>1</v>
      </c>
      <c r="AR94" s="112"/>
      <c r="AS94" s="113">
        <f>ROUND(SUM(AS95:AS100),2)</f>
        <v>0</v>
      </c>
      <c r="AT94" s="114">
        <f>ROUND(SUM(AV94:AW94),2)</f>
        <v>0</v>
      </c>
      <c r="AU94" s="115">
        <f>ROUND(SUM(AU95:AU100),5)</f>
        <v>0</v>
      </c>
      <c r="AV94" s="114">
        <f>ROUND(AZ94*L29,2)</f>
        <v>0</v>
      </c>
      <c r="AW94" s="114">
        <f>ROUND(BA94*L30,2)</f>
        <v>0</v>
      </c>
      <c r="AX94" s="114">
        <f>ROUND(BB94*L29,2)</f>
        <v>0</v>
      </c>
      <c r="AY94" s="114">
        <f>ROUND(BC94*L30,2)</f>
        <v>0</v>
      </c>
      <c r="AZ94" s="114">
        <f>ROUND(SUM(AZ95:AZ100),2)</f>
        <v>0</v>
      </c>
      <c r="BA94" s="114">
        <f>ROUND(SUM(BA95:BA100),2)</f>
        <v>0</v>
      </c>
      <c r="BB94" s="114">
        <f>ROUND(SUM(BB95:BB100),2)</f>
        <v>0</v>
      </c>
      <c r="BC94" s="114">
        <f>ROUND(SUM(BC95:BC100),2)</f>
        <v>0</v>
      </c>
      <c r="BD94" s="116">
        <f>ROUND(SUM(BD95:BD100),2)</f>
        <v>0</v>
      </c>
      <c r="BE94" s="6"/>
      <c r="BS94" s="117" t="s">
        <v>74</v>
      </c>
      <c r="BT94" s="117" t="s">
        <v>75</v>
      </c>
      <c r="BU94" s="118" t="s">
        <v>76</v>
      </c>
      <c r="BV94" s="117" t="s">
        <v>77</v>
      </c>
      <c r="BW94" s="117" t="s">
        <v>5</v>
      </c>
      <c r="BX94" s="117" t="s">
        <v>78</v>
      </c>
      <c r="CL94" s="117" t="s">
        <v>1</v>
      </c>
    </row>
    <row r="95" s="7" customFormat="1" ht="16.5" customHeight="1">
      <c r="A95" s="119" t="s">
        <v>79</v>
      </c>
      <c r="B95" s="120"/>
      <c r="C95" s="121"/>
      <c r="D95" s="122" t="s">
        <v>80</v>
      </c>
      <c r="E95" s="122"/>
      <c r="F95" s="122"/>
      <c r="G95" s="122"/>
      <c r="H95" s="122"/>
      <c r="I95" s="123"/>
      <c r="J95" s="122" t="s">
        <v>81</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'01 - Libeň - Běchovice tr...'!J30</f>
        <v>0</v>
      </c>
      <c r="AH95" s="123"/>
      <c r="AI95" s="123"/>
      <c r="AJ95" s="123"/>
      <c r="AK95" s="123"/>
      <c r="AL95" s="123"/>
      <c r="AM95" s="123"/>
      <c r="AN95" s="124">
        <f>SUM(AG95,AT95)</f>
        <v>0</v>
      </c>
      <c r="AO95" s="123"/>
      <c r="AP95" s="123"/>
      <c r="AQ95" s="125" t="s">
        <v>82</v>
      </c>
      <c r="AR95" s="126"/>
      <c r="AS95" s="127">
        <v>0</v>
      </c>
      <c r="AT95" s="128">
        <f>ROUND(SUM(AV95:AW95),2)</f>
        <v>0</v>
      </c>
      <c r="AU95" s="129">
        <f>'01 - Libeň - Běchovice tr...'!P120</f>
        <v>0</v>
      </c>
      <c r="AV95" s="128">
        <f>'01 - Libeň - Běchovice tr...'!J33</f>
        <v>0</v>
      </c>
      <c r="AW95" s="128">
        <f>'01 - Libeň - Běchovice tr...'!J34</f>
        <v>0</v>
      </c>
      <c r="AX95" s="128">
        <f>'01 - Libeň - Běchovice tr...'!J35</f>
        <v>0</v>
      </c>
      <c r="AY95" s="128">
        <f>'01 - Libeň - Běchovice tr...'!J36</f>
        <v>0</v>
      </c>
      <c r="AZ95" s="128">
        <f>'01 - Libeň - Běchovice tr...'!F33</f>
        <v>0</v>
      </c>
      <c r="BA95" s="128">
        <f>'01 - Libeň - Běchovice tr...'!F34</f>
        <v>0</v>
      </c>
      <c r="BB95" s="128">
        <f>'01 - Libeň - Běchovice tr...'!F35</f>
        <v>0</v>
      </c>
      <c r="BC95" s="128">
        <f>'01 - Libeň - Běchovice tr...'!F36</f>
        <v>0</v>
      </c>
      <c r="BD95" s="130">
        <f>'01 - Libeň - Běchovice tr...'!F37</f>
        <v>0</v>
      </c>
      <c r="BE95" s="7"/>
      <c r="BT95" s="131" t="s">
        <v>83</v>
      </c>
      <c r="BV95" s="131" t="s">
        <v>77</v>
      </c>
      <c r="BW95" s="131" t="s">
        <v>84</v>
      </c>
      <c r="BX95" s="131" t="s">
        <v>5</v>
      </c>
      <c r="CL95" s="131" t="s">
        <v>1</v>
      </c>
      <c r="CM95" s="131" t="s">
        <v>85</v>
      </c>
    </row>
    <row r="96" s="7" customFormat="1" ht="16.5" customHeight="1">
      <c r="A96" s="119" t="s">
        <v>79</v>
      </c>
      <c r="B96" s="120"/>
      <c r="C96" s="121"/>
      <c r="D96" s="122" t="s">
        <v>86</v>
      </c>
      <c r="E96" s="122"/>
      <c r="F96" s="122"/>
      <c r="G96" s="122"/>
      <c r="H96" s="122"/>
      <c r="I96" s="123"/>
      <c r="J96" s="122" t="s">
        <v>87</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'02 - Nové spojení trať + ...'!J30</f>
        <v>0</v>
      </c>
      <c r="AH96" s="123"/>
      <c r="AI96" s="123"/>
      <c r="AJ96" s="123"/>
      <c r="AK96" s="123"/>
      <c r="AL96" s="123"/>
      <c r="AM96" s="123"/>
      <c r="AN96" s="124">
        <f>SUM(AG96,AT96)</f>
        <v>0</v>
      </c>
      <c r="AO96" s="123"/>
      <c r="AP96" s="123"/>
      <c r="AQ96" s="125" t="s">
        <v>82</v>
      </c>
      <c r="AR96" s="126"/>
      <c r="AS96" s="127">
        <v>0</v>
      </c>
      <c r="AT96" s="128">
        <f>ROUND(SUM(AV96:AW96),2)</f>
        <v>0</v>
      </c>
      <c r="AU96" s="129">
        <f>'02 - Nové spojení trať + ...'!P120</f>
        <v>0</v>
      </c>
      <c r="AV96" s="128">
        <f>'02 - Nové spojení trať + ...'!J33</f>
        <v>0</v>
      </c>
      <c r="AW96" s="128">
        <f>'02 - Nové spojení trať + ...'!J34</f>
        <v>0</v>
      </c>
      <c r="AX96" s="128">
        <f>'02 - Nové spojení trať + ...'!J35</f>
        <v>0</v>
      </c>
      <c r="AY96" s="128">
        <f>'02 - Nové spojení trať + ...'!J36</f>
        <v>0</v>
      </c>
      <c r="AZ96" s="128">
        <f>'02 - Nové spojení trať + ...'!F33</f>
        <v>0</v>
      </c>
      <c r="BA96" s="128">
        <f>'02 - Nové spojení trať + ...'!F34</f>
        <v>0</v>
      </c>
      <c r="BB96" s="128">
        <f>'02 - Nové spojení trať + ...'!F35</f>
        <v>0</v>
      </c>
      <c r="BC96" s="128">
        <f>'02 - Nové spojení trať + ...'!F36</f>
        <v>0</v>
      </c>
      <c r="BD96" s="130">
        <f>'02 - Nové spojení trať + ...'!F37</f>
        <v>0</v>
      </c>
      <c r="BE96" s="7"/>
      <c r="BT96" s="131" t="s">
        <v>83</v>
      </c>
      <c r="BV96" s="131" t="s">
        <v>77</v>
      </c>
      <c r="BW96" s="131" t="s">
        <v>88</v>
      </c>
      <c r="BX96" s="131" t="s">
        <v>5</v>
      </c>
      <c r="CL96" s="131" t="s">
        <v>1</v>
      </c>
      <c r="CM96" s="131" t="s">
        <v>85</v>
      </c>
    </row>
    <row r="97" s="7" customFormat="1" ht="16.5" customHeight="1">
      <c r="A97" s="119" t="s">
        <v>79</v>
      </c>
      <c r="B97" s="120"/>
      <c r="C97" s="121"/>
      <c r="D97" s="122" t="s">
        <v>89</v>
      </c>
      <c r="E97" s="122"/>
      <c r="F97" s="122"/>
      <c r="G97" s="122"/>
      <c r="H97" s="122"/>
      <c r="I97" s="123"/>
      <c r="J97" s="122" t="s">
        <v>90</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'03 - Libeň trať + výhybky'!J30</f>
        <v>0</v>
      </c>
      <c r="AH97" s="123"/>
      <c r="AI97" s="123"/>
      <c r="AJ97" s="123"/>
      <c r="AK97" s="123"/>
      <c r="AL97" s="123"/>
      <c r="AM97" s="123"/>
      <c r="AN97" s="124">
        <f>SUM(AG97,AT97)</f>
        <v>0</v>
      </c>
      <c r="AO97" s="123"/>
      <c r="AP97" s="123"/>
      <c r="AQ97" s="125" t="s">
        <v>82</v>
      </c>
      <c r="AR97" s="126"/>
      <c r="AS97" s="127">
        <v>0</v>
      </c>
      <c r="AT97" s="128">
        <f>ROUND(SUM(AV97:AW97),2)</f>
        <v>0</v>
      </c>
      <c r="AU97" s="129">
        <f>'03 - Libeň trať + výhybky'!P120</f>
        <v>0</v>
      </c>
      <c r="AV97" s="128">
        <f>'03 - Libeň trať + výhybky'!J33</f>
        <v>0</v>
      </c>
      <c r="AW97" s="128">
        <f>'03 - Libeň trať + výhybky'!J34</f>
        <v>0</v>
      </c>
      <c r="AX97" s="128">
        <f>'03 - Libeň trať + výhybky'!J35</f>
        <v>0</v>
      </c>
      <c r="AY97" s="128">
        <f>'03 - Libeň trať + výhybky'!J36</f>
        <v>0</v>
      </c>
      <c r="AZ97" s="128">
        <f>'03 - Libeň trať + výhybky'!F33</f>
        <v>0</v>
      </c>
      <c r="BA97" s="128">
        <f>'03 - Libeň trať + výhybky'!F34</f>
        <v>0</v>
      </c>
      <c r="BB97" s="128">
        <f>'03 - Libeň trať + výhybky'!F35</f>
        <v>0</v>
      </c>
      <c r="BC97" s="128">
        <f>'03 - Libeň trať + výhybky'!F36</f>
        <v>0</v>
      </c>
      <c r="BD97" s="130">
        <f>'03 - Libeň trať + výhybky'!F37</f>
        <v>0</v>
      </c>
      <c r="BE97" s="7"/>
      <c r="BT97" s="131" t="s">
        <v>83</v>
      </c>
      <c r="BV97" s="131" t="s">
        <v>77</v>
      </c>
      <c r="BW97" s="131" t="s">
        <v>91</v>
      </c>
      <c r="BX97" s="131" t="s">
        <v>5</v>
      </c>
      <c r="CL97" s="131" t="s">
        <v>1</v>
      </c>
      <c r="CM97" s="131" t="s">
        <v>85</v>
      </c>
    </row>
    <row r="98" s="7" customFormat="1" ht="16.5" customHeight="1">
      <c r="A98" s="119" t="s">
        <v>79</v>
      </c>
      <c r="B98" s="120"/>
      <c r="C98" s="121"/>
      <c r="D98" s="122" t="s">
        <v>92</v>
      </c>
      <c r="E98" s="122"/>
      <c r="F98" s="122"/>
      <c r="G98" s="122"/>
      <c r="H98" s="122"/>
      <c r="I98" s="123"/>
      <c r="J98" s="122" t="s">
        <v>93</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'04 - Holešovice trať + vý...'!J30</f>
        <v>0</v>
      </c>
      <c r="AH98" s="123"/>
      <c r="AI98" s="123"/>
      <c r="AJ98" s="123"/>
      <c r="AK98" s="123"/>
      <c r="AL98" s="123"/>
      <c r="AM98" s="123"/>
      <c r="AN98" s="124">
        <f>SUM(AG98,AT98)</f>
        <v>0</v>
      </c>
      <c r="AO98" s="123"/>
      <c r="AP98" s="123"/>
      <c r="AQ98" s="125" t="s">
        <v>82</v>
      </c>
      <c r="AR98" s="126"/>
      <c r="AS98" s="127">
        <v>0</v>
      </c>
      <c r="AT98" s="128">
        <f>ROUND(SUM(AV98:AW98),2)</f>
        <v>0</v>
      </c>
      <c r="AU98" s="129">
        <f>'04 - Holešovice trať + vý...'!P120</f>
        <v>0</v>
      </c>
      <c r="AV98" s="128">
        <f>'04 - Holešovice trať + vý...'!J33</f>
        <v>0</v>
      </c>
      <c r="AW98" s="128">
        <f>'04 - Holešovice trať + vý...'!J34</f>
        <v>0</v>
      </c>
      <c r="AX98" s="128">
        <f>'04 - Holešovice trať + vý...'!J35</f>
        <v>0</v>
      </c>
      <c r="AY98" s="128">
        <f>'04 - Holešovice trať + vý...'!J36</f>
        <v>0</v>
      </c>
      <c r="AZ98" s="128">
        <f>'04 - Holešovice trať + vý...'!F33</f>
        <v>0</v>
      </c>
      <c r="BA98" s="128">
        <f>'04 - Holešovice trať + vý...'!F34</f>
        <v>0</v>
      </c>
      <c r="BB98" s="128">
        <f>'04 - Holešovice trať + vý...'!F35</f>
        <v>0</v>
      </c>
      <c r="BC98" s="128">
        <f>'04 - Holešovice trať + vý...'!F36</f>
        <v>0</v>
      </c>
      <c r="BD98" s="130">
        <f>'04 - Holešovice trať + vý...'!F37</f>
        <v>0</v>
      </c>
      <c r="BE98" s="7"/>
      <c r="BT98" s="131" t="s">
        <v>83</v>
      </c>
      <c r="BV98" s="131" t="s">
        <v>77</v>
      </c>
      <c r="BW98" s="131" t="s">
        <v>94</v>
      </c>
      <c r="BX98" s="131" t="s">
        <v>5</v>
      </c>
      <c r="CL98" s="131" t="s">
        <v>1</v>
      </c>
      <c r="CM98" s="131" t="s">
        <v>85</v>
      </c>
    </row>
    <row r="99" s="7" customFormat="1" ht="16.5" customHeight="1">
      <c r="A99" s="119" t="s">
        <v>79</v>
      </c>
      <c r="B99" s="120"/>
      <c r="C99" s="121"/>
      <c r="D99" s="122" t="s">
        <v>95</v>
      </c>
      <c r="E99" s="122"/>
      <c r="F99" s="122"/>
      <c r="G99" s="122"/>
      <c r="H99" s="122"/>
      <c r="I99" s="123"/>
      <c r="J99" s="122" t="s">
        <v>96</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'05 - Čištění odvodnění a ...'!J30</f>
        <v>0</v>
      </c>
      <c r="AH99" s="123"/>
      <c r="AI99" s="123"/>
      <c r="AJ99" s="123"/>
      <c r="AK99" s="123"/>
      <c r="AL99" s="123"/>
      <c r="AM99" s="123"/>
      <c r="AN99" s="124">
        <f>SUM(AG99,AT99)</f>
        <v>0</v>
      </c>
      <c r="AO99" s="123"/>
      <c r="AP99" s="123"/>
      <c r="AQ99" s="125" t="s">
        <v>82</v>
      </c>
      <c r="AR99" s="126"/>
      <c r="AS99" s="127">
        <v>0</v>
      </c>
      <c r="AT99" s="128">
        <f>ROUND(SUM(AV99:AW99),2)</f>
        <v>0</v>
      </c>
      <c r="AU99" s="129">
        <f>'05 - Čištění odvodnění a ...'!P119</f>
        <v>0</v>
      </c>
      <c r="AV99" s="128">
        <f>'05 - Čištění odvodnění a ...'!J33</f>
        <v>0</v>
      </c>
      <c r="AW99" s="128">
        <f>'05 - Čištění odvodnění a ...'!J34</f>
        <v>0</v>
      </c>
      <c r="AX99" s="128">
        <f>'05 - Čištění odvodnění a ...'!J35</f>
        <v>0</v>
      </c>
      <c r="AY99" s="128">
        <f>'05 - Čištění odvodnění a ...'!J36</f>
        <v>0</v>
      </c>
      <c r="AZ99" s="128">
        <f>'05 - Čištění odvodnění a ...'!F33</f>
        <v>0</v>
      </c>
      <c r="BA99" s="128">
        <f>'05 - Čištění odvodnění a ...'!F34</f>
        <v>0</v>
      </c>
      <c r="BB99" s="128">
        <f>'05 - Čištění odvodnění a ...'!F35</f>
        <v>0</v>
      </c>
      <c r="BC99" s="128">
        <f>'05 - Čištění odvodnění a ...'!F36</f>
        <v>0</v>
      </c>
      <c r="BD99" s="130">
        <f>'05 - Čištění odvodnění a ...'!F37</f>
        <v>0</v>
      </c>
      <c r="BE99" s="7"/>
      <c r="BT99" s="131" t="s">
        <v>83</v>
      </c>
      <c r="BV99" s="131" t="s">
        <v>77</v>
      </c>
      <c r="BW99" s="131" t="s">
        <v>97</v>
      </c>
      <c r="BX99" s="131" t="s">
        <v>5</v>
      </c>
      <c r="CL99" s="131" t="s">
        <v>1</v>
      </c>
      <c r="CM99" s="131" t="s">
        <v>85</v>
      </c>
    </row>
    <row r="100" s="7" customFormat="1" ht="16.5" customHeight="1">
      <c r="A100" s="119" t="s">
        <v>79</v>
      </c>
      <c r="B100" s="120"/>
      <c r="C100" s="121"/>
      <c r="D100" s="122" t="s">
        <v>98</v>
      </c>
      <c r="E100" s="122"/>
      <c r="F100" s="122"/>
      <c r="G100" s="122"/>
      <c r="H100" s="122"/>
      <c r="I100" s="123"/>
      <c r="J100" s="122" t="s">
        <v>99</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'06 - VRN'!J30</f>
        <v>0</v>
      </c>
      <c r="AH100" s="123"/>
      <c r="AI100" s="123"/>
      <c r="AJ100" s="123"/>
      <c r="AK100" s="123"/>
      <c r="AL100" s="123"/>
      <c r="AM100" s="123"/>
      <c r="AN100" s="124">
        <f>SUM(AG100,AT100)</f>
        <v>0</v>
      </c>
      <c r="AO100" s="123"/>
      <c r="AP100" s="123"/>
      <c r="AQ100" s="125" t="s">
        <v>82</v>
      </c>
      <c r="AR100" s="126"/>
      <c r="AS100" s="132">
        <v>0</v>
      </c>
      <c r="AT100" s="133">
        <f>ROUND(SUM(AV100:AW100),2)</f>
        <v>0</v>
      </c>
      <c r="AU100" s="134">
        <f>'06 - VRN'!P118</f>
        <v>0</v>
      </c>
      <c r="AV100" s="133">
        <f>'06 - VRN'!J33</f>
        <v>0</v>
      </c>
      <c r="AW100" s="133">
        <f>'06 - VRN'!J34</f>
        <v>0</v>
      </c>
      <c r="AX100" s="133">
        <f>'06 - VRN'!J35</f>
        <v>0</v>
      </c>
      <c r="AY100" s="133">
        <f>'06 - VRN'!J36</f>
        <v>0</v>
      </c>
      <c r="AZ100" s="133">
        <f>'06 - VRN'!F33</f>
        <v>0</v>
      </c>
      <c r="BA100" s="133">
        <f>'06 - VRN'!F34</f>
        <v>0</v>
      </c>
      <c r="BB100" s="133">
        <f>'06 - VRN'!F35</f>
        <v>0</v>
      </c>
      <c r="BC100" s="133">
        <f>'06 - VRN'!F36</f>
        <v>0</v>
      </c>
      <c r="BD100" s="135">
        <f>'06 - VRN'!F37</f>
        <v>0</v>
      </c>
      <c r="BE100" s="7"/>
      <c r="BT100" s="131" t="s">
        <v>83</v>
      </c>
      <c r="BV100" s="131" t="s">
        <v>77</v>
      </c>
      <c r="BW100" s="131" t="s">
        <v>100</v>
      </c>
      <c r="BX100" s="131" t="s">
        <v>5</v>
      </c>
      <c r="CL100" s="131" t="s">
        <v>1</v>
      </c>
      <c r="CM100" s="131" t="s">
        <v>85</v>
      </c>
    </row>
    <row r="101" s="2" customFormat="1" ht="30" customHeight="1">
      <c r="A101" s="38"/>
      <c r="B101" s="39"/>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c r="AF101" s="40"/>
      <c r="AG101" s="40"/>
      <c r="AH101" s="40"/>
      <c r="AI101" s="40"/>
      <c r="AJ101" s="40"/>
      <c r="AK101" s="40"/>
      <c r="AL101" s="40"/>
      <c r="AM101" s="40"/>
      <c r="AN101" s="40"/>
      <c r="AO101" s="40"/>
      <c r="AP101" s="40"/>
      <c r="AQ101" s="40"/>
      <c r="AR101" s="44"/>
      <c r="AS101" s="38"/>
      <c r="AT101" s="38"/>
      <c r="AU101" s="38"/>
      <c r="AV101" s="38"/>
      <c r="AW101" s="38"/>
      <c r="AX101" s="38"/>
      <c r="AY101" s="38"/>
      <c r="AZ101" s="38"/>
      <c r="BA101" s="38"/>
      <c r="BB101" s="38"/>
      <c r="BC101" s="38"/>
      <c r="BD101" s="38"/>
      <c r="BE101" s="38"/>
    </row>
    <row r="102" s="2" customFormat="1" ht="6.96" customHeight="1">
      <c r="A102" s="38"/>
      <c r="B102" s="66"/>
      <c r="C102" s="67"/>
      <c r="D102" s="67"/>
      <c r="E102" s="67"/>
      <c r="F102" s="67"/>
      <c r="G102" s="67"/>
      <c r="H102" s="67"/>
      <c r="I102" s="67"/>
      <c r="J102" s="67"/>
      <c r="K102" s="67"/>
      <c r="L102" s="67"/>
      <c r="M102" s="67"/>
      <c r="N102" s="67"/>
      <c r="O102" s="67"/>
      <c r="P102" s="67"/>
      <c r="Q102" s="67"/>
      <c r="R102" s="67"/>
      <c r="S102" s="67"/>
      <c r="T102" s="67"/>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44"/>
      <c r="AS102" s="38"/>
      <c r="AT102" s="38"/>
      <c r="AU102" s="38"/>
      <c r="AV102" s="38"/>
      <c r="AW102" s="38"/>
      <c r="AX102" s="38"/>
      <c r="AY102" s="38"/>
      <c r="AZ102" s="38"/>
      <c r="BA102" s="38"/>
      <c r="BB102" s="38"/>
      <c r="BC102" s="38"/>
      <c r="BD102" s="38"/>
      <c r="BE102" s="38"/>
    </row>
  </sheetData>
  <sheetProtection sheet="1" formatColumns="0" formatRows="0" objects="1" scenarios="1" spinCount="100000" saltValue="vO0e1Gq0CxJ+pnbiwWLwoXDZ8vT35TGvrviTqccyccykePdoVwaxt+iQ1J/eNU41DjM3o9YMkfGRmQQm+UqjUQ==" hashValue="AbaSyum5E9sLcv7CTYyO5xHo0V5YUVYvrtGGQrE4lnOSFdA92a9z+QaP8na/cYt/Z3+eke3gO0p/FoeJveh7/g==" algorithmName="SHA-512" password="CC35"/>
  <mergeCells count="62">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N100:AP100"/>
    <mergeCell ref="AG100:AM100"/>
    <mergeCell ref="D100:H100"/>
    <mergeCell ref="J100:AF100"/>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Libeň - Běchovice tr...'!C2" display="/"/>
    <hyperlink ref="A96" location="'02 - Nové spojení trať + ...'!C2" display="/"/>
    <hyperlink ref="A97" location="'03 - Libeň trať + výhybky'!C2" display="/"/>
    <hyperlink ref="A98" location="'04 - Holešovice trať + vý...'!C2" display="/"/>
    <hyperlink ref="A99" location="'05 - Čištění odvodnění a ...'!C2" display="/"/>
    <hyperlink ref="A100" location="'06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84</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101</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GPK v úseku Praha hl.n. - Praha Běchovice, Nové spojení</v>
      </c>
      <c r="F7" s="140"/>
      <c r="G7" s="140"/>
      <c r="H7" s="140"/>
      <c r="L7" s="20"/>
    </row>
    <row r="8" hidden="1"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103</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8. 1. 2021</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
        <v>21</v>
      </c>
      <c r="F21" s="38"/>
      <c r="G21" s="38"/>
      <c r="H21" s="38"/>
      <c r="I21" s="140" t="s">
        <v>27</v>
      </c>
      <c r="J21" s="143" t="s">
        <v>1</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ROUND(J120,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ROUND((SUM(BE120:BE328)),  2)</f>
        <v>0</v>
      </c>
      <c r="G33" s="38"/>
      <c r="H33" s="38"/>
      <c r="I33" s="155">
        <v>0.20999999999999999</v>
      </c>
      <c r="J33" s="154">
        <f>ROUND(((SUM(BE120:BE328))*I33),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ROUND((SUM(BF120:BF328)),  2)</f>
        <v>0</v>
      </c>
      <c r="G34" s="38"/>
      <c r="H34" s="38"/>
      <c r="I34" s="155">
        <v>0.14999999999999999</v>
      </c>
      <c r="J34" s="154">
        <f>ROUND(((SUM(BF120:BF328))*I34),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ROUND((SUM(BG120:BG328)),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ROUND((SUM(BH120:BH328)),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ROUND((SUM(BI120:BI328)),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GPK v úseku Praha hl.n. - Praha Běchovice, Nové spojení</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01 - Libeň - Běchovice trať + výhybky</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8. 1. 2021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105</v>
      </c>
      <c r="D94" s="176"/>
      <c r="E94" s="176"/>
      <c r="F94" s="176"/>
      <c r="G94" s="176"/>
      <c r="H94" s="176"/>
      <c r="I94" s="176"/>
      <c r="J94" s="177" t="s">
        <v>106</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107</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108</v>
      </c>
    </row>
    <row r="97" hidden="1" s="9" customFormat="1" ht="24.96" customHeight="1">
      <c r="A97" s="9"/>
      <c r="B97" s="179"/>
      <c r="C97" s="180"/>
      <c r="D97" s="181" t="s">
        <v>109</v>
      </c>
      <c r="E97" s="182"/>
      <c r="F97" s="182"/>
      <c r="G97" s="182"/>
      <c r="H97" s="182"/>
      <c r="I97" s="182"/>
      <c r="J97" s="183">
        <f>J121</f>
        <v>0</v>
      </c>
      <c r="K97" s="180"/>
      <c r="L97" s="184"/>
      <c r="S97" s="9"/>
      <c r="T97" s="9"/>
      <c r="U97" s="9"/>
      <c r="V97" s="9"/>
      <c r="W97" s="9"/>
      <c r="X97" s="9"/>
      <c r="Y97" s="9"/>
      <c r="Z97" s="9"/>
      <c r="AA97" s="9"/>
      <c r="AB97" s="9"/>
      <c r="AC97" s="9"/>
      <c r="AD97" s="9"/>
      <c r="AE97" s="9"/>
    </row>
    <row r="98" hidden="1" s="9" customFormat="1" ht="24.96" customHeight="1">
      <c r="A98" s="9"/>
      <c r="B98" s="179"/>
      <c r="C98" s="180"/>
      <c r="D98" s="181" t="s">
        <v>110</v>
      </c>
      <c r="E98" s="182"/>
      <c r="F98" s="182"/>
      <c r="G98" s="182"/>
      <c r="H98" s="182"/>
      <c r="I98" s="182"/>
      <c r="J98" s="183">
        <f>J146</f>
        <v>0</v>
      </c>
      <c r="K98" s="180"/>
      <c r="L98" s="184"/>
      <c r="S98" s="9"/>
      <c r="T98" s="9"/>
      <c r="U98" s="9"/>
      <c r="V98" s="9"/>
      <c r="W98" s="9"/>
      <c r="X98" s="9"/>
      <c r="Y98" s="9"/>
      <c r="Z98" s="9"/>
      <c r="AA98" s="9"/>
      <c r="AB98" s="9"/>
      <c r="AC98" s="9"/>
      <c r="AD98" s="9"/>
      <c r="AE98" s="9"/>
    </row>
    <row r="99" hidden="1" s="9" customFormat="1" ht="24.96" customHeight="1">
      <c r="A99" s="9"/>
      <c r="B99" s="179"/>
      <c r="C99" s="180"/>
      <c r="D99" s="181" t="s">
        <v>111</v>
      </c>
      <c r="E99" s="182"/>
      <c r="F99" s="182"/>
      <c r="G99" s="182"/>
      <c r="H99" s="182"/>
      <c r="I99" s="182"/>
      <c r="J99" s="183">
        <f>J291</f>
        <v>0</v>
      </c>
      <c r="K99" s="180"/>
      <c r="L99" s="184"/>
      <c r="S99" s="9"/>
      <c r="T99" s="9"/>
      <c r="U99" s="9"/>
      <c r="V99" s="9"/>
      <c r="W99" s="9"/>
      <c r="X99" s="9"/>
      <c r="Y99" s="9"/>
      <c r="Z99" s="9"/>
      <c r="AA99" s="9"/>
      <c r="AB99" s="9"/>
      <c r="AC99" s="9"/>
      <c r="AD99" s="9"/>
      <c r="AE99" s="9"/>
    </row>
    <row r="100" hidden="1" s="9" customFormat="1" ht="24.96" customHeight="1">
      <c r="A100" s="9"/>
      <c r="B100" s="179"/>
      <c r="C100" s="180"/>
      <c r="D100" s="181" t="s">
        <v>112</v>
      </c>
      <c r="E100" s="182"/>
      <c r="F100" s="182"/>
      <c r="G100" s="182"/>
      <c r="H100" s="182"/>
      <c r="I100" s="182"/>
      <c r="J100" s="183">
        <f>J310</f>
        <v>0</v>
      </c>
      <c r="K100" s="180"/>
      <c r="L100" s="184"/>
      <c r="S100" s="9"/>
      <c r="T100" s="9"/>
      <c r="U100" s="9"/>
      <c r="V100" s="9"/>
      <c r="W100" s="9"/>
      <c r="X100" s="9"/>
      <c r="Y100" s="9"/>
      <c r="Z100" s="9"/>
      <c r="AA100" s="9"/>
      <c r="AB100" s="9"/>
      <c r="AC100" s="9"/>
      <c r="AD100" s="9"/>
      <c r="AE100" s="9"/>
    </row>
    <row r="101" hidden="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hidden="1"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3" hidden="1"/>
    <row r="104" hidden="1"/>
    <row r="105" hidden="1"/>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113</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74" t="str">
        <f>E7</f>
        <v>Oprava GPK v úseku Praha hl.n. - Praha Běchovice, Nové spojení</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102</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01 - Libeň - Běchovice trať + výhybky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8. 1. 2021</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Lukáš Kot</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0" customFormat="1" ht="29.28" customHeight="1">
      <c r="A119" s="185"/>
      <c r="B119" s="186"/>
      <c r="C119" s="187" t="s">
        <v>114</v>
      </c>
      <c r="D119" s="188" t="s">
        <v>60</v>
      </c>
      <c r="E119" s="188" t="s">
        <v>56</v>
      </c>
      <c r="F119" s="188" t="s">
        <v>57</v>
      </c>
      <c r="G119" s="188" t="s">
        <v>115</v>
      </c>
      <c r="H119" s="188" t="s">
        <v>116</v>
      </c>
      <c r="I119" s="188" t="s">
        <v>117</v>
      </c>
      <c r="J119" s="188" t="s">
        <v>106</v>
      </c>
      <c r="K119" s="189" t="s">
        <v>118</v>
      </c>
      <c r="L119" s="190"/>
      <c r="M119" s="100" t="s">
        <v>1</v>
      </c>
      <c r="N119" s="101" t="s">
        <v>39</v>
      </c>
      <c r="O119" s="101" t="s">
        <v>119</v>
      </c>
      <c r="P119" s="101" t="s">
        <v>120</v>
      </c>
      <c r="Q119" s="101" t="s">
        <v>121</v>
      </c>
      <c r="R119" s="101" t="s">
        <v>122</v>
      </c>
      <c r="S119" s="101" t="s">
        <v>123</v>
      </c>
      <c r="T119" s="102" t="s">
        <v>124</v>
      </c>
      <c r="U119" s="185"/>
      <c r="V119" s="185"/>
      <c r="W119" s="185"/>
      <c r="X119" s="185"/>
      <c r="Y119" s="185"/>
      <c r="Z119" s="185"/>
      <c r="AA119" s="185"/>
      <c r="AB119" s="185"/>
      <c r="AC119" s="185"/>
      <c r="AD119" s="185"/>
      <c r="AE119" s="185"/>
    </row>
    <row r="120" s="2" customFormat="1" ht="22.8" customHeight="1">
      <c r="A120" s="38"/>
      <c r="B120" s="39"/>
      <c r="C120" s="107" t="s">
        <v>125</v>
      </c>
      <c r="D120" s="40"/>
      <c r="E120" s="40"/>
      <c r="F120" s="40"/>
      <c r="G120" s="40"/>
      <c r="H120" s="40"/>
      <c r="I120" s="40"/>
      <c r="J120" s="191">
        <f>BK120</f>
        <v>0</v>
      </c>
      <c r="K120" s="40"/>
      <c r="L120" s="44"/>
      <c r="M120" s="103"/>
      <c r="N120" s="192"/>
      <c r="O120" s="104"/>
      <c r="P120" s="193">
        <f>P121+P146+P291+P310</f>
        <v>0</v>
      </c>
      <c r="Q120" s="104"/>
      <c r="R120" s="193">
        <f>R121+R146+R291+R310</f>
        <v>8279.8199999999997</v>
      </c>
      <c r="S120" s="104"/>
      <c r="T120" s="194">
        <f>T121+T146+T291+T310</f>
        <v>0</v>
      </c>
      <c r="U120" s="38"/>
      <c r="V120" s="38"/>
      <c r="W120" s="38"/>
      <c r="X120" s="38"/>
      <c r="Y120" s="38"/>
      <c r="Z120" s="38"/>
      <c r="AA120" s="38"/>
      <c r="AB120" s="38"/>
      <c r="AC120" s="38"/>
      <c r="AD120" s="38"/>
      <c r="AE120" s="38"/>
      <c r="AT120" s="17" t="s">
        <v>74</v>
      </c>
      <c r="AU120" s="17" t="s">
        <v>108</v>
      </c>
      <c r="BK120" s="195">
        <f>BK121+BK146+BK291+BK310</f>
        <v>0</v>
      </c>
    </row>
    <row r="121" s="11" customFormat="1" ht="25.92" customHeight="1">
      <c r="A121" s="11"/>
      <c r="B121" s="196"/>
      <c r="C121" s="197"/>
      <c r="D121" s="198" t="s">
        <v>74</v>
      </c>
      <c r="E121" s="199" t="s">
        <v>126</v>
      </c>
      <c r="F121" s="199" t="s">
        <v>127</v>
      </c>
      <c r="G121" s="197"/>
      <c r="H121" s="197"/>
      <c r="I121" s="200"/>
      <c r="J121" s="201">
        <f>BK121</f>
        <v>0</v>
      </c>
      <c r="K121" s="197"/>
      <c r="L121" s="202"/>
      <c r="M121" s="203"/>
      <c r="N121" s="204"/>
      <c r="O121" s="204"/>
      <c r="P121" s="205">
        <f>SUM(P122:P145)</f>
        <v>0</v>
      </c>
      <c r="Q121" s="204"/>
      <c r="R121" s="205">
        <f>SUM(R122:R145)</f>
        <v>8279.8199999999997</v>
      </c>
      <c r="S121" s="204"/>
      <c r="T121" s="206">
        <f>SUM(T122:T145)</f>
        <v>0</v>
      </c>
      <c r="U121" s="11"/>
      <c r="V121" s="11"/>
      <c r="W121" s="11"/>
      <c r="X121" s="11"/>
      <c r="Y121" s="11"/>
      <c r="Z121" s="11"/>
      <c r="AA121" s="11"/>
      <c r="AB121" s="11"/>
      <c r="AC121" s="11"/>
      <c r="AD121" s="11"/>
      <c r="AE121" s="11"/>
      <c r="AR121" s="207" t="s">
        <v>128</v>
      </c>
      <c r="AT121" s="208" t="s">
        <v>74</v>
      </c>
      <c r="AU121" s="208" t="s">
        <v>75</v>
      </c>
      <c r="AY121" s="207" t="s">
        <v>129</v>
      </c>
      <c r="BK121" s="209">
        <f>SUM(BK122:BK145)</f>
        <v>0</v>
      </c>
    </row>
    <row r="122" s="2" customFormat="1" ht="16.5" customHeight="1">
      <c r="A122" s="38"/>
      <c r="B122" s="39"/>
      <c r="C122" s="210" t="s">
        <v>83</v>
      </c>
      <c r="D122" s="210" t="s">
        <v>126</v>
      </c>
      <c r="E122" s="211" t="s">
        <v>130</v>
      </c>
      <c r="F122" s="212" t="s">
        <v>131</v>
      </c>
      <c r="G122" s="213" t="s">
        <v>132</v>
      </c>
      <c r="H122" s="214">
        <v>8279.8199999999997</v>
      </c>
      <c r="I122" s="215"/>
      <c r="J122" s="216">
        <f>ROUND(I122*H122,2)</f>
        <v>0</v>
      </c>
      <c r="K122" s="212" t="s">
        <v>133</v>
      </c>
      <c r="L122" s="217"/>
      <c r="M122" s="218" t="s">
        <v>1</v>
      </c>
      <c r="N122" s="219" t="s">
        <v>40</v>
      </c>
      <c r="O122" s="91"/>
      <c r="P122" s="220">
        <f>O122*H122</f>
        <v>0</v>
      </c>
      <c r="Q122" s="220">
        <v>1</v>
      </c>
      <c r="R122" s="220">
        <f>Q122*H122</f>
        <v>8279.8199999999997</v>
      </c>
      <c r="S122" s="220">
        <v>0</v>
      </c>
      <c r="T122" s="221">
        <f>S122*H122</f>
        <v>0</v>
      </c>
      <c r="U122" s="38"/>
      <c r="V122" s="38"/>
      <c r="W122" s="38"/>
      <c r="X122" s="38"/>
      <c r="Y122" s="38"/>
      <c r="Z122" s="38"/>
      <c r="AA122" s="38"/>
      <c r="AB122" s="38"/>
      <c r="AC122" s="38"/>
      <c r="AD122" s="38"/>
      <c r="AE122" s="38"/>
      <c r="AR122" s="222" t="s">
        <v>134</v>
      </c>
      <c r="AT122" s="222" t="s">
        <v>126</v>
      </c>
      <c r="AU122" s="222" t="s">
        <v>83</v>
      </c>
      <c r="AY122" s="17" t="s">
        <v>129</v>
      </c>
      <c r="BE122" s="223">
        <f>IF(N122="základní",J122,0)</f>
        <v>0</v>
      </c>
      <c r="BF122" s="223">
        <f>IF(N122="snížená",J122,0)</f>
        <v>0</v>
      </c>
      <c r="BG122" s="223">
        <f>IF(N122="zákl. přenesená",J122,0)</f>
        <v>0</v>
      </c>
      <c r="BH122" s="223">
        <f>IF(N122="sníž. přenesená",J122,0)</f>
        <v>0</v>
      </c>
      <c r="BI122" s="223">
        <f>IF(N122="nulová",J122,0)</f>
        <v>0</v>
      </c>
      <c r="BJ122" s="17" t="s">
        <v>83</v>
      </c>
      <c r="BK122" s="223">
        <f>ROUND(I122*H122,2)</f>
        <v>0</v>
      </c>
      <c r="BL122" s="17" t="s">
        <v>135</v>
      </c>
      <c r="BM122" s="222" t="s">
        <v>136</v>
      </c>
    </row>
    <row r="123" s="12" customFormat="1">
      <c r="A123" s="12"/>
      <c r="B123" s="224"/>
      <c r="C123" s="225"/>
      <c r="D123" s="226" t="s">
        <v>137</v>
      </c>
      <c r="E123" s="227" t="s">
        <v>1</v>
      </c>
      <c r="F123" s="228" t="s">
        <v>138</v>
      </c>
      <c r="G123" s="225"/>
      <c r="H123" s="227" t="s">
        <v>1</v>
      </c>
      <c r="I123" s="229"/>
      <c r="J123" s="225"/>
      <c r="K123" s="225"/>
      <c r="L123" s="230"/>
      <c r="M123" s="231"/>
      <c r="N123" s="232"/>
      <c r="O123" s="232"/>
      <c r="P123" s="232"/>
      <c r="Q123" s="232"/>
      <c r="R123" s="232"/>
      <c r="S123" s="232"/>
      <c r="T123" s="233"/>
      <c r="U123" s="12"/>
      <c r="V123" s="12"/>
      <c r="W123" s="12"/>
      <c r="X123" s="12"/>
      <c r="Y123" s="12"/>
      <c r="Z123" s="12"/>
      <c r="AA123" s="12"/>
      <c r="AB123" s="12"/>
      <c r="AC123" s="12"/>
      <c r="AD123" s="12"/>
      <c r="AE123" s="12"/>
      <c r="AT123" s="234" t="s">
        <v>137</v>
      </c>
      <c r="AU123" s="234" t="s">
        <v>83</v>
      </c>
      <c r="AV123" s="12" t="s">
        <v>83</v>
      </c>
      <c r="AW123" s="12" t="s">
        <v>31</v>
      </c>
      <c r="AX123" s="12" t="s">
        <v>75</v>
      </c>
      <c r="AY123" s="234" t="s">
        <v>129</v>
      </c>
    </row>
    <row r="124" s="13" customFormat="1">
      <c r="A124" s="13"/>
      <c r="B124" s="235"/>
      <c r="C124" s="236"/>
      <c r="D124" s="226" t="s">
        <v>137</v>
      </c>
      <c r="E124" s="237" t="s">
        <v>1</v>
      </c>
      <c r="F124" s="238" t="s">
        <v>139</v>
      </c>
      <c r="G124" s="236"/>
      <c r="H124" s="239">
        <v>1519.02</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137</v>
      </c>
      <c r="AU124" s="245" t="s">
        <v>83</v>
      </c>
      <c r="AV124" s="13" t="s">
        <v>85</v>
      </c>
      <c r="AW124" s="13" t="s">
        <v>31</v>
      </c>
      <c r="AX124" s="13" t="s">
        <v>75</v>
      </c>
      <c r="AY124" s="245" t="s">
        <v>129</v>
      </c>
    </row>
    <row r="125" s="12" customFormat="1">
      <c r="A125" s="12"/>
      <c r="B125" s="224"/>
      <c r="C125" s="225"/>
      <c r="D125" s="226" t="s">
        <v>137</v>
      </c>
      <c r="E125" s="227" t="s">
        <v>1</v>
      </c>
      <c r="F125" s="228" t="s">
        <v>140</v>
      </c>
      <c r="G125" s="225"/>
      <c r="H125" s="227" t="s">
        <v>1</v>
      </c>
      <c r="I125" s="229"/>
      <c r="J125" s="225"/>
      <c r="K125" s="225"/>
      <c r="L125" s="230"/>
      <c r="M125" s="231"/>
      <c r="N125" s="232"/>
      <c r="O125" s="232"/>
      <c r="P125" s="232"/>
      <c r="Q125" s="232"/>
      <c r="R125" s="232"/>
      <c r="S125" s="232"/>
      <c r="T125" s="233"/>
      <c r="U125" s="12"/>
      <c r="V125" s="12"/>
      <c r="W125" s="12"/>
      <c r="X125" s="12"/>
      <c r="Y125" s="12"/>
      <c r="Z125" s="12"/>
      <c r="AA125" s="12"/>
      <c r="AB125" s="12"/>
      <c r="AC125" s="12"/>
      <c r="AD125" s="12"/>
      <c r="AE125" s="12"/>
      <c r="AT125" s="234" t="s">
        <v>137</v>
      </c>
      <c r="AU125" s="234" t="s">
        <v>83</v>
      </c>
      <c r="AV125" s="12" t="s">
        <v>83</v>
      </c>
      <c r="AW125" s="12" t="s">
        <v>31</v>
      </c>
      <c r="AX125" s="12" t="s">
        <v>75</v>
      </c>
      <c r="AY125" s="234" t="s">
        <v>129</v>
      </c>
    </row>
    <row r="126" s="13" customFormat="1">
      <c r="A126" s="13"/>
      <c r="B126" s="235"/>
      <c r="C126" s="236"/>
      <c r="D126" s="226" t="s">
        <v>137</v>
      </c>
      <c r="E126" s="237" t="s">
        <v>1</v>
      </c>
      <c r="F126" s="238" t="s">
        <v>141</v>
      </c>
      <c r="G126" s="236"/>
      <c r="H126" s="239">
        <v>1519.56</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137</v>
      </c>
      <c r="AU126" s="245" t="s">
        <v>83</v>
      </c>
      <c r="AV126" s="13" t="s">
        <v>85</v>
      </c>
      <c r="AW126" s="13" t="s">
        <v>31</v>
      </c>
      <c r="AX126" s="13" t="s">
        <v>75</v>
      </c>
      <c r="AY126" s="245" t="s">
        <v>129</v>
      </c>
    </row>
    <row r="127" s="12" customFormat="1">
      <c r="A127" s="12"/>
      <c r="B127" s="224"/>
      <c r="C127" s="225"/>
      <c r="D127" s="226" t="s">
        <v>137</v>
      </c>
      <c r="E127" s="227" t="s">
        <v>1</v>
      </c>
      <c r="F127" s="228" t="s">
        <v>142</v>
      </c>
      <c r="G127" s="225"/>
      <c r="H127" s="227" t="s">
        <v>1</v>
      </c>
      <c r="I127" s="229"/>
      <c r="J127" s="225"/>
      <c r="K127" s="225"/>
      <c r="L127" s="230"/>
      <c r="M127" s="231"/>
      <c r="N127" s="232"/>
      <c r="O127" s="232"/>
      <c r="P127" s="232"/>
      <c r="Q127" s="232"/>
      <c r="R127" s="232"/>
      <c r="S127" s="232"/>
      <c r="T127" s="233"/>
      <c r="U127" s="12"/>
      <c r="V127" s="12"/>
      <c r="W127" s="12"/>
      <c r="X127" s="12"/>
      <c r="Y127" s="12"/>
      <c r="Z127" s="12"/>
      <c r="AA127" s="12"/>
      <c r="AB127" s="12"/>
      <c r="AC127" s="12"/>
      <c r="AD127" s="12"/>
      <c r="AE127" s="12"/>
      <c r="AT127" s="234" t="s">
        <v>137</v>
      </c>
      <c r="AU127" s="234" t="s">
        <v>83</v>
      </c>
      <c r="AV127" s="12" t="s">
        <v>83</v>
      </c>
      <c r="AW127" s="12" t="s">
        <v>31</v>
      </c>
      <c r="AX127" s="12" t="s">
        <v>75</v>
      </c>
      <c r="AY127" s="234" t="s">
        <v>129</v>
      </c>
    </row>
    <row r="128" s="13" customFormat="1">
      <c r="A128" s="13"/>
      <c r="B128" s="235"/>
      <c r="C128" s="236"/>
      <c r="D128" s="226" t="s">
        <v>137</v>
      </c>
      <c r="E128" s="237" t="s">
        <v>1</v>
      </c>
      <c r="F128" s="238" t="s">
        <v>143</v>
      </c>
      <c r="G128" s="236"/>
      <c r="H128" s="239">
        <v>1495.53</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137</v>
      </c>
      <c r="AU128" s="245" t="s">
        <v>83</v>
      </c>
      <c r="AV128" s="13" t="s">
        <v>85</v>
      </c>
      <c r="AW128" s="13" t="s">
        <v>31</v>
      </c>
      <c r="AX128" s="13" t="s">
        <v>75</v>
      </c>
      <c r="AY128" s="245" t="s">
        <v>129</v>
      </c>
    </row>
    <row r="129" s="12" customFormat="1">
      <c r="A129" s="12"/>
      <c r="B129" s="224"/>
      <c r="C129" s="225"/>
      <c r="D129" s="226" t="s">
        <v>137</v>
      </c>
      <c r="E129" s="227" t="s">
        <v>1</v>
      </c>
      <c r="F129" s="228" t="s">
        <v>144</v>
      </c>
      <c r="G129" s="225"/>
      <c r="H129" s="227" t="s">
        <v>1</v>
      </c>
      <c r="I129" s="229"/>
      <c r="J129" s="225"/>
      <c r="K129" s="225"/>
      <c r="L129" s="230"/>
      <c r="M129" s="231"/>
      <c r="N129" s="232"/>
      <c r="O129" s="232"/>
      <c r="P129" s="232"/>
      <c r="Q129" s="232"/>
      <c r="R129" s="232"/>
      <c r="S129" s="232"/>
      <c r="T129" s="233"/>
      <c r="U129" s="12"/>
      <c r="V129" s="12"/>
      <c r="W129" s="12"/>
      <c r="X129" s="12"/>
      <c r="Y129" s="12"/>
      <c r="Z129" s="12"/>
      <c r="AA129" s="12"/>
      <c r="AB129" s="12"/>
      <c r="AC129" s="12"/>
      <c r="AD129" s="12"/>
      <c r="AE129" s="12"/>
      <c r="AT129" s="234" t="s">
        <v>137</v>
      </c>
      <c r="AU129" s="234" t="s">
        <v>83</v>
      </c>
      <c r="AV129" s="12" t="s">
        <v>83</v>
      </c>
      <c r="AW129" s="12" t="s">
        <v>31</v>
      </c>
      <c r="AX129" s="12" t="s">
        <v>75</v>
      </c>
      <c r="AY129" s="234" t="s">
        <v>129</v>
      </c>
    </row>
    <row r="130" s="13" customFormat="1">
      <c r="A130" s="13"/>
      <c r="B130" s="235"/>
      <c r="C130" s="236"/>
      <c r="D130" s="226" t="s">
        <v>137</v>
      </c>
      <c r="E130" s="237" t="s">
        <v>1</v>
      </c>
      <c r="F130" s="238" t="s">
        <v>145</v>
      </c>
      <c r="G130" s="236"/>
      <c r="H130" s="239">
        <v>964.44000000000005</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137</v>
      </c>
      <c r="AU130" s="245" t="s">
        <v>83</v>
      </c>
      <c r="AV130" s="13" t="s">
        <v>85</v>
      </c>
      <c r="AW130" s="13" t="s">
        <v>31</v>
      </c>
      <c r="AX130" s="13" t="s">
        <v>75</v>
      </c>
      <c r="AY130" s="245" t="s">
        <v>129</v>
      </c>
    </row>
    <row r="131" s="12" customFormat="1">
      <c r="A131" s="12"/>
      <c r="B131" s="224"/>
      <c r="C131" s="225"/>
      <c r="D131" s="226" t="s">
        <v>137</v>
      </c>
      <c r="E131" s="227" t="s">
        <v>1</v>
      </c>
      <c r="F131" s="228" t="s">
        <v>146</v>
      </c>
      <c r="G131" s="225"/>
      <c r="H131" s="227" t="s">
        <v>1</v>
      </c>
      <c r="I131" s="229"/>
      <c r="J131" s="225"/>
      <c r="K131" s="225"/>
      <c r="L131" s="230"/>
      <c r="M131" s="231"/>
      <c r="N131" s="232"/>
      <c r="O131" s="232"/>
      <c r="P131" s="232"/>
      <c r="Q131" s="232"/>
      <c r="R131" s="232"/>
      <c r="S131" s="232"/>
      <c r="T131" s="233"/>
      <c r="U131" s="12"/>
      <c r="V131" s="12"/>
      <c r="W131" s="12"/>
      <c r="X131" s="12"/>
      <c r="Y131" s="12"/>
      <c r="Z131" s="12"/>
      <c r="AA131" s="12"/>
      <c r="AB131" s="12"/>
      <c r="AC131" s="12"/>
      <c r="AD131" s="12"/>
      <c r="AE131" s="12"/>
      <c r="AT131" s="234" t="s">
        <v>137</v>
      </c>
      <c r="AU131" s="234" t="s">
        <v>83</v>
      </c>
      <c r="AV131" s="12" t="s">
        <v>83</v>
      </c>
      <c r="AW131" s="12" t="s">
        <v>31</v>
      </c>
      <c r="AX131" s="12" t="s">
        <v>75</v>
      </c>
      <c r="AY131" s="234" t="s">
        <v>129</v>
      </c>
    </row>
    <row r="132" s="13" customFormat="1">
      <c r="A132" s="13"/>
      <c r="B132" s="235"/>
      <c r="C132" s="236"/>
      <c r="D132" s="226" t="s">
        <v>137</v>
      </c>
      <c r="E132" s="237" t="s">
        <v>1</v>
      </c>
      <c r="F132" s="238" t="s">
        <v>147</v>
      </c>
      <c r="G132" s="236"/>
      <c r="H132" s="239">
        <v>879.92999999999995</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137</v>
      </c>
      <c r="AU132" s="245" t="s">
        <v>83</v>
      </c>
      <c r="AV132" s="13" t="s">
        <v>85</v>
      </c>
      <c r="AW132" s="13" t="s">
        <v>31</v>
      </c>
      <c r="AX132" s="13" t="s">
        <v>75</v>
      </c>
      <c r="AY132" s="245" t="s">
        <v>129</v>
      </c>
    </row>
    <row r="133" s="12" customFormat="1">
      <c r="A133" s="12"/>
      <c r="B133" s="224"/>
      <c r="C133" s="225"/>
      <c r="D133" s="226" t="s">
        <v>137</v>
      </c>
      <c r="E133" s="227" t="s">
        <v>1</v>
      </c>
      <c r="F133" s="228" t="s">
        <v>148</v>
      </c>
      <c r="G133" s="225"/>
      <c r="H133" s="227" t="s">
        <v>1</v>
      </c>
      <c r="I133" s="229"/>
      <c r="J133" s="225"/>
      <c r="K133" s="225"/>
      <c r="L133" s="230"/>
      <c r="M133" s="231"/>
      <c r="N133" s="232"/>
      <c r="O133" s="232"/>
      <c r="P133" s="232"/>
      <c r="Q133" s="232"/>
      <c r="R133" s="232"/>
      <c r="S133" s="232"/>
      <c r="T133" s="233"/>
      <c r="U133" s="12"/>
      <c r="V133" s="12"/>
      <c r="W133" s="12"/>
      <c r="X133" s="12"/>
      <c r="Y133" s="12"/>
      <c r="Z133" s="12"/>
      <c r="AA133" s="12"/>
      <c r="AB133" s="12"/>
      <c r="AC133" s="12"/>
      <c r="AD133" s="12"/>
      <c r="AE133" s="12"/>
      <c r="AT133" s="234" t="s">
        <v>137</v>
      </c>
      <c r="AU133" s="234" t="s">
        <v>83</v>
      </c>
      <c r="AV133" s="12" t="s">
        <v>83</v>
      </c>
      <c r="AW133" s="12" t="s">
        <v>31</v>
      </c>
      <c r="AX133" s="12" t="s">
        <v>75</v>
      </c>
      <c r="AY133" s="234" t="s">
        <v>129</v>
      </c>
    </row>
    <row r="134" s="13" customFormat="1">
      <c r="A134" s="13"/>
      <c r="B134" s="235"/>
      <c r="C134" s="236"/>
      <c r="D134" s="226" t="s">
        <v>137</v>
      </c>
      <c r="E134" s="237" t="s">
        <v>1</v>
      </c>
      <c r="F134" s="238" t="s">
        <v>149</v>
      </c>
      <c r="G134" s="236"/>
      <c r="H134" s="239">
        <v>919.62</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137</v>
      </c>
      <c r="AU134" s="245" t="s">
        <v>83</v>
      </c>
      <c r="AV134" s="13" t="s">
        <v>85</v>
      </c>
      <c r="AW134" s="13" t="s">
        <v>31</v>
      </c>
      <c r="AX134" s="13" t="s">
        <v>75</v>
      </c>
      <c r="AY134" s="245" t="s">
        <v>129</v>
      </c>
    </row>
    <row r="135" s="12" customFormat="1">
      <c r="A135" s="12"/>
      <c r="B135" s="224"/>
      <c r="C135" s="225"/>
      <c r="D135" s="226" t="s">
        <v>137</v>
      </c>
      <c r="E135" s="227" t="s">
        <v>1</v>
      </c>
      <c r="F135" s="228" t="s">
        <v>150</v>
      </c>
      <c r="G135" s="225"/>
      <c r="H135" s="227" t="s">
        <v>1</v>
      </c>
      <c r="I135" s="229"/>
      <c r="J135" s="225"/>
      <c r="K135" s="225"/>
      <c r="L135" s="230"/>
      <c r="M135" s="231"/>
      <c r="N135" s="232"/>
      <c r="O135" s="232"/>
      <c r="P135" s="232"/>
      <c r="Q135" s="232"/>
      <c r="R135" s="232"/>
      <c r="S135" s="232"/>
      <c r="T135" s="233"/>
      <c r="U135" s="12"/>
      <c r="V135" s="12"/>
      <c r="W135" s="12"/>
      <c r="X135" s="12"/>
      <c r="Y135" s="12"/>
      <c r="Z135" s="12"/>
      <c r="AA135" s="12"/>
      <c r="AB135" s="12"/>
      <c r="AC135" s="12"/>
      <c r="AD135" s="12"/>
      <c r="AE135" s="12"/>
      <c r="AT135" s="234" t="s">
        <v>137</v>
      </c>
      <c r="AU135" s="234" t="s">
        <v>83</v>
      </c>
      <c r="AV135" s="12" t="s">
        <v>83</v>
      </c>
      <c r="AW135" s="12" t="s">
        <v>31</v>
      </c>
      <c r="AX135" s="12" t="s">
        <v>75</v>
      </c>
      <c r="AY135" s="234" t="s">
        <v>129</v>
      </c>
    </row>
    <row r="136" s="13" customFormat="1">
      <c r="A136" s="13"/>
      <c r="B136" s="235"/>
      <c r="C136" s="236"/>
      <c r="D136" s="226" t="s">
        <v>137</v>
      </c>
      <c r="E136" s="237" t="s">
        <v>1</v>
      </c>
      <c r="F136" s="238" t="s">
        <v>151</v>
      </c>
      <c r="G136" s="236"/>
      <c r="H136" s="239">
        <v>476.81999999999999</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137</v>
      </c>
      <c r="AU136" s="245" t="s">
        <v>83</v>
      </c>
      <c r="AV136" s="13" t="s">
        <v>85</v>
      </c>
      <c r="AW136" s="13" t="s">
        <v>31</v>
      </c>
      <c r="AX136" s="13" t="s">
        <v>75</v>
      </c>
      <c r="AY136" s="245" t="s">
        <v>129</v>
      </c>
    </row>
    <row r="137" s="12" customFormat="1">
      <c r="A137" s="12"/>
      <c r="B137" s="224"/>
      <c r="C137" s="225"/>
      <c r="D137" s="226" t="s">
        <v>137</v>
      </c>
      <c r="E137" s="227" t="s">
        <v>1</v>
      </c>
      <c r="F137" s="228" t="s">
        <v>152</v>
      </c>
      <c r="G137" s="225"/>
      <c r="H137" s="227" t="s">
        <v>1</v>
      </c>
      <c r="I137" s="229"/>
      <c r="J137" s="225"/>
      <c r="K137" s="225"/>
      <c r="L137" s="230"/>
      <c r="M137" s="231"/>
      <c r="N137" s="232"/>
      <c r="O137" s="232"/>
      <c r="P137" s="232"/>
      <c r="Q137" s="232"/>
      <c r="R137" s="232"/>
      <c r="S137" s="232"/>
      <c r="T137" s="233"/>
      <c r="U137" s="12"/>
      <c r="V137" s="12"/>
      <c r="W137" s="12"/>
      <c r="X137" s="12"/>
      <c r="Y137" s="12"/>
      <c r="Z137" s="12"/>
      <c r="AA137" s="12"/>
      <c r="AB137" s="12"/>
      <c r="AC137" s="12"/>
      <c r="AD137" s="12"/>
      <c r="AE137" s="12"/>
      <c r="AT137" s="234" t="s">
        <v>137</v>
      </c>
      <c r="AU137" s="234" t="s">
        <v>83</v>
      </c>
      <c r="AV137" s="12" t="s">
        <v>83</v>
      </c>
      <c r="AW137" s="12" t="s">
        <v>31</v>
      </c>
      <c r="AX137" s="12" t="s">
        <v>75</v>
      </c>
      <c r="AY137" s="234" t="s">
        <v>129</v>
      </c>
    </row>
    <row r="138" s="13" customFormat="1">
      <c r="A138" s="13"/>
      <c r="B138" s="235"/>
      <c r="C138" s="236"/>
      <c r="D138" s="226" t="s">
        <v>137</v>
      </c>
      <c r="E138" s="237" t="s">
        <v>1</v>
      </c>
      <c r="F138" s="238" t="s">
        <v>153</v>
      </c>
      <c r="G138" s="236"/>
      <c r="H138" s="239">
        <v>432</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137</v>
      </c>
      <c r="AU138" s="245" t="s">
        <v>83</v>
      </c>
      <c r="AV138" s="13" t="s">
        <v>85</v>
      </c>
      <c r="AW138" s="13" t="s">
        <v>31</v>
      </c>
      <c r="AX138" s="13" t="s">
        <v>75</v>
      </c>
      <c r="AY138" s="245" t="s">
        <v>129</v>
      </c>
    </row>
    <row r="139" s="12" customFormat="1">
      <c r="A139" s="12"/>
      <c r="B139" s="224"/>
      <c r="C139" s="225"/>
      <c r="D139" s="226" t="s">
        <v>137</v>
      </c>
      <c r="E139" s="227" t="s">
        <v>1</v>
      </c>
      <c r="F139" s="228" t="s">
        <v>154</v>
      </c>
      <c r="G139" s="225"/>
      <c r="H139" s="227" t="s">
        <v>1</v>
      </c>
      <c r="I139" s="229"/>
      <c r="J139" s="225"/>
      <c r="K139" s="225"/>
      <c r="L139" s="230"/>
      <c r="M139" s="231"/>
      <c r="N139" s="232"/>
      <c r="O139" s="232"/>
      <c r="P139" s="232"/>
      <c r="Q139" s="232"/>
      <c r="R139" s="232"/>
      <c r="S139" s="232"/>
      <c r="T139" s="233"/>
      <c r="U139" s="12"/>
      <c r="V139" s="12"/>
      <c r="W139" s="12"/>
      <c r="X139" s="12"/>
      <c r="Y139" s="12"/>
      <c r="Z139" s="12"/>
      <c r="AA139" s="12"/>
      <c r="AB139" s="12"/>
      <c r="AC139" s="12"/>
      <c r="AD139" s="12"/>
      <c r="AE139" s="12"/>
      <c r="AT139" s="234" t="s">
        <v>137</v>
      </c>
      <c r="AU139" s="234" t="s">
        <v>83</v>
      </c>
      <c r="AV139" s="12" t="s">
        <v>83</v>
      </c>
      <c r="AW139" s="12" t="s">
        <v>31</v>
      </c>
      <c r="AX139" s="12" t="s">
        <v>75</v>
      </c>
      <c r="AY139" s="234" t="s">
        <v>129</v>
      </c>
    </row>
    <row r="140" s="13" customFormat="1">
      <c r="A140" s="13"/>
      <c r="B140" s="235"/>
      <c r="C140" s="236"/>
      <c r="D140" s="226" t="s">
        <v>137</v>
      </c>
      <c r="E140" s="237" t="s">
        <v>1</v>
      </c>
      <c r="F140" s="238" t="s">
        <v>155</v>
      </c>
      <c r="G140" s="236"/>
      <c r="H140" s="239">
        <v>44.82</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137</v>
      </c>
      <c r="AU140" s="245" t="s">
        <v>83</v>
      </c>
      <c r="AV140" s="13" t="s">
        <v>85</v>
      </c>
      <c r="AW140" s="13" t="s">
        <v>31</v>
      </c>
      <c r="AX140" s="13" t="s">
        <v>75</v>
      </c>
      <c r="AY140" s="245" t="s">
        <v>129</v>
      </c>
    </row>
    <row r="141" s="12" customFormat="1">
      <c r="A141" s="12"/>
      <c r="B141" s="224"/>
      <c r="C141" s="225"/>
      <c r="D141" s="226" t="s">
        <v>137</v>
      </c>
      <c r="E141" s="227" t="s">
        <v>1</v>
      </c>
      <c r="F141" s="228" t="s">
        <v>156</v>
      </c>
      <c r="G141" s="225"/>
      <c r="H141" s="227" t="s">
        <v>1</v>
      </c>
      <c r="I141" s="229"/>
      <c r="J141" s="225"/>
      <c r="K141" s="225"/>
      <c r="L141" s="230"/>
      <c r="M141" s="231"/>
      <c r="N141" s="232"/>
      <c r="O141" s="232"/>
      <c r="P141" s="232"/>
      <c r="Q141" s="232"/>
      <c r="R141" s="232"/>
      <c r="S141" s="232"/>
      <c r="T141" s="233"/>
      <c r="U141" s="12"/>
      <c r="V141" s="12"/>
      <c r="W141" s="12"/>
      <c r="X141" s="12"/>
      <c r="Y141" s="12"/>
      <c r="Z141" s="12"/>
      <c r="AA141" s="12"/>
      <c r="AB141" s="12"/>
      <c r="AC141" s="12"/>
      <c r="AD141" s="12"/>
      <c r="AE141" s="12"/>
      <c r="AT141" s="234" t="s">
        <v>137</v>
      </c>
      <c r="AU141" s="234" t="s">
        <v>83</v>
      </c>
      <c r="AV141" s="12" t="s">
        <v>83</v>
      </c>
      <c r="AW141" s="12" t="s">
        <v>31</v>
      </c>
      <c r="AX141" s="12" t="s">
        <v>75</v>
      </c>
      <c r="AY141" s="234" t="s">
        <v>129</v>
      </c>
    </row>
    <row r="142" s="13" customFormat="1">
      <c r="A142" s="13"/>
      <c r="B142" s="235"/>
      <c r="C142" s="236"/>
      <c r="D142" s="226" t="s">
        <v>137</v>
      </c>
      <c r="E142" s="237" t="s">
        <v>1</v>
      </c>
      <c r="F142" s="238" t="s">
        <v>157</v>
      </c>
      <c r="G142" s="236"/>
      <c r="H142" s="239">
        <v>14.58</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137</v>
      </c>
      <c r="AU142" s="245" t="s">
        <v>83</v>
      </c>
      <c r="AV142" s="13" t="s">
        <v>85</v>
      </c>
      <c r="AW142" s="13" t="s">
        <v>31</v>
      </c>
      <c r="AX142" s="13" t="s">
        <v>75</v>
      </c>
      <c r="AY142" s="245" t="s">
        <v>129</v>
      </c>
    </row>
    <row r="143" s="12" customFormat="1">
      <c r="A143" s="12"/>
      <c r="B143" s="224"/>
      <c r="C143" s="225"/>
      <c r="D143" s="226" t="s">
        <v>137</v>
      </c>
      <c r="E143" s="227" t="s">
        <v>1</v>
      </c>
      <c r="F143" s="228" t="s">
        <v>158</v>
      </c>
      <c r="G143" s="225"/>
      <c r="H143" s="227" t="s">
        <v>1</v>
      </c>
      <c r="I143" s="229"/>
      <c r="J143" s="225"/>
      <c r="K143" s="225"/>
      <c r="L143" s="230"/>
      <c r="M143" s="231"/>
      <c r="N143" s="232"/>
      <c r="O143" s="232"/>
      <c r="P143" s="232"/>
      <c r="Q143" s="232"/>
      <c r="R143" s="232"/>
      <c r="S143" s="232"/>
      <c r="T143" s="233"/>
      <c r="U143" s="12"/>
      <c r="V143" s="12"/>
      <c r="W143" s="12"/>
      <c r="X143" s="12"/>
      <c r="Y143" s="12"/>
      <c r="Z143" s="12"/>
      <c r="AA143" s="12"/>
      <c r="AB143" s="12"/>
      <c r="AC143" s="12"/>
      <c r="AD143" s="12"/>
      <c r="AE143" s="12"/>
      <c r="AT143" s="234" t="s">
        <v>137</v>
      </c>
      <c r="AU143" s="234" t="s">
        <v>83</v>
      </c>
      <c r="AV143" s="12" t="s">
        <v>83</v>
      </c>
      <c r="AW143" s="12" t="s">
        <v>31</v>
      </c>
      <c r="AX143" s="12" t="s">
        <v>75</v>
      </c>
      <c r="AY143" s="234" t="s">
        <v>129</v>
      </c>
    </row>
    <row r="144" s="13" customFormat="1">
      <c r="A144" s="13"/>
      <c r="B144" s="235"/>
      <c r="C144" s="236"/>
      <c r="D144" s="226" t="s">
        <v>137</v>
      </c>
      <c r="E144" s="237" t="s">
        <v>1</v>
      </c>
      <c r="F144" s="238" t="s">
        <v>159</v>
      </c>
      <c r="G144" s="236"/>
      <c r="H144" s="239">
        <v>13.5</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137</v>
      </c>
      <c r="AU144" s="245" t="s">
        <v>83</v>
      </c>
      <c r="AV144" s="13" t="s">
        <v>85</v>
      </c>
      <c r="AW144" s="13" t="s">
        <v>31</v>
      </c>
      <c r="AX144" s="13" t="s">
        <v>75</v>
      </c>
      <c r="AY144" s="245" t="s">
        <v>129</v>
      </c>
    </row>
    <row r="145" s="14" customFormat="1">
      <c r="A145" s="14"/>
      <c r="B145" s="246"/>
      <c r="C145" s="247"/>
      <c r="D145" s="226" t="s">
        <v>137</v>
      </c>
      <c r="E145" s="248" t="s">
        <v>1</v>
      </c>
      <c r="F145" s="249" t="s">
        <v>160</v>
      </c>
      <c r="G145" s="247"/>
      <c r="H145" s="250">
        <v>8279.8199999999979</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137</v>
      </c>
      <c r="AU145" s="256" t="s">
        <v>83</v>
      </c>
      <c r="AV145" s="14" t="s">
        <v>135</v>
      </c>
      <c r="AW145" s="14" t="s">
        <v>31</v>
      </c>
      <c r="AX145" s="14" t="s">
        <v>83</v>
      </c>
      <c r="AY145" s="256" t="s">
        <v>129</v>
      </c>
    </row>
    <row r="146" s="11" customFormat="1" ht="25.92" customHeight="1">
      <c r="A146" s="11"/>
      <c r="B146" s="196"/>
      <c r="C146" s="197"/>
      <c r="D146" s="198" t="s">
        <v>74</v>
      </c>
      <c r="E146" s="199" t="s">
        <v>161</v>
      </c>
      <c r="F146" s="199" t="s">
        <v>162</v>
      </c>
      <c r="G146" s="197"/>
      <c r="H146" s="197"/>
      <c r="I146" s="200"/>
      <c r="J146" s="201">
        <f>BK146</f>
        <v>0</v>
      </c>
      <c r="K146" s="197"/>
      <c r="L146" s="202"/>
      <c r="M146" s="203"/>
      <c r="N146" s="204"/>
      <c r="O146" s="204"/>
      <c r="P146" s="205">
        <f>SUM(P147:P290)</f>
        <v>0</v>
      </c>
      <c r="Q146" s="204"/>
      <c r="R146" s="205">
        <f>SUM(R147:R290)</f>
        <v>0</v>
      </c>
      <c r="S146" s="204"/>
      <c r="T146" s="206">
        <f>SUM(T147:T290)</f>
        <v>0</v>
      </c>
      <c r="U146" s="11"/>
      <c r="V146" s="11"/>
      <c r="W146" s="11"/>
      <c r="X146" s="11"/>
      <c r="Y146" s="11"/>
      <c r="Z146" s="11"/>
      <c r="AA146" s="11"/>
      <c r="AB146" s="11"/>
      <c r="AC146" s="11"/>
      <c r="AD146" s="11"/>
      <c r="AE146" s="11"/>
      <c r="AR146" s="207" t="s">
        <v>83</v>
      </c>
      <c r="AT146" s="208" t="s">
        <v>74</v>
      </c>
      <c r="AU146" s="208" t="s">
        <v>75</v>
      </c>
      <c r="AY146" s="207" t="s">
        <v>129</v>
      </c>
      <c r="BK146" s="209">
        <f>SUM(BK147:BK290)</f>
        <v>0</v>
      </c>
    </row>
    <row r="147" s="2" customFormat="1">
      <c r="A147" s="38"/>
      <c r="B147" s="39"/>
      <c r="C147" s="257" t="s">
        <v>85</v>
      </c>
      <c r="D147" s="257" t="s">
        <v>163</v>
      </c>
      <c r="E147" s="258" t="s">
        <v>164</v>
      </c>
      <c r="F147" s="259" t="s">
        <v>165</v>
      </c>
      <c r="G147" s="260" t="s">
        <v>166</v>
      </c>
      <c r="H147" s="261">
        <v>4319.3999999999996</v>
      </c>
      <c r="I147" s="262"/>
      <c r="J147" s="263">
        <f>ROUND(I147*H147,2)</f>
        <v>0</v>
      </c>
      <c r="K147" s="259" t="s">
        <v>133</v>
      </c>
      <c r="L147" s="44"/>
      <c r="M147" s="264" t="s">
        <v>1</v>
      </c>
      <c r="N147" s="265" t="s">
        <v>40</v>
      </c>
      <c r="O147" s="91"/>
      <c r="P147" s="220">
        <f>O147*H147</f>
        <v>0</v>
      </c>
      <c r="Q147" s="220">
        <v>0</v>
      </c>
      <c r="R147" s="220">
        <f>Q147*H147</f>
        <v>0</v>
      </c>
      <c r="S147" s="220">
        <v>0</v>
      </c>
      <c r="T147" s="221">
        <f>S147*H147</f>
        <v>0</v>
      </c>
      <c r="U147" s="38"/>
      <c r="V147" s="38"/>
      <c r="W147" s="38"/>
      <c r="X147" s="38"/>
      <c r="Y147" s="38"/>
      <c r="Z147" s="38"/>
      <c r="AA147" s="38"/>
      <c r="AB147" s="38"/>
      <c r="AC147" s="38"/>
      <c r="AD147" s="38"/>
      <c r="AE147" s="38"/>
      <c r="AR147" s="222" t="s">
        <v>135</v>
      </c>
      <c r="AT147" s="222" t="s">
        <v>163</v>
      </c>
      <c r="AU147" s="222" t="s">
        <v>83</v>
      </c>
      <c r="AY147" s="17" t="s">
        <v>129</v>
      </c>
      <c r="BE147" s="223">
        <f>IF(N147="základní",J147,0)</f>
        <v>0</v>
      </c>
      <c r="BF147" s="223">
        <f>IF(N147="snížená",J147,0)</f>
        <v>0</v>
      </c>
      <c r="BG147" s="223">
        <f>IF(N147="zákl. přenesená",J147,0)</f>
        <v>0</v>
      </c>
      <c r="BH147" s="223">
        <f>IF(N147="sníž. přenesená",J147,0)</f>
        <v>0</v>
      </c>
      <c r="BI147" s="223">
        <f>IF(N147="nulová",J147,0)</f>
        <v>0</v>
      </c>
      <c r="BJ147" s="17" t="s">
        <v>83</v>
      </c>
      <c r="BK147" s="223">
        <f>ROUND(I147*H147,2)</f>
        <v>0</v>
      </c>
      <c r="BL147" s="17" t="s">
        <v>135</v>
      </c>
      <c r="BM147" s="222" t="s">
        <v>167</v>
      </c>
    </row>
    <row r="148" s="2" customFormat="1">
      <c r="A148" s="38"/>
      <c r="B148" s="39"/>
      <c r="C148" s="40"/>
      <c r="D148" s="226" t="s">
        <v>168</v>
      </c>
      <c r="E148" s="40"/>
      <c r="F148" s="266" t="s">
        <v>169</v>
      </c>
      <c r="G148" s="40"/>
      <c r="H148" s="40"/>
      <c r="I148" s="267"/>
      <c r="J148" s="40"/>
      <c r="K148" s="40"/>
      <c r="L148" s="44"/>
      <c r="M148" s="268"/>
      <c r="N148" s="269"/>
      <c r="O148" s="91"/>
      <c r="P148" s="91"/>
      <c r="Q148" s="91"/>
      <c r="R148" s="91"/>
      <c r="S148" s="91"/>
      <c r="T148" s="92"/>
      <c r="U148" s="38"/>
      <c r="V148" s="38"/>
      <c r="W148" s="38"/>
      <c r="X148" s="38"/>
      <c r="Y148" s="38"/>
      <c r="Z148" s="38"/>
      <c r="AA148" s="38"/>
      <c r="AB148" s="38"/>
      <c r="AC148" s="38"/>
      <c r="AD148" s="38"/>
      <c r="AE148" s="38"/>
      <c r="AT148" s="17" t="s">
        <v>168</v>
      </c>
      <c r="AU148" s="17" t="s">
        <v>83</v>
      </c>
    </row>
    <row r="149" s="12" customFormat="1">
      <c r="A149" s="12"/>
      <c r="B149" s="224"/>
      <c r="C149" s="225"/>
      <c r="D149" s="226" t="s">
        <v>137</v>
      </c>
      <c r="E149" s="227" t="s">
        <v>1</v>
      </c>
      <c r="F149" s="228" t="s">
        <v>138</v>
      </c>
      <c r="G149" s="225"/>
      <c r="H149" s="227" t="s">
        <v>1</v>
      </c>
      <c r="I149" s="229"/>
      <c r="J149" s="225"/>
      <c r="K149" s="225"/>
      <c r="L149" s="230"/>
      <c r="M149" s="231"/>
      <c r="N149" s="232"/>
      <c r="O149" s="232"/>
      <c r="P149" s="232"/>
      <c r="Q149" s="232"/>
      <c r="R149" s="232"/>
      <c r="S149" s="232"/>
      <c r="T149" s="233"/>
      <c r="U149" s="12"/>
      <c r="V149" s="12"/>
      <c r="W149" s="12"/>
      <c r="X149" s="12"/>
      <c r="Y149" s="12"/>
      <c r="Z149" s="12"/>
      <c r="AA149" s="12"/>
      <c r="AB149" s="12"/>
      <c r="AC149" s="12"/>
      <c r="AD149" s="12"/>
      <c r="AE149" s="12"/>
      <c r="AT149" s="234" t="s">
        <v>137</v>
      </c>
      <c r="AU149" s="234" t="s">
        <v>83</v>
      </c>
      <c r="AV149" s="12" t="s">
        <v>83</v>
      </c>
      <c r="AW149" s="12" t="s">
        <v>31</v>
      </c>
      <c r="AX149" s="12" t="s">
        <v>75</v>
      </c>
      <c r="AY149" s="234" t="s">
        <v>129</v>
      </c>
    </row>
    <row r="150" s="13" customFormat="1">
      <c r="A150" s="13"/>
      <c r="B150" s="235"/>
      <c r="C150" s="236"/>
      <c r="D150" s="226" t="s">
        <v>137</v>
      </c>
      <c r="E150" s="237" t="s">
        <v>1</v>
      </c>
      <c r="F150" s="238" t="s">
        <v>170</v>
      </c>
      <c r="G150" s="236"/>
      <c r="H150" s="239">
        <v>843.89999999999998</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137</v>
      </c>
      <c r="AU150" s="245" t="s">
        <v>83</v>
      </c>
      <c r="AV150" s="13" t="s">
        <v>85</v>
      </c>
      <c r="AW150" s="13" t="s">
        <v>31</v>
      </c>
      <c r="AX150" s="13" t="s">
        <v>75</v>
      </c>
      <c r="AY150" s="245" t="s">
        <v>129</v>
      </c>
    </row>
    <row r="151" s="12" customFormat="1">
      <c r="A151" s="12"/>
      <c r="B151" s="224"/>
      <c r="C151" s="225"/>
      <c r="D151" s="226" t="s">
        <v>137</v>
      </c>
      <c r="E151" s="227" t="s">
        <v>1</v>
      </c>
      <c r="F151" s="228" t="s">
        <v>140</v>
      </c>
      <c r="G151" s="225"/>
      <c r="H151" s="227" t="s">
        <v>1</v>
      </c>
      <c r="I151" s="229"/>
      <c r="J151" s="225"/>
      <c r="K151" s="225"/>
      <c r="L151" s="230"/>
      <c r="M151" s="231"/>
      <c r="N151" s="232"/>
      <c r="O151" s="232"/>
      <c r="P151" s="232"/>
      <c r="Q151" s="232"/>
      <c r="R151" s="232"/>
      <c r="S151" s="232"/>
      <c r="T151" s="233"/>
      <c r="U151" s="12"/>
      <c r="V151" s="12"/>
      <c r="W151" s="12"/>
      <c r="X151" s="12"/>
      <c r="Y151" s="12"/>
      <c r="Z151" s="12"/>
      <c r="AA151" s="12"/>
      <c r="AB151" s="12"/>
      <c r="AC151" s="12"/>
      <c r="AD151" s="12"/>
      <c r="AE151" s="12"/>
      <c r="AT151" s="234" t="s">
        <v>137</v>
      </c>
      <c r="AU151" s="234" t="s">
        <v>83</v>
      </c>
      <c r="AV151" s="12" t="s">
        <v>83</v>
      </c>
      <c r="AW151" s="12" t="s">
        <v>31</v>
      </c>
      <c r="AX151" s="12" t="s">
        <v>75</v>
      </c>
      <c r="AY151" s="234" t="s">
        <v>129</v>
      </c>
    </row>
    <row r="152" s="13" customFormat="1">
      <c r="A152" s="13"/>
      <c r="B152" s="235"/>
      <c r="C152" s="236"/>
      <c r="D152" s="226" t="s">
        <v>137</v>
      </c>
      <c r="E152" s="237" t="s">
        <v>1</v>
      </c>
      <c r="F152" s="238" t="s">
        <v>171</v>
      </c>
      <c r="G152" s="236"/>
      <c r="H152" s="239">
        <v>844.20000000000005</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137</v>
      </c>
      <c r="AU152" s="245" t="s">
        <v>83</v>
      </c>
      <c r="AV152" s="13" t="s">
        <v>85</v>
      </c>
      <c r="AW152" s="13" t="s">
        <v>31</v>
      </c>
      <c r="AX152" s="13" t="s">
        <v>75</v>
      </c>
      <c r="AY152" s="245" t="s">
        <v>129</v>
      </c>
    </row>
    <row r="153" s="12" customFormat="1">
      <c r="A153" s="12"/>
      <c r="B153" s="224"/>
      <c r="C153" s="225"/>
      <c r="D153" s="226" t="s">
        <v>137</v>
      </c>
      <c r="E153" s="227" t="s">
        <v>1</v>
      </c>
      <c r="F153" s="228" t="s">
        <v>142</v>
      </c>
      <c r="G153" s="225"/>
      <c r="H153" s="227" t="s">
        <v>1</v>
      </c>
      <c r="I153" s="229"/>
      <c r="J153" s="225"/>
      <c r="K153" s="225"/>
      <c r="L153" s="230"/>
      <c r="M153" s="231"/>
      <c r="N153" s="232"/>
      <c r="O153" s="232"/>
      <c r="P153" s="232"/>
      <c r="Q153" s="232"/>
      <c r="R153" s="232"/>
      <c r="S153" s="232"/>
      <c r="T153" s="233"/>
      <c r="U153" s="12"/>
      <c r="V153" s="12"/>
      <c r="W153" s="12"/>
      <c r="X153" s="12"/>
      <c r="Y153" s="12"/>
      <c r="Z153" s="12"/>
      <c r="AA153" s="12"/>
      <c r="AB153" s="12"/>
      <c r="AC153" s="12"/>
      <c r="AD153" s="12"/>
      <c r="AE153" s="12"/>
      <c r="AT153" s="234" t="s">
        <v>137</v>
      </c>
      <c r="AU153" s="234" t="s">
        <v>83</v>
      </c>
      <c r="AV153" s="12" t="s">
        <v>83</v>
      </c>
      <c r="AW153" s="12" t="s">
        <v>31</v>
      </c>
      <c r="AX153" s="12" t="s">
        <v>75</v>
      </c>
      <c r="AY153" s="234" t="s">
        <v>129</v>
      </c>
    </row>
    <row r="154" s="13" customFormat="1">
      <c r="A154" s="13"/>
      <c r="B154" s="235"/>
      <c r="C154" s="236"/>
      <c r="D154" s="226" t="s">
        <v>137</v>
      </c>
      <c r="E154" s="237" t="s">
        <v>1</v>
      </c>
      <c r="F154" s="238" t="s">
        <v>172</v>
      </c>
      <c r="G154" s="236"/>
      <c r="H154" s="239">
        <v>830.85000000000002</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137</v>
      </c>
      <c r="AU154" s="245" t="s">
        <v>83</v>
      </c>
      <c r="AV154" s="13" t="s">
        <v>85</v>
      </c>
      <c r="AW154" s="13" t="s">
        <v>31</v>
      </c>
      <c r="AX154" s="13" t="s">
        <v>75</v>
      </c>
      <c r="AY154" s="245" t="s">
        <v>129</v>
      </c>
    </row>
    <row r="155" s="12" customFormat="1">
      <c r="A155" s="12"/>
      <c r="B155" s="224"/>
      <c r="C155" s="225"/>
      <c r="D155" s="226" t="s">
        <v>137</v>
      </c>
      <c r="E155" s="227" t="s">
        <v>1</v>
      </c>
      <c r="F155" s="228" t="s">
        <v>144</v>
      </c>
      <c r="G155" s="225"/>
      <c r="H155" s="227" t="s">
        <v>1</v>
      </c>
      <c r="I155" s="229"/>
      <c r="J155" s="225"/>
      <c r="K155" s="225"/>
      <c r="L155" s="230"/>
      <c r="M155" s="231"/>
      <c r="N155" s="232"/>
      <c r="O155" s="232"/>
      <c r="P155" s="232"/>
      <c r="Q155" s="232"/>
      <c r="R155" s="232"/>
      <c r="S155" s="232"/>
      <c r="T155" s="233"/>
      <c r="U155" s="12"/>
      <c r="V155" s="12"/>
      <c r="W155" s="12"/>
      <c r="X155" s="12"/>
      <c r="Y155" s="12"/>
      <c r="Z155" s="12"/>
      <c r="AA155" s="12"/>
      <c r="AB155" s="12"/>
      <c r="AC155" s="12"/>
      <c r="AD155" s="12"/>
      <c r="AE155" s="12"/>
      <c r="AT155" s="234" t="s">
        <v>137</v>
      </c>
      <c r="AU155" s="234" t="s">
        <v>83</v>
      </c>
      <c r="AV155" s="12" t="s">
        <v>83</v>
      </c>
      <c r="AW155" s="12" t="s">
        <v>31</v>
      </c>
      <c r="AX155" s="12" t="s">
        <v>75</v>
      </c>
      <c r="AY155" s="234" t="s">
        <v>129</v>
      </c>
    </row>
    <row r="156" s="13" customFormat="1">
      <c r="A156" s="13"/>
      <c r="B156" s="235"/>
      <c r="C156" s="236"/>
      <c r="D156" s="226" t="s">
        <v>137</v>
      </c>
      <c r="E156" s="237" t="s">
        <v>1</v>
      </c>
      <c r="F156" s="238" t="s">
        <v>173</v>
      </c>
      <c r="G156" s="236"/>
      <c r="H156" s="239">
        <v>535.79999999999995</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137</v>
      </c>
      <c r="AU156" s="245" t="s">
        <v>83</v>
      </c>
      <c r="AV156" s="13" t="s">
        <v>85</v>
      </c>
      <c r="AW156" s="13" t="s">
        <v>31</v>
      </c>
      <c r="AX156" s="13" t="s">
        <v>75</v>
      </c>
      <c r="AY156" s="245" t="s">
        <v>129</v>
      </c>
    </row>
    <row r="157" s="12" customFormat="1">
      <c r="A157" s="12"/>
      <c r="B157" s="224"/>
      <c r="C157" s="225"/>
      <c r="D157" s="226" t="s">
        <v>137</v>
      </c>
      <c r="E157" s="227" t="s">
        <v>1</v>
      </c>
      <c r="F157" s="228" t="s">
        <v>146</v>
      </c>
      <c r="G157" s="225"/>
      <c r="H157" s="227" t="s">
        <v>1</v>
      </c>
      <c r="I157" s="229"/>
      <c r="J157" s="225"/>
      <c r="K157" s="225"/>
      <c r="L157" s="230"/>
      <c r="M157" s="231"/>
      <c r="N157" s="232"/>
      <c r="O157" s="232"/>
      <c r="P157" s="232"/>
      <c r="Q157" s="232"/>
      <c r="R157" s="232"/>
      <c r="S157" s="232"/>
      <c r="T157" s="233"/>
      <c r="U157" s="12"/>
      <c r="V157" s="12"/>
      <c r="W157" s="12"/>
      <c r="X157" s="12"/>
      <c r="Y157" s="12"/>
      <c r="Z157" s="12"/>
      <c r="AA157" s="12"/>
      <c r="AB157" s="12"/>
      <c r="AC157" s="12"/>
      <c r="AD157" s="12"/>
      <c r="AE157" s="12"/>
      <c r="AT157" s="234" t="s">
        <v>137</v>
      </c>
      <c r="AU157" s="234" t="s">
        <v>83</v>
      </c>
      <c r="AV157" s="12" t="s">
        <v>83</v>
      </c>
      <c r="AW157" s="12" t="s">
        <v>31</v>
      </c>
      <c r="AX157" s="12" t="s">
        <v>75</v>
      </c>
      <c r="AY157" s="234" t="s">
        <v>129</v>
      </c>
    </row>
    <row r="158" s="13" customFormat="1">
      <c r="A158" s="13"/>
      <c r="B158" s="235"/>
      <c r="C158" s="236"/>
      <c r="D158" s="226" t="s">
        <v>137</v>
      </c>
      <c r="E158" s="237" t="s">
        <v>1</v>
      </c>
      <c r="F158" s="238" t="s">
        <v>174</v>
      </c>
      <c r="G158" s="236"/>
      <c r="H158" s="239">
        <v>488.85000000000002</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137</v>
      </c>
      <c r="AU158" s="245" t="s">
        <v>83</v>
      </c>
      <c r="AV158" s="13" t="s">
        <v>85</v>
      </c>
      <c r="AW158" s="13" t="s">
        <v>31</v>
      </c>
      <c r="AX158" s="13" t="s">
        <v>75</v>
      </c>
      <c r="AY158" s="245" t="s">
        <v>129</v>
      </c>
    </row>
    <row r="159" s="12" customFormat="1">
      <c r="A159" s="12"/>
      <c r="B159" s="224"/>
      <c r="C159" s="225"/>
      <c r="D159" s="226" t="s">
        <v>137</v>
      </c>
      <c r="E159" s="227" t="s">
        <v>1</v>
      </c>
      <c r="F159" s="228" t="s">
        <v>148</v>
      </c>
      <c r="G159" s="225"/>
      <c r="H159" s="227" t="s">
        <v>1</v>
      </c>
      <c r="I159" s="229"/>
      <c r="J159" s="225"/>
      <c r="K159" s="225"/>
      <c r="L159" s="230"/>
      <c r="M159" s="231"/>
      <c r="N159" s="232"/>
      <c r="O159" s="232"/>
      <c r="P159" s="232"/>
      <c r="Q159" s="232"/>
      <c r="R159" s="232"/>
      <c r="S159" s="232"/>
      <c r="T159" s="233"/>
      <c r="U159" s="12"/>
      <c r="V159" s="12"/>
      <c r="W159" s="12"/>
      <c r="X159" s="12"/>
      <c r="Y159" s="12"/>
      <c r="Z159" s="12"/>
      <c r="AA159" s="12"/>
      <c r="AB159" s="12"/>
      <c r="AC159" s="12"/>
      <c r="AD159" s="12"/>
      <c r="AE159" s="12"/>
      <c r="AT159" s="234" t="s">
        <v>137</v>
      </c>
      <c r="AU159" s="234" t="s">
        <v>83</v>
      </c>
      <c r="AV159" s="12" t="s">
        <v>83</v>
      </c>
      <c r="AW159" s="12" t="s">
        <v>31</v>
      </c>
      <c r="AX159" s="12" t="s">
        <v>75</v>
      </c>
      <c r="AY159" s="234" t="s">
        <v>129</v>
      </c>
    </row>
    <row r="160" s="13" customFormat="1">
      <c r="A160" s="13"/>
      <c r="B160" s="235"/>
      <c r="C160" s="236"/>
      <c r="D160" s="226" t="s">
        <v>137</v>
      </c>
      <c r="E160" s="237" t="s">
        <v>1</v>
      </c>
      <c r="F160" s="238" t="s">
        <v>175</v>
      </c>
      <c r="G160" s="236"/>
      <c r="H160" s="239">
        <v>510.89999999999998</v>
      </c>
      <c r="I160" s="240"/>
      <c r="J160" s="236"/>
      <c r="K160" s="236"/>
      <c r="L160" s="241"/>
      <c r="M160" s="242"/>
      <c r="N160" s="243"/>
      <c r="O160" s="243"/>
      <c r="P160" s="243"/>
      <c r="Q160" s="243"/>
      <c r="R160" s="243"/>
      <c r="S160" s="243"/>
      <c r="T160" s="244"/>
      <c r="U160" s="13"/>
      <c r="V160" s="13"/>
      <c r="W160" s="13"/>
      <c r="X160" s="13"/>
      <c r="Y160" s="13"/>
      <c r="Z160" s="13"/>
      <c r="AA160" s="13"/>
      <c r="AB160" s="13"/>
      <c r="AC160" s="13"/>
      <c r="AD160" s="13"/>
      <c r="AE160" s="13"/>
      <c r="AT160" s="245" t="s">
        <v>137</v>
      </c>
      <c r="AU160" s="245" t="s">
        <v>83</v>
      </c>
      <c r="AV160" s="13" t="s">
        <v>85</v>
      </c>
      <c r="AW160" s="13" t="s">
        <v>31</v>
      </c>
      <c r="AX160" s="13" t="s">
        <v>75</v>
      </c>
      <c r="AY160" s="245" t="s">
        <v>129</v>
      </c>
    </row>
    <row r="161" s="12" customFormat="1">
      <c r="A161" s="12"/>
      <c r="B161" s="224"/>
      <c r="C161" s="225"/>
      <c r="D161" s="226" t="s">
        <v>137</v>
      </c>
      <c r="E161" s="227" t="s">
        <v>1</v>
      </c>
      <c r="F161" s="228" t="s">
        <v>150</v>
      </c>
      <c r="G161" s="225"/>
      <c r="H161" s="227" t="s">
        <v>1</v>
      </c>
      <c r="I161" s="229"/>
      <c r="J161" s="225"/>
      <c r="K161" s="225"/>
      <c r="L161" s="230"/>
      <c r="M161" s="231"/>
      <c r="N161" s="232"/>
      <c r="O161" s="232"/>
      <c r="P161" s="232"/>
      <c r="Q161" s="232"/>
      <c r="R161" s="232"/>
      <c r="S161" s="232"/>
      <c r="T161" s="233"/>
      <c r="U161" s="12"/>
      <c r="V161" s="12"/>
      <c r="W161" s="12"/>
      <c r="X161" s="12"/>
      <c r="Y161" s="12"/>
      <c r="Z161" s="12"/>
      <c r="AA161" s="12"/>
      <c r="AB161" s="12"/>
      <c r="AC161" s="12"/>
      <c r="AD161" s="12"/>
      <c r="AE161" s="12"/>
      <c r="AT161" s="234" t="s">
        <v>137</v>
      </c>
      <c r="AU161" s="234" t="s">
        <v>83</v>
      </c>
      <c r="AV161" s="12" t="s">
        <v>83</v>
      </c>
      <c r="AW161" s="12" t="s">
        <v>31</v>
      </c>
      <c r="AX161" s="12" t="s">
        <v>75</v>
      </c>
      <c r="AY161" s="234" t="s">
        <v>129</v>
      </c>
    </row>
    <row r="162" s="13" customFormat="1">
      <c r="A162" s="13"/>
      <c r="B162" s="235"/>
      <c r="C162" s="236"/>
      <c r="D162" s="226" t="s">
        <v>137</v>
      </c>
      <c r="E162" s="237" t="s">
        <v>1</v>
      </c>
      <c r="F162" s="238" t="s">
        <v>176</v>
      </c>
      <c r="G162" s="236"/>
      <c r="H162" s="239">
        <v>264.89999999999998</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137</v>
      </c>
      <c r="AU162" s="245" t="s">
        <v>83</v>
      </c>
      <c r="AV162" s="13" t="s">
        <v>85</v>
      </c>
      <c r="AW162" s="13" t="s">
        <v>31</v>
      </c>
      <c r="AX162" s="13" t="s">
        <v>75</v>
      </c>
      <c r="AY162" s="245" t="s">
        <v>129</v>
      </c>
    </row>
    <row r="163" s="14" customFormat="1">
      <c r="A163" s="14"/>
      <c r="B163" s="246"/>
      <c r="C163" s="247"/>
      <c r="D163" s="226" t="s">
        <v>137</v>
      </c>
      <c r="E163" s="248" t="s">
        <v>1</v>
      </c>
      <c r="F163" s="249" t="s">
        <v>160</v>
      </c>
      <c r="G163" s="247"/>
      <c r="H163" s="250">
        <v>4319.3999999999996</v>
      </c>
      <c r="I163" s="251"/>
      <c r="J163" s="247"/>
      <c r="K163" s="247"/>
      <c r="L163" s="252"/>
      <c r="M163" s="253"/>
      <c r="N163" s="254"/>
      <c r="O163" s="254"/>
      <c r="P163" s="254"/>
      <c r="Q163" s="254"/>
      <c r="R163" s="254"/>
      <c r="S163" s="254"/>
      <c r="T163" s="255"/>
      <c r="U163" s="14"/>
      <c r="V163" s="14"/>
      <c r="W163" s="14"/>
      <c r="X163" s="14"/>
      <c r="Y163" s="14"/>
      <c r="Z163" s="14"/>
      <c r="AA163" s="14"/>
      <c r="AB163" s="14"/>
      <c r="AC163" s="14"/>
      <c r="AD163" s="14"/>
      <c r="AE163" s="14"/>
      <c r="AT163" s="256" t="s">
        <v>137</v>
      </c>
      <c r="AU163" s="256" t="s">
        <v>83</v>
      </c>
      <c r="AV163" s="14" t="s">
        <v>135</v>
      </c>
      <c r="AW163" s="14" t="s">
        <v>31</v>
      </c>
      <c r="AX163" s="14" t="s">
        <v>83</v>
      </c>
      <c r="AY163" s="256" t="s">
        <v>129</v>
      </c>
    </row>
    <row r="164" s="2" customFormat="1">
      <c r="A164" s="38"/>
      <c r="B164" s="39"/>
      <c r="C164" s="257" t="s">
        <v>128</v>
      </c>
      <c r="D164" s="257" t="s">
        <v>163</v>
      </c>
      <c r="E164" s="258" t="s">
        <v>177</v>
      </c>
      <c r="F164" s="259" t="s">
        <v>178</v>
      </c>
      <c r="G164" s="260" t="s">
        <v>166</v>
      </c>
      <c r="H164" s="261">
        <v>280.5</v>
      </c>
      <c r="I164" s="262"/>
      <c r="J164" s="263">
        <f>ROUND(I164*H164,2)</f>
        <v>0</v>
      </c>
      <c r="K164" s="259" t="s">
        <v>133</v>
      </c>
      <c r="L164" s="44"/>
      <c r="M164" s="264" t="s">
        <v>1</v>
      </c>
      <c r="N164" s="265" t="s">
        <v>40</v>
      </c>
      <c r="O164" s="91"/>
      <c r="P164" s="220">
        <f>O164*H164</f>
        <v>0</v>
      </c>
      <c r="Q164" s="220">
        <v>0</v>
      </c>
      <c r="R164" s="220">
        <f>Q164*H164</f>
        <v>0</v>
      </c>
      <c r="S164" s="220">
        <v>0</v>
      </c>
      <c r="T164" s="221">
        <f>S164*H164</f>
        <v>0</v>
      </c>
      <c r="U164" s="38"/>
      <c r="V164" s="38"/>
      <c r="W164" s="38"/>
      <c r="X164" s="38"/>
      <c r="Y164" s="38"/>
      <c r="Z164" s="38"/>
      <c r="AA164" s="38"/>
      <c r="AB164" s="38"/>
      <c r="AC164" s="38"/>
      <c r="AD164" s="38"/>
      <c r="AE164" s="38"/>
      <c r="AR164" s="222" t="s">
        <v>135</v>
      </c>
      <c r="AT164" s="222" t="s">
        <v>163</v>
      </c>
      <c r="AU164" s="222" t="s">
        <v>83</v>
      </c>
      <c r="AY164" s="17" t="s">
        <v>129</v>
      </c>
      <c r="BE164" s="223">
        <f>IF(N164="základní",J164,0)</f>
        <v>0</v>
      </c>
      <c r="BF164" s="223">
        <f>IF(N164="snížená",J164,0)</f>
        <v>0</v>
      </c>
      <c r="BG164" s="223">
        <f>IF(N164="zákl. přenesená",J164,0)</f>
        <v>0</v>
      </c>
      <c r="BH164" s="223">
        <f>IF(N164="sníž. přenesená",J164,0)</f>
        <v>0</v>
      </c>
      <c r="BI164" s="223">
        <f>IF(N164="nulová",J164,0)</f>
        <v>0</v>
      </c>
      <c r="BJ164" s="17" t="s">
        <v>83</v>
      </c>
      <c r="BK164" s="223">
        <f>ROUND(I164*H164,2)</f>
        <v>0</v>
      </c>
      <c r="BL164" s="17" t="s">
        <v>135</v>
      </c>
      <c r="BM164" s="222" t="s">
        <v>179</v>
      </c>
    </row>
    <row r="165" s="2" customFormat="1">
      <c r="A165" s="38"/>
      <c r="B165" s="39"/>
      <c r="C165" s="40"/>
      <c r="D165" s="226" t="s">
        <v>168</v>
      </c>
      <c r="E165" s="40"/>
      <c r="F165" s="266" t="s">
        <v>169</v>
      </c>
      <c r="G165" s="40"/>
      <c r="H165" s="40"/>
      <c r="I165" s="267"/>
      <c r="J165" s="40"/>
      <c r="K165" s="40"/>
      <c r="L165" s="44"/>
      <c r="M165" s="268"/>
      <c r="N165" s="269"/>
      <c r="O165" s="91"/>
      <c r="P165" s="91"/>
      <c r="Q165" s="91"/>
      <c r="R165" s="91"/>
      <c r="S165" s="91"/>
      <c r="T165" s="92"/>
      <c r="U165" s="38"/>
      <c r="V165" s="38"/>
      <c r="W165" s="38"/>
      <c r="X165" s="38"/>
      <c r="Y165" s="38"/>
      <c r="Z165" s="38"/>
      <c r="AA165" s="38"/>
      <c r="AB165" s="38"/>
      <c r="AC165" s="38"/>
      <c r="AD165" s="38"/>
      <c r="AE165" s="38"/>
      <c r="AT165" s="17" t="s">
        <v>168</v>
      </c>
      <c r="AU165" s="17" t="s">
        <v>83</v>
      </c>
    </row>
    <row r="166" s="12" customFormat="1">
      <c r="A166" s="12"/>
      <c r="B166" s="224"/>
      <c r="C166" s="225"/>
      <c r="D166" s="226" t="s">
        <v>137</v>
      </c>
      <c r="E166" s="227" t="s">
        <v>1</v>
      </c>
      <c r="F166" s="228" t="s">
        <v>180</v>
      </c>
      <c r="G166" s="225"/>
      <c r="H166" s="227" t="s">
        <v>1</v>
      </c>
      <c r="I166" s="229"/>
      <c r="J166" s="225"/>
      <c r="K166" s="225"/>
      <c r="L166" s="230"/>
      <c r="M166" s="231"/>
      <c r="N166" s="232"/>
      <c r="O166" s="232"/>
      <c r="P166" s="232"/>
      <c r="Q166" s="232"/>
      <c r="R166" s="232"/>
      <c r="S166" s="232"/>
      <c r="T166" s="233"/>
      <c r="U166" s="12"/>
      <c r="V166" s="12"/>
      <c r="W166" s="12"/>
      <c r="X166" s="12"/>
      <c r="Y166" s="12"/>
      <c r="Z166" s="12"/>
      <c r="AA166" s="12"/>
      <c r="AB166" s="12"/>
      <c r="AC166" s="12"/>
      <c r="AD166" s="12"/>
      <c r="AE166" s="12"/>
      <c r="AT166" s="234" t="s">
        <v>137</v>
      </c>
      <c r="AU166" s="234" t="s">
        <v>83</v>
      </c>
      <c r="AV166" s="12" t="s">
        <v>83</v>
      </c>
      <c r="AW166" s="12" t="s">
        <v>31</v>
      </c>
      <c r="AX166" s="12" t="s">
        <v>75</v>
      </c>
      <c r="AY166" s="234" t="s">
        <v>129</v>
      </c>
    </row>
    <row r="167" s="13" customFormat="1">
      <c r="A167" s="13"/>
      <c r="B167" s="235"/>
      <c r="C167" s="236"/>
      <c r="D167" s="226" t="s">
        <v>137</v>
      </c>
      <c r="E167" s="237" t="s">
        <v>1</v>
      </c>
      <c r="F167" s="238" t="s">
        <v>181</v>
      </c>
      <c r="G167" s="236"/>
      <c r="H167" s="239">
        <v>240</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137</v>
      </c>
      <c r="AU167" s="245" t="s">
        <v>83</v>
      </c>
      <c r="AV167" s="13" t="s">
        <v>85</v>
      </c>
      <c r="AW167" s="13" t="s">
        <v>31</v>
      </c>
      <c r="AX167" s="13" t="s">
        <v>75</v>
      </c>
      <c r="AY167" s="245" t="s">
        <v>129</v>
      </c>
    </row>
    <row r="168" s="12" customFormat="1">
      <c r="A168" s="12"/>
      <c r="B168" s="224"/>
      <c r="C168" s="225"/>
      <c r="D168" s="226" t="s">
        <v>137</v>
      </c>
      <c r="E168" s="227" t="s">
        <v>1</v>
      </c>
      <c r="F168" s="228" t="s">
        <v>182</v>
      </c>
      <c r="G168" s="225"/>
      <c r="H168" s="227" t="s">
        <v>1</v>
      </c>
      <c r="I168" s="229"/>
      <c r="J168" s="225"/>
      <c r="K168" s="225"/>
      <c r="L168" s="230"/>
      <c r="M168" s="231"/>
      <c r="N168" s="232"/>
      <c r="O168" s="232"/>
      <c r="P168" s="232"/>
      <c r="Q168" s="232"/>
      <c r="R168" s="232"/>
      <c r="S168" s="232"/>
      <c r="T168" s="233"/>
      <c r="U168" s="12"/>
      <c r="V168" s="12"/>
      <c r="W168" s="12"/>
      <c r="X168" s="12"/>
      <c r="Y168" s="12"/>
      <c r="Z168" s="12"/>
      <c r="AA168" s="12"/>
      <c r="AB168" s="12"/>
      <c r="AC168" s="12"/>
      <c r="AD168" s="12"/>
      <c r="AE168" s="12"/>
      <c r="AT168" s="234" t="s">
        <v>137</v>
      </c>
      <c r="AU168" s="234" t="s">
        <v>83</v>
      </c>
      <c r="AV168" s="12" t="s">
        <v>83</v>
      </c>
      <c r="AW168" s="12" t="s">
        <v>31</v>
      </c>
      <c r="AX168" s="12" t="s">
        <v>75</v>
      </c>
      <c r="AY168" s="234" t="s">
        <v>129</v>
      </c>
    </row>
    <row r="169" s="13" customFormat="1">
      <c r="A169" s="13"/>
      <c r="B169" s="235"/>
      <c r="C169" s="236"/>
      <c r="D169" s="226" t="s">
        <v>137</v>
      </c>
      <c r="E169" s="237" t="s">
        <v>1</v>
      </c>
      <c r="F169" s="238" t="s">
        <v>183</v>
      </c>
      <c r="G169" s="236"/>
      <c r="H169" s="239">
        <v>24.899999999999999</v>
      </c>
      <c r="I169" s="240"/>
      <c r="J169" s="236"/>
      <c r="K169" s="236"/>
      <c r="L169" s="241"/>
      <c r="M169" s="242"/>
      <c r="N169" s="243"/>
      <c r="O169" s="243"/>
      <c r="P169" s="243"/>
      <c r="Q169" s="243"/>
      <c r="R169" s="243"/>
      <c r="S169" s="243"/>
      <c r="T169" s="244"/>
      <c r="U169" s="13"/>
      <c r="V169" s="13"/>
      <c r="W169" s="13"/>
      <c r="X169" s="13"/>
      <c r="Y169" s="13"/>
      <c r="Z169" s="13"/>
      <c r="AA169" s="13"/>
      <c r="AB169" s="13"/>
      <c r="AC169" s="13"/>
      <c r="AD169" s="13"/>
      <c r="AE169" s="13"/>
      <c r="AT169" s="245" t="s">
        <v>137</v>
      </c>
      <c r="AU169" s="245" t="s">
        <v>83</v>
      </c>
      <c r="AV169" s="13" t="s">
        <v>85</v>
      </c>
      <c r="AW169" s="13" t="s">
        <v>31</v>
      </c>
      <c r="AX169" s="13" t="s">
        <v>75</v>
      </c>
      <c r="AY169" s="245" t="s">
        <v>129</v>
      </c>
    </row>
    <row r="170" s="12" customFormat="1">
      <c r="A170" s="12"/>
      <c r="B170" s="224"/>
      <c r="C170" s="225"/>
      <c r="D170" s="226" t="s">
        <v>137</v>
      </c>
      <c r="E170" s="227" t="s">
        <v>1</v>
      </c>
      <c r="F170" s="228" t="s">
        <v>184</v>
      </c>
      <c r="G170" s="225"/>
      <c r="H170" s="227" t="s">
        <v>1</v>
      </c>
      <c r="I170" s="229"/>
      <c r="J170" s="225"/>
      <c r="K170" s="225"/>
      <c r="L170" s="230"/>
      <c r="M170" s="231"/>
      <c r="N170" s="232"/>
      <c r="O170" s="232"/>
      <c r="P170" s="232"/>
      <c r="Q170" s="232"/>
      <c r="R170" s="232"/>
      <c r="S170" s="232"/>
      <c r="T170" s="233"/>
      <c r="U170" s="12"/>
      <c r="V170" s="12"/>
      <c r="W170" s="12"/>
      <c r="X170" s="12"/>
      <c r="Y170" s="12"/>
      <c r="Z170" s="12"/>
      <c r="AA170" s="12"/>
      <c r="AB170" s="12"/>
      <c r="AC170" s="12"/>
      <c r="AD170" s="12"/>
      <c r="AE170" s="12"/>
      <c r="AT170" s="234" t="s">
        <v>137</v>
      </c>
      <c r="AU170" s="234" t="s">
        <v>83</v>
      </c>
      <c r="AV170" s="12" t="s">
        <v>83</v>
      </c>
      <c r="AW170" s="12" t="s">
        <v>31</v>
      </c>
      <c r="AX170" s="12" t="s">
        <v>75</v>
      </c>
      <c r="AY170" s="234" t="s">
        <v>129</v>
      </c>
    </row>
    <row r="171" s="13" customFormat="1">
      <c r="A171" s="13"/>
      <c r="B171" s="235"/>
      <c r="C171" s="236"/>
      <c r="D171" s="226" t="s">
        <v>137</v>
      </c>
      <c r="E171" s="237" t="s">
        <v>1</v>
      </c>
      <c r="F171" s="238" t="s">
        <v>185</v>
      </c>
      <c r="G171" s="236"/>
      <c r="H171" s="239">
        <v>8.0999999999999996</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137</v>
      </c>
      <c r="AU171" s="245" t="s">
        <v>83</v>
      </c>
      <c r="AV171" s="13" t="s">
        <v>85</v>
      </c>
      <c r="AW171" s="13" t="s">
        <v>31</v>
      </c>
      <c r="AX171" s="13" t="s">
        <v>75</v>
      </c>
      <c r="AY171" s="245" t="s">
        <v>129</v>
      </c>
    </row>
    <row r="172" s="12" customFormat="1">
      <c r="A172" s="12"/>
      <c r="B172" s="224"/>
      <c r="C172" s="225"/>
      <c r="D172" s="226" t="s">
        <v>137</v>
      </c>
      <c r="E172" s="227" t="s">
        <v>1</v>
      </c>
      <c r="F172" s="228" t="s">
        <v>186</v>
      </c>
      <c r="G172" s="225"/>
      <c r="H172" s="227" t="s">
        <v>1</v>
      </c>
      <c r="I172" s="229"/>
      <c r="J172" s="225"/>
      <c r="K172" s="225"/>
      <c r="L172" s="230"/>
      <c r="M172" s="231"/>
      <c r="N172" s="232"/>
      <c r="O172" s="232"/>
      <c r="P172" s="232"/>
      <c r="Q172" s="232"/>
      <c r="R172" s="232"/>
      <c r="S172" s="232"/>
      <c r="T172" s="233"/>
      <c r="U172" s="12"/>
      <c r="V172" s="12"/>
      <c r="W172" s="12"/>
      <c r="X172" s="12"/>
      <c r="Y172" s="12"/>
      <c r="Z172" s="12"/>
      <c r="AA172" s="12"/>
      <c r="AB172" s="12"/>
      <c r="AC172" s="12"/>
      <c r="AD172" s="12"/>
      <c r="AE172" s="12"/>
      <c r="AT172" s="234" t="s">
        <v>137</v>
      </c>
      <c r="AU172" s="234" t="s">
        <v>83</v>
      </c>
      <c r="AV172" s="12" t="s">
        <v>83</v>
      </c>
      <c r="AW172" s="12" t="s">
        <v>31</v>
      </c>
      <c r="AX172" s="12" t="s">
        <v>75</v>
      </c>
      <c r="AY172" s="234" t="s">
        <v>129</v>
      </c>
    </row>
    <row r="173" s="13" customFormat="1">
      <c r="A173" s="13"/>
      <c r="B173" s="235"/>
      <c r="C173" s="236"/>
      <c r="D173" s="226" t="s">
        <v>137</v>
      </c>
      <c r="E173" s="237" t="s">
        <v>1</v>
      </c>
      <c r="F173" s="238" t="s">
        <v>187</v>
      </c>
      <c r="G173" s="236"/>
      <c r="H173" s="239">
        <v>7.5</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137</v>
      </c>
      <c r="AU173" s="245" t="s">
        <v>83</v>
      </c>
      <c r="AV173" s="13" t="s">
        <v>85</v>
      </c>
      <c r="AW173" s="13" t="s">
        <v>31</v>
      </c>
      <c r="AX173" s="13" t="s">
        <v>75</v>
      </c>
      <c r="AY173" s="245" t="s">
        <v>129</v>
      </c>
    </row>
    <row r="174" s="14" customFormat="1">
      <c r="A174" s="14"/>
      <c r="B174" s="246"/>
      <c r="C174" s="247"/>
      <c r="D174" s="226" t="s">
        <v>137</v>
      </c>
      <c r="E174" s="248" t="s">
        <v>1</v>
      </c>
      <c r="F174" s="249" t="s">
        <v>160</v>
      </c>
      <c r="G174" s="247"/>
      <c r="H174" s="250">
        <v>280.5</v>
      </c>
      <c r="I174" s="251"/>
      <c r="J174" s="247"/>
      <c r="K174" s="247"/>
      <c r="L174" s="252"/>
      <c r="M174" s="253"/>
      <c r="N174" s="254"/>
      <c r="O174" s="254"/>
      <c r="P174" s="254"/>
      <c r="Q174" s="254"/>
      <c r="R174" s="254"/>
      <c r="S174" s="254"/>
      <c r="T174" s="255"/>
      <c r="U174" s="14"/>
      <c r="V174" s="14"/>
      <c r="W174" s="14"/>
      <c r="X174" s="14"/>
      <c r="Y174" s="14"/>
      <c r="Z174" s="14"/>
      <c r="AA174" s="14"/>
      <c r="AB174" s="14"/>
      <c r="AC174" s="14"/>
      <c r="AD174" s="14"/>
      <c r="AE174" s="14"/>
      <c r="AT174" s="256" t="s">
        <v>137</v>
      </c>
      <c r="AU174" s="256" t="s">
        <v>83</v>
      </c>
      <c r="AV174" s="14" t="s">
        <v>135</v>
      </c>
      <c r="AW174" s="14" t="s">
        <v>31</v>
      </c>
      <c r="AX174" s="14" t="s">
        <v>83</v>
      </c>
      <c r="AY174" s="256" t="s">
        <v>129</v>
      </c>
    </row>
    <row r="175" s="2" customFormat="1" ht="134.25" customHeight="1">
      <c r="A175" s="38"/>
      <c r="B175" s="39"/>
      <c r="C175" s="257" t="s">
        <v>135</v>
      </c>
      <c r="D175" s="257" t="s">
        <v>163</v>
      </c>
      <c r="E175" s="258" t="s">
        <v>188</v>
      </c>
      <c r="F175" s="259" t="s">
        <v>189</v>
      </c>
      <c r="G175" s="260" t="s">
        <v>190</v>
      </c>
      <c r="H175" s="261">
        <v>28.795999999999999</v>
      </c>
      <c r="I175" s="262"/>
      <c r="J175" s="263">
        <f>ROUND(I175*H175,2)</f>
        <v>0</v>
      </c>
      <c r="K175" s="259" t="s">
        <v>133</v>
      </c>
      <c r="L175" s="44"/>
      <c r="M175" s="264" t="s">
        <v>1</v>
      </c>
      <c r="N175" s="265" t="s">
        <v>40</v>
      </c>
      <c r="O175" s="91"/>
      <c r="P175" s="220">
        <f>O175*H175</f>
        <v>0</v>
      </c>
      <c r="Q175" s="220">
        <v>0</v>
      </c>
      <c r="R175" s="220">
        <f>Q175*H175</f>
        <v>0</v>
      </c>
      <c r="S175" s="220">
        <v>0</v>
      </c>
      <c r="T175" s="221">
        <f>S175*H175</f>
        <v>0</v>
      </c>
      <c r="U175" s="38"/>
      <c r="V175" s="38"/>
      <c r="W175" s="38"/>
      <c r="X175" s="38"/>
      <c r="Y175" s="38"/>
      <c r="Z175" s="38"/>
      <c r="AA175" s="38"/>
      <c r="AB175" s="38"/>
      <c r="AC175" s="38"/>
      <c r="AD175" s="38"/>
      <c r="AE175" s="38"/>
      <c r="AR175" s="222" t="s">
        <v>135</v>
      </c>
      <c r="AT175" s="222" t="s">
        <v>163</v>
      </c>
      <c r="AU175" s="222" t="s">
        <v>83</v>
      </c>
      <c r="AY175" s="17" t="s">
        <v>129</v>
      </c>
      <c r="BE175" s="223">
        <f>IF(N175="základní",J175,0)</f>
        <v>0</v>
      </c>
      <c r="BF175" s="223">
        <f>IF(N175="snížená",J175,0)</f>
        <v>0</v>
      </c>
      <c r="BG175" s="223">
        <f>IF(N175="zákl. přenesená",J175,0)</f>
        <v>0</v>
      </c>
      <c r="BH175" s="223">
        <f>IF(N175="sníž. přenesená",J175,0)</f>
        <v>0</v>
      </c>
      <c r="BI175" s="223">
        <f>IF(N175="nulová",J175,0)</f>
        <v>0</v>
      </c>
      <c r="BJ175" s="17" t="s">
        <v>83</v>
      </c>
      <c r="BK175" s="223">
        <f>ROUND(I175*H175,2)</f>
        <v>0</v>
      </c>
      <c r="BL175" s="17" t="s">
        <v>135</v>
      </c>
      <c r="BM175" s="222" t="s">
        <v>191</v>
      </c>
    </row>
    <row r="176" s="2" customFormat="1">
      <c r="A176" s="38"/>
      <c r="B176" s="39"/>
      <c r="C176" s="40"/>
      <c r="D176" s="226" t="s">
        <v>168</v>
      </c>
      <c r="E176" s="40"/>
      <c r="F176" s="266" t="s">
        <v>192</v>
      </c>
      <c r="G176" s="40"/>
      <c r="H176" s="40"/>
      <c r="I176" s="267"/>
      <c r="J176" s="40"/>
      <c r="K176" s="40"/>
      <c r="L176" s="44"/>
      <c r="M176" s="268"/>
      <c r="N176" s="269"/>
      <c r="O176" s="91"/>
      <c r="P176" s="91"/>
      <c r="Q176" s="91"/>
      <c r="R176" s="91"/>
      <c r="S176" s="91"/>
      <c r="T176" s="92"/>
      <c r="U176" s="38"/>
      <c r="V176" s="38"/>
      <c r="W176" s="38"/>
      <c r="X176" s="38"/>
      <c r="Y176" s="38"/>
      <c r="Z176" s="38"/>
      <c r="AA176" s="38"/>
      <c r="AB176" s="38"/>
      <c r="AC176" s="38"/>
      <c r="AD176" s="38"/>
      <c r="AE176" s="38"/>
      <c r="AT176" s="17" t="s">
        <v>168</v>
      </c>
      <c r="AU176" s="17" t="s">
        <v>83</v>
      </c>
    </row>
    <row r="177" s="2" customFormat="1">
      <c r="A177" s="38"/>
      <c r="B177" s="39"/>
      <c r="C177" s="40"/>
      <c r="D177" s="226" t="s">
        <v>161</v>
      </c>
      <c r="E177" s="40"/>
      <c r="F177" s="266" t="s">
        <v>193</v>
      </c>
      <c r="G177" s="40"/>
      <c r="H177" s="40"/>
      <c r="I177" s="267"/>
      <c r="J177" s="40"/>
      <c r="K177" s="40"/>
      <c r="L177" s="44"/>
      <c r="M177" s="268"/>
      <c r="N177" s="269"/>
      <c r="O177" s="91"/>
      <c r="P177" s="91"/>
      <c r="Q177" s="91"/>
      <c r="R177" s="91"/>
      <c r="S177" s="91"/>
      <c r="T177" s="92"/>
      <c r="U177" s="38"/>
      <c r="V177" s="38"/>
      <c r="W177" s="38"/>
      <c r="X177" s="38"/>
      <c r="Y177" s="38"/>
      <c r="Z177" s="38"/>
      <c r="AA177" s="38"/>
      <c r="AB177" s="38"/>
      <c r="AC177" s="38"/>
      <c r="AD177" s="38"/>
      <c r="AE177" s="38"/>
      <c r="AT177" s="17" t="s">
        <v>161</v>
      </c>
      <c r="AU177" s="17" t="s">
        <v>83</v>
      </c>
    </row>
    <row r="178" s="12" customFormat="1">
      <c r="A178" s="12"/>
      <c r="B178" s="224"/>
      <c r="C178" s="225"/>
      <c r="D178" s="226" t="s">
        <v>137</v>
      </c>
      <c r="E178" s="227" t="s">
        <v>1</v>
      </c>
      <c r="F178" s="228" t="s">
        <v>138</v>
      </c>
      <c r="G178" s="225"/>
      <c r="H178" s="227" t="s">
        <v>1</v>
      </c>
      <c r="I178" s="229"/>
      <c r="J178" s="225"/>
      <c r="K178" s="225"/>
      <c r="L178" s="230"/>
      <c r="M178" s="231"/>
      <c r="N178" s="232"/>
      <c r="O178" s="232"/>
      <c r="P178" s="232"/>
      <c r="Q178" s="232"/>
      <c r="R178" s="232"/>
      <c r="S178" s="232"/>
      <c r="T178" s="233"/>
      <c r="U178" s="12"/>
      <c r="V178" s="12"/>
      <c r="W178" s="12"/>
      <c r="X178" s="12"/>
      <c r="Y178" s="12"/>
      <c r="Z178" s="12"/>
      <c r="AA178" s="12"/>
      <c r="AB178" s="12"/>
      <c r="AC178" s="12"/>
      <c r="AD178" s="12"/>
      <c r="AE178" s="12"/>
      <c r="AT178" s="234" t="s">
        <v>137</v>
      </c>
      <c r="AU178" s="234" t="s">
        <v>83</v>
      </c>
      <c r="AV178" s="12" t="s">
        <v>83</v>
      </c>
      <c r="AW178" s="12" t="s">
        <v>31</v>
      </c>
      <c r="AX178" s="12" t="s">
        <v>75</v>
      </c>
      <c r="AY178" s="234" t="s">
        <v>129</v>
      </c>
    </row>
    <row r="179" s="13" customFormat="1">
      <c r="A179" s="13"/>
      <c r="B179" s="235"/>
      <c r="C179" s="236"/>
      <c r="D179" s="226" t="s">
        <v>137</v>
      </c>
      <c r="E179" s="237" t="s">
        <v>1</v>
      </c>
      <c r="F179" s="238" t="s">
        <v>194</v>
      </c>
      <c r="G179" s="236"/>
      <c r="H179" s="239">
        <v>5.6260000000000003</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137</v>
      </c>
      <c r="AU179" s="245" t="s">
        <v>83</v>
      </c>
      <c r="AV179" s="13" t="s">
        <v>85</v>
      </c>
      <c r="AW179" s="13" t="s">
        <v>31</v>
      </c>
      <c r="AX179" s="13" t="s">
        <v>75</v>
      </c>
      <c r="AY179" s="245" t="s">
        <v>129</v>
      </c>
    </row>
    <row r="180" s="12" customFormat="1">
      <c r="A180" s="12"/>
      <c r="B180" s="224"/>
      <c r="C180" s="225"/>
      <c r="D180" s="226" t="s">
        <v>137</v>
      </c>
      <c r="E180" s="227" t="s">
        <v>1</v>
      </c>
      <c r="F180" s="228" t="s">
        <v>140</v>
      </c>
      <c r="G180" s="225"/>
      <c r="H180" s="227" t="s">
        <v>1</v>
      </c>
      <c r="I180" s="229"/>
      <c r="J180" s="225"/>
      <c r="K180" s="225"/>
      <c r="L180" s="230"/>
      <c r="M180" s="231"/>
      <c r="N180" s="232"/>
      <c r="O180" s="232"/>
      <c r="P180" s="232"/>
      <c r="Q180" s="232"/>
      <c r="R180" s="232"/>
      <c r="S180" s="232"/>
      <c r="T180" s="233"/>
      <c r="U180" s="12"/>
      <c r="V180" s="12"/>
      <c r="W180" s="12"/>
      <c r="X180" s="12"/>
      <c r="Y180" s="12"/>
      <c r="Z180" s="12"/>
      <c r="AA180" s="12"/>
      <c r="AB180" s="12"/>
      <c r="AC180" s="12"/>
      <c r="AD180" s="12"/>
      <c r="AE180" s="12"/>
      <c r="AT180" s="234" t="s">
        <v>137</v>
      </c>
      <c r="AU180" s="234" t="s">
        <v>83</v>
      </c>
      <c r="AV180" s="12" t="s">
        <v>83</v>
      </c>
      <c r="AW180" s="12" t="s">
        <v>31</v>
      </c>
      <c r="AX180" s="12" t="s">
        <v>75</v>
      </c>
      <c r="AY180" s="234" t="s">
        <v>129</v>
      </c>
    </row>
    <row r="181" s="13" customFormat="1">
      <c r="A181" s="13"/>
      <c r="B181" s="235"/>
      <c r="C181" s="236"/>
      <c r="D181" s="226" t="s">
        <v>137</v>
      </c>
      <c r="E181" s="237" t="s">
        <v>1</v>
      </c>
      <c r="F181" s="238" t="s">
        <v>195</v>
      </c>
      <c r="G181" s="236"/>
      <c r="H181" s="239">
        <v>5.6280000000000001</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137</v>
      </c>
      <c r="AU181" s="245" t="s">
        <v>83</v>
      </c>
      <c r="AV181" s="13" t="s">
        <v>85</v>
      </c>
      <c r="AW181" s="13" t="s">
        <v>31</v>
      </c>
      <c r="AX181" s="13" t="s">
        <v>75</v>
      </c>
      <c r="AY181" s="245" t="s">
        <v>129</v>
      </c>
    </row>
    <row r="182" s="12" customFormat="1">
      <c r="A182" s="12"/>
      <c r="B182" s="224"/>
      <c r="C182" s="225"/>
      <c r="D182" s="226" t="s">
        <v>137</v>
      </c>
      <c r="E182" s="227" t="s">
        <v>1</v>
      </c>
      <c r="F182" s="228" t="s">
        <v>142</v>
      </c>
      <c r="G182" s="225"/>
      <c r="H182" s="227" t="s">
        <v>1</v>
      </c>
      <c r="I182" s="229"/>
      <c r="J182" s="225"/>
      <c r="K182" s="225"/>
      <c r="L182" s="230"/>
      <c r="M182" s="231"/>
      <c r="N182" s="232"/>
      <c r="O182" s="232"/>
      <c r="P182" s="232"/>
      <c r="Q182" s="232"/>
      <c r="R182" s="232"/>
      <c r="S182" s="232"/>
      <c r="T182" s="233"/>
      <c r="U182" s="12"/>
      <c r="V182" s="12"/>
      <c r="W182" s="12"/>
      <c r="X182" s="12"/>
      <c r="Y182" s="12"/>
      <c r="Z182" s="12"/>
      <c r="AA182" s="12"/>
      <c r="AB182" s="12"/>
      <c r="AC182" s="12"/>
      <c r="AD182" s="12"/>
      <c r="AE182" s="12"/>
      <c r="AT182" s="234" t="s">
        <v>137</v>
      </c>
      <c r="AU182" s="234" t="s">
        <v>83</v>
      </c>
      <c r="AV182" s="12" t="s">
        <v>83</v>
      </c>
      <c r="AW182" s="12" t="s">
        <v>31</v>
      </c>
      <c r="AX182" s="12" t="s">
        <v>75</v>
      </c>
      <c r="AY182" s="234" t="s">
        <v>129</v>
      </c>
    </row>
    <row r="183" s="13" customFormat="1">
      <c r="A183" s="13"/>
      <c r="B183" s="235"/>
      <c r="C183" s="236"/>
      <c r="D183" s="226" t="s">
        <v>137</v>
      </c>
      <c r="E183" s="237" t="s">
        <v>1</v>
      </c>
      <c r="F183" s="238" t="s">
        <v>196</v>
      </c>
      <c r="G183" s="236"/>
      <c r="H183" s="239">
        <v>5.5389999999999997</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137</v>
      </c>
      <c r="AU183" s="245" t="s">
        <v>83</v>
      </c>
      <c r="AV183" s="13" t="s">
        <v>85</v>
      </c>
      <c r="AW183" s="13" t="s">
        <v>31</v>
      </c>
      <c r="AX183" s="13" t="s">
        <v>75</v>
      </c>
      <c r="AY183" s="245" t="s">
        <v>129</v>
      </c>
    </row>
    <row r="184" s="12" customFormat="1">
      <c r="A184" s="12"/>
      <c r="B184" s="224"/>
      <c r="C184" s="225"/>
      <c r="D184" s="226" t="s">
        <v>137</v>
      </c>
      <c r="E184" s="227" t="s">
        <v>1</v>
      </c>
      <c r="F184" s="228" t="s">
        <v>144</v>
      </c>
      <c r="G184" s="225"/>
      <c r="H184" s="227" t="s">
        <v>1</v>
      </c>
      <c r="I184" s="229"/>
      <c r="J184" s="225"/>
      <c r="K184" s="225"/>
      <c r="L184" s="230"/>
      <c r="M184" s="231"/>
      <c r="N184" s="232"/>
      <c r="O184" s="232"/>
      <c r="P184" s="232"/>
      <c r="Q184" s="232"/>
      <c r="R184" s="232"/>
      <c r="S184" s="232"/>
      <c r="T184" s="233"/>
      <c r="U184" s="12"/>
      <c r="V184" s="12"/>
      <c r="W184" s="12"/>
      <c r="X184" s="12"/>
      <c r="Y184" s="12"/>
      <c r="Z184" s="12"/>
      <c r="AA184" s="12"/>
      <c r="AB184" s="12"/>
      <c r="AC184" s="12"/>
      <c r="AD184" s="12"/>
      <c r="AE184" s="12"/>
      <c r="AT184" s="234" t="s">
        <v>137</v>
      </c>
      <c r="AU184" s="234" t="s">
        <v>83</v>
      </c>
      <c r="AV184" s="12" t="s">
        <v>83</v>
      </c>
      <c r="AW184" s="12" t="s">
        <v>31</v>
      </c>
      <c r="AX184" s="12" t="s">
        <v>75</v>
      </c>
      <c r="AY184" s="234" t="s">
        <v>129</v>
      </c>
    </row>
    <row r="185" s="13" customFormat="1">
      <c r="A185" s="13"/>
      <c r="B185" s="235"/>
      <c r="C185" s="236"/>
      <c r="D185" s="226" t="s">
        <v>137</v>
      </c>
      <c r="E185" s="237" t="s">
        <v>1</v>
      </c>
      <c r="F185" s="238" t="s">
        <v>197</v>
      </c>
      <c r="G185" s="236"/>
      <c r="H185" s="239">
        <v>3.5720000000000001</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137</v>
      </c>
      <c r="AU185" s="245" t="s">
        <v>83</v>
      </c>
      <c r="AV185" s="13" t="s">
        <v>85</v>
      </c>
      <c r="AW185" s="13" t="s">
        <v>31</v>
      </c>
      <c r="AX185" s="13" t="s">
        <v>75</v>
      </c>
      <c r="AY185" s="245" t="s">
        <v>129</v>
      </c>
    </row>
    <row r="186" s="12" customFormat="1">
      <c r="A186" s="12"/>
      <c r="B186" s="224"/>
      <c r="C186" s="225"/>
      <c r="D186" s="226" t="s">
        <v>137</v>
      </c>
      <c r="E186" s="227" t="s">
        <v>1</v>
      </c>
      <c r="F186" s="228" t="s">
        <v>146</v>
      </c>
      <c r="G186" s="225"/>
      <c r="H186" s="227" t="s">
        <v>1</v>
      </c>
      <c r="I186" s="229"/>
      <c r="J186" s="225"/>
      <c r="K186" s="225"/>
      <c r="L186" s="230"/>
      <c r="M186" s="231"/>
      <c r="N186" s="232"/>
      <c r="O186" s="232"/>
      <c r="P186" s="232"/>
      <c r="Q186" s="232"/>
      <c r="R186" s="232"/>
      <c r="S186" s="232"/>
      <c r="T186" s="233"/>
      <c r="U186" s="12"/>
      <c r="V186" s="12"/>
      <c r="W186" s="12"/>
      <c r="X186" s="12"/>
      <c r="Y186" s="12"/>
      <c r="Z186" s="12"/>
      <c r="AA186" s="12"/>
      <c r="AB186" s="12"/>
      <c r="AC186" s="12"/>
      <c r="AD186" s="12"/>
      <c r="AE186" s="12"/>
      <c r="AT186" s="234" t="s">
        <v>137</v>
      </c>
      <c r="AU186" s="234" t="s">
        <v>83</v>
      </c>
      <c r="AV186" s="12" t="s">
        <v>83</v>
      </c>
      <c r="AW186" s="12" t="s">
        <v>31</v>
      </c>
      <c r="AX186" s="12" t="s">
        <v>75</v>
      </c>
      <c r="AY186" s="234" t="s">
        <v>129</v>
      </c>
    </row>
    <row r="187" s="13" customFormat="1">
      <c r="A187" s="13"/>
      <c r="B187" s="235"/>
      <c r="C187" s="236"/>
      <c r="D187" s="226" t="s">
        <v>137</v>
      </c>
      <c r="E187" s="237" t="s">
        <v>1</v>
      </c>
      <c r="F187" s="238" t="s">
        <v>198</v>
      </c>
      <c r="G187" s="236"/>
      <c r="H187" s="239">
        <v>3.2589999999999999</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137</v>
      </c>
      <c r="AU187" s="245" t="s">
        <v>83</v>
      </c>
      <c r="AV187" s="13" t="s">
        <v>85</v>
      </c>
      <c r="AW187" s="13" t="s">
        <v>31</v>
      </c>
      <c r="AX187" s="13" t="s">
        <v>75</v>
      </c>
      <c r="AY187" s="245" t="s">
        <v>129</v>
      </c>
    </row>
    <row r="188" s="12" customFormat="1">
      <c r="A188" s="12"/>
      <c r="B188" s="224"/>
      <c r="C188" s="225"/>
      <c r="D188" s="226" t="s">
        <v>137</v>
      </c>
      <c r="E188" s="227" t="s">
        <v>1</v>
      </c>
      <c r="F188" s="228" t="s">
        <v>148</v>
      </c>
      <c r="G188" s="225"/>
      <c r="H188" s="227" t="s">
        <v>1</v>
      </c>
      <c r="I188" s="229"/>
      <c r="J188" s="225"/>
      <c r="K188" s="225"/>
      <c r="L188" s="230"/>
      <c r="M188" s="231"/>
      <c r="N188" s="232"/>
      <c r="O188" s="232"/>
      <c r="P188" s="232"/>
      <c r="Q188" s="232"/>
      <c r="R188" s="232"/>
      <c r="S188" s="232"/>
      <c r="T188" s="233"/>
      <c r="U188" s="12"/>
      <c r="V188" s="12"/>
      <c r="W188" s="12"/>
      <c r="X188" s="12"/>
      <c r="Y188" s="12"/>
      <c r="Z188" s="12"/>
      <c r="AA188" s="12"/>
      <c r="AB188" s="12"/>
      <c r="AC188" s="12"/>
      <c r="AD188" s="12"/>
      <c r="AE188" s="12"/>
      <c r="AT188" s="234" t="s">
        <v>137</v>
      </c>
      <c r="AU188" s="234" t="s">
        <v>83</v>
      </c>
      <c r="AV188" s="12" t="s">
        <v>83</v>
      </c>
      <c r="AW188" s="12" t="s">
        <v>31</v>
      </c>
      <c r="AX188" s="12" t="s">
        <v>75</v>
      </c>
      <c r="AY188" s="234" t="s">
        <v>129</v>
      </c>
    </row>
    <row r="189" s="13" customFormat="1">
      <c r="A189" s="13"/>
      <c r="B189" s="235"/>
      <c r="C189" s="236"/>
      <c r="D189" s="226" t="s">
        <v>137</v>
      </c>
      <c r="E189" s="237" t="s">
        <v>1</v>
      </c>
      <c r="F189" s="238" t="s">
        <v>199</v>
      </c>
      <c r="G189" s="236"/>
      <c r="H189" s="239">
        <v>3.4060000000000001</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137</v>
      </c>
      <c r="AU189" s="245" t="s">
        <v>83</v>
      </c>
      <c r="AV189" s="13" t="s">
        <v>85</v>
      </c>
      <c r="AW189" s="13" t="s">
        <v>31</v>
      </c>
      <c r="AX189" s="13" t="s">
        <v>75</v>
      </c>
      <c r="AY189" s="245" t="s">
        <v>129</v>
      </c>
    </row>
    <row r="190" s="12" customFormat="1">
      <c r="A190" s="12"/>
      <c r="B190" s="224"/>
      <c r="C190" s="225"/>
      <c r="D190" s="226" t="s">
        <v>137</v>
      </c>
      <c r="E190" s="227" t="s">
        <v>1</v>
      </c>
      <c r="F190" s="228" t="s">
        <v>150</v>
      </c>
      <c r="G190" s="225"/>
      <c r="H190" s="227" t="s">
        <v>1</v>
      </c>
      <c r="I190" s="229"/>
      <c r="J190" s="225"/>
      <c r="K190" s="225"/>
      <c r="L190" s="230"/>
      <c r="M190" s="231"/>
      <c r="N190" s="232"/>
      <c r="O190" s="232"/>
      <c r="P190" s="232"/>
      <c r="Q190" s="232"/>
      <c r="R190" s="232"/>
      <c r="S190" s="232"/>
      <c r="T190" s="233"/>
      <c r="U190" s="12"/>
      <c r="V190" s="12"/>
      <c r="W190" s="12"/>
      <c r="X190" s="12"/>
      <c r="Y190" s="12"/>
      <c r="Z190" s="12"/>
      <c r="AA190" s="12"/>
      <c r="AB190" s="12"/>
      <c r="AC190" s="12"/>
      <c r="AD190" s="12"/>
      <c r="AE190" s="12"/>
      <c r="AT190" s="234" t="s">
        <v>137</v>
      </c>
      <c r="AU190" s="234" t="s">
        <v>83</v>
      </c>
      <c r="AV190" s="12" t="s">
        <v>83</v>
      </c>
      <c r="AW190" s="12" t="s">
        <v>31</v>
      </c>
      <c r="AX190" s="12" t="s">
        <v>75</v>
      </c>
      <c r="AY190" s="234" t="s">
        <v>129</v>
      </c>
    </row>
    <row r="191" s="13" customFormat="1">
      <c r="A191" s="13"/>
      <c r="B191" s="235"/>
      <c r="C191" s="236"/>
      <c r="D191" s="226" t="s">
        <v>137</v>
      </c>
      <c r="E191" s="237" t="s">
        <v>1</v>
      </c>
      <c r="F191" s="238" t="s">
        <v>200</v>
      </c>
      <c r="G191" s="236"/>
      <c r="H191" s="239">
        <v>1.766</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137</v>
      </c>
      <c r="AU191" s="245" t="s">
        <v>83</v>
      </c>
      <c r="AV191" s="13" t="s">
        <v>85</v>
      </c>
      <c r="AW191" s="13" t="s">
        <v>31</v>
      </c>
      <c r="AX191" s="13" t="s">
        <v>75</v>
      </c>
      <c r="AY191" s="245" t="s">
        <v>129</v>
      </c>
    </row>
    <row r="192" s="14" customFormat="1">
      <c r="A192" s="14"/>
      <c r="B192" s="246"/>
      <c r="C192" s="247"/>
      <c r="D192" s="226" t="s">
        <v>137</v>
      </c>
      <c r="E192" s="248" t="s">
        <v>1</v>
      </c>
      <c r="F192" s="249" t="s">
        <v>160</v>
      </c>
      <c r="G192" s="247"/>
      <c r="H192" s="250">
        <v>28.795999999999999</v>
      </c>
      <c r="I192" s="251"/>
      <c r="J192" s="247"/>
      <c r="K192" s="247"/>
      <c r="L192" s="252"/>
      <c r="M192" s="253"/>
      <c r="N192" s="254"/>
      <c r="O192" s="254"/>
      <c r="P192" s="254"/>
      <c r="Q192" s="254"/>
      <c r="R192" s="254"/>
      <c r="S192" s="254"/>
      <c r="T192" s="255"/>
      <c r="U192" s="14"/>
      <c r="V192" s="14"/>
      <c r="W192" s="14"/>
      <c r="X192" s="14"/>
      <c r="Y192" s="14"/>
      <c r="Z192" s="14"/>
      <c r="AA192" s="14"/>
      <c r="AB192" s="14"/>
      <c r="AC192" s="14"/>
      <c r="AD192" s="14"/>
      <c r="AE192" s="14"/>
      <c r="AT192" s="256" t="s">
        <v>137</v>
      </c>
      <c r="AU192" s="256" t="s">
        <v>83</v>
      </c>
      <c r="AV192" s="14" t="s">
        <v>135</v>
      </c>
      <c r="AW192" s="14" t="s">
        <v>31</v>
      </c>
      <c r="AX192" s="14" t="s">
        <v>83</v>
      </c>
      <c r="AY192" s="256" t="s">
        <v>129</v>
      </c>
    </row>
    <row r="193" s="2" customFormat="1" ht="134.25" customHeight="1">
      <c r="A193" s="38"/>
      <c r="B193" s="39"/>
      <c r="C193" s="257" t="s">
        <v>201</v>
      </c>
      <c r="D193" s="257" t="s">
        <v>163</v>
      </c>
      <c r="E193" s="258" t="s">
        <v>202</v>
      </c>
      <c r="F193" s="259" t="s">
        <v>203</v>
      </c>
      <c r="G193" s="260" t="s">
        <v>204</v>
      </c>
      <c r="H193" s="261">
        <v>1870</v>
      </c>
      <c r="I193" s="262"/>
      <c r="J193" s="263">
        <f>ROUND(I193*H193,2)</f>
        <v>0</v>
      </c>
      <c r="K193" s="259" t="s">
        <v>133</v>
      </c>
      <c r="L193" s="44"/>
      <c r="M193" s="264" t="s">
        <v>1</v>
      </c>
      <c r="N193" s="265" t="s">
        <v>40</v>
      </c>
      <c r="O193" s="91"/>
      <c r="P193" s="220">
        <f>O193*H193</f>
        <v>0</v>
      </c>
      <c r="Q193" s="220">
        <v>0</v>
      </c>
      <c r="R193" s="220">
        <f>Q193*H193</f>
        <v>0</v>
      </c>
      <c r="S193" s="220">
        <v>0</v>
      </c>
      <c r="T193" s="221">
        <f>S193*H193</f>
        <v>0</v>
      </c>
      <c r="U193" s="38"/>
      <c r="V193" s="38"/>
      <c r="W193" s="38"/>
      <c r="X193" s="38"/>
      <c r="Y193" s="38"/>
      <c r="Z193" s="38"/>
      <c r="AA193" s="38"/>
      <c r="AB193" s="38"/>
      <c r="AC193" s="38"/>
      <c r="AD193" s="38"/>
      <c r="AE193" s="38"/>
      <c r="AR193" s="222" t="s">
        <v>135</v>
      </c>
      <c r="AT193" s="222" t="s">
        <v>163</v>
      </c>
      <c r="AU193" s="222" t="s">
        <v>83</v>
      </c>
      <c r="AY193" s="17" t="s">
        <v>129</v>
      </c>
      <c r="BE193" s="223">
        <f>IF(N193="základní",J193,0)</f>
        <v>0</v>
      </c>
      <c r="BF193" s="223">
        <f>IF(N193="snížená",J193,0)</f>
        <v>0</v>
      </c>
      <c r="BG193" s="223">
        <f>IF(N193="zákl. přenesená",J193,0)</f>
        <v>0</v>
      </c>
      <c r="BH193" s="223">
        <f>IF(N193="sníž. přenesená",J193,0)</f>
        <v>0</v>
      </c>
      <c r="BI193" s="223">
        <f>IF(N193="nulová",J193,0)</f>
        <v>0</v>
      </c>
      <c r="BJ193" s="17" t="s">
        <v>83</v>
      </c>
      <c r="BK193" s="223">
        <f>ROUND(I193*H193,2)</f>
        <v>0</v>
      </c>
      <c r="BL193" s="17" t="s">
        <v>135</v>
      </c>
      <c r="BM193" s="222" t="s">
        <v>205</v>
      </c>
    </row>
    <row r="194" s="2" customFormat="1">
      <c r="A194" s="38"/>
      <c r="B194" s="39"/>
      <c r="C194" s="40"/>
      <c r="D194" s="226" t="s">
        <v>168</v>
      </c>
      <c r="E194" s="40"/>
      <c r="F194" s="266" t="s">
        <v>192</v>
      </c>
      <c r="G194" s="40"/>
      <c r="H194" s="40"/>
      <c r="I194" s="267"/>
      <c r="J194" s="40"/>
      <c r="K194" s="40"/>
      <c r="L194" s="44"/>
      <c r="M194" s="268"/>
      <c r="N194" s="269"/>
      <c r="O194" s="91"/>
      <c r="P194" s="91"/>
      <c r="Q194" s="91"/>
      <c r="R194" s="91"/>
      <c r="S194" s="91"/>
      <c r="T194" s="92"/>
      <c r="U194" s="38"/>
      <c r="V194" s="38"/>
      <c r="W194" s="38"/>
      <c r="X194" s="38"/>
      <c r="Y194" s="38"/>
      <c r="Z194" s="38"/>
      <c r="AA194" s="38"/>
      <c r="AB194" s="38"/>
      <c r="AC194" s="38"/>
      <c r="AD194" s="38"/>
      <c r="AE194" s="38"/>
      <c r="AT194" s="17" t="s">
        <v>168</v>
      </c>
      <c r="AU194" s="17" t="s">
        <v>83</v>
      </c>
    </row>
    <row r="195" s="2" customFormat="1">
      <c r="A195" s="38"/>
      <c r="B195" s="39"/>
      <c r="C195" s="40"/>
      <c r="D195" s="226" t="s">
        <v>161</v>
      </c>
      <c r="E195" s="40"/>
      <c r="F195" s="266" t="s">
        <v>206</v>
      </c>
      <c r="G195" s="40"/>
      <c r="H195" s="40"/>
      <c r="I195" s="267"/>
      <c r="J195" s="40"/>
      <c r="K195" s="40"/>
      <c r="L195" s="44"/>
      <c r="M195" s="268"/>
      <c r="N195" s="269"/>
      <c r="O195" s="91"/>
      <c r="P195" s="91"/>
      <c r="Q195" s="91"/>
      <c r="R195" s="91"/>
      <c r="S195" s="91"/>
      <c r="T195" s="92"/>
      <c r="U195" s="38"/>
      <c r="V195" s="38"/>
      <c r="W195" s="38"/>
      <c r="X195" s="38"/>
      <c r="Y195" s="38"/>
      <c r="Z195" s="38"/>
      <c r="AA195" s="38"/>
      <c r="AB195" s="38"/>
      <c r="AC195" s="38"/>
      <c r="AD195" s="38"/>
      <c r="AE195" s="38"/>
      <c r="AT195" s="17" t="s">
        <v>161</v>
      </c>
      <c r="AU195" s="17" t="s">
        <v>83</v>
      </c>
    </row>
    <row r="196" s="12" customFormat="1">
      <c r="A196" s="12"/>
      <c r="B196" s="224"/>
      <c r="C196" s="225"/>
      <c r="D196" s="226" t="s">
        <v>137</v>
      </c>
      <c r="E196" s="227" t="s">
        <v>1</v>
      </c>
      <c r="F196" s="228" t="s">
        <v>180</v>
      </c>
      <c r="G196" s="225"/>
      <c r="H196" s="227" t="s">
        <v>1</v>
      </c>
      <c r="I196" s="229"/>
      <c r="J196" s="225"/>
      <c r="K196" s="225"/>
      <c r="L196" s="230"/>
      <c r="M196" s="231"/>
      <c r="N196" s="232"/>
      <c r="O196" s="232"/>
      <c r="P196" s="232"/>
      <c r="Q196" s="232"/>
      <c r="R196" s="232"/>
      <c r="S196" s="232"/>
      <c r="T196" s="233"/>
      <c r="U196" s="12"/>
      <c r="V196" s="12"/>
      <c r="W196" s="12"/>
      <c r="X196" s="12"/>
      <c r="Y196" s="12"/>
      <c r="Z196" s="12"/>
      <c r="AA196" s="12"/>
      <c r="AB196" s="12"/>
      <c r="AC196" s="12"/>
      <c r="AD196" s="12"/>
      <c r="AE196" s="12"/>
      <c r="AT196" s="234" t="s">
        <v>137</v>
      </c>
      <c r="AU196" s="234" t="s">
        <v>83</v>
      </c>
      <c r="AV196" s="12" t="s">
        <v>83</v>
      </c>
      <c r="AW196" s="12" t="s">
        <v>31</v>
      </c>
      <c r="AX196" s="12" t="s">
        <v>75</v>
      </c>
      <c r="AY196" s="234" t="s">
        <v>129</v>
      </c>
    </row>
    <row r="197" s="13" customFormat="1">
      <c r="A197" s="13"/>
      <c r="B197" s="235"/>
      <c r="C197" s="236"/>
      <c r="D197" s="226" t="s">
        <v>137</v>
      </c>
      <c r="E197" s="237" t="s">
        <v>1</v>
      </c>
      <c r="F197" s="238" t="s">
        <v>207</v>
      </c>
      <c r="G197" s="236"/>
      <c r="H197" s="239">
        <v>1600</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137</v>
      </c>
      <c r="AU197" s="245" t="s">
        <v>83</v>
      </c>
      <c r="AV197" s="13" t="s">
        <v>85</v>
      </c>
      <c r="AW197" s="13" t="s">
        <v>31</v>
      </c>
      <c r="AX197" s="13" t="s">
        <v>75</v>
      </c>
      <c r="AY197" s="245" t="s">
        <v>129</v>
      </c>
    </row>
    <row r="198" s="12" customFormat="1">
      <c r="A198" s="12"/>
      <c r="B198" s="224"/>
      <c r="C198" s="225"/>
      <c r="D198" s="226" t="s">
        <v>137</v>
      </c>
      <c r="E198" s="227" t="s">
        <v>1</v>
      </c>
      <c r="F198" s="228" t="s">
        <v>182</v>
      </c>
      <c r="G198" s="225"/>
      <c r="H198" s="227" t="s">
        <v>1</v>
      </c>
      <c r="I198" s="229"/>
      <c r="J198" s="225"/>
      <c r="K198" s="225"/>
      <c r="L198" s="230"/>
      <c r="M198" s="231"/>
      <c r="N198" s="232"/>
      <c r="O198" s="232"/>
      <c r="P198" s="232"/>
      <c r="Q198" s="232"/>
      <c r="R198" s="232"/>
      <c r="S198" s="232"/>
      <c r="T198" s="233"/>
      <c r="U198" s="12"/>
      <c r="V198" s="12"/>
      <c r="W198" s="12"/>
      <c r="X198" s="12"/>
      <c r="Y198" s="12"/>
      <c r="Z198" s="12"/>
      <c r="AA198" s="12"/>
      <c r="AB198" s="12"/>
      <c r="AC198" s="12"/>
      <c r="AD198" s="12"/>
      <c r="AE198" s="12"/>
      <c r="AT198" s="234" t="s">
        <v>137</v>
      </c>
      <c r="AU198" s="234" t="s">
        <v>83</v>
      </c>
      <c r="AV198" s="12" t="s">
        <v>83</v>
      </c>
      <c r="AW198" s="12" t="s">
        <v>31</v>
      </c>
      <c r="AX198" s="12" t="s">
        <v>75</v>
      </c>
      <c r="AY198" s="234" t="s">
        <v>129</v>
      </c>
    </row>
    <row r="199" s="13" customFormat="1">
      <c r="A199" s="13"/>
      <c r="B199" s="235"/>
      <c r="C199" s="236"/>
      <c r="D199" s="226" t="s">
        <v>137</v>
      </c>
      <c r="E199" s="237" t="s">
        <v>1</v>
      </c>
      <c r="F199" s="238" t="s">
        <v>208</v>
      </c>
      <c r="G199" s="236"/>
      <c r="H199" s="239">
        <v>166</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137</v>
      </c>
      <c r="AU199" s="245" t="s">
        <v>83</v>
      </c>
      <c r="AV199" s="13" t="s">
        <v>85</v>
      </c>
      <c r="AW199" s="13" t="s">
        <v>31</v>
      </c>
      <c r="AX199" s="13" t="s">
        <v>75</v>
      </c>
      <c r="AY199" s="245" t="s">
        <v>129</v>
      </c>
    </row>
    <row r="200" s="12" customFormat="1">
      <c r="A200" s="12"/>
      <c r="B200" s="224"/>
      <c r="C200" s="225"/>
      <c r="D200" s="226" t="s">
        <v>137</v>
      </c>
      <c r="E200" s="227" t="s">
        <v>1</v>
      </c>
      <c r="F200" s="228" t="s">
        <v>184</v>
      </c>
      <c r="G200" s="225"/>
      <c r="H200" s="227" t="s">
        <v>1</v>
      </c>
      <c r="I200" s="229"/>
      <c r="J200" s="225"/>
      <c r="K200" s="225"/>
      <c r="L200" s="230"/>
      <c r="M200" s="231"/>
      <c r="N200" s="232"/>
      <c r="O200" s="232"/>
      <c r="P200" s="232"/>
      <c r="Q200" s="232"/>
      <c r="R200" s="232"/>
      <c r="S200" s="232"/>
      <c r="T200" s="233"/>
      <c r="U200" s="12"/>
      <c r="V200" s="12"/>
      <c r="W200" s="12"/>
      <c r="X200" s="12"/>
      <c r="Y200" s="12"/>
      <c r="Z200" s="12"/>
      <c r="AA200" s="12"/>
      <c r="AB200" s="12"/>
      <c r="AC200" s="12"/>
      <c r="AD200" s="12"/>
      <c r="AE200" s="12"/>
      <c r="AT200" s="234" t="s">
        <v>137</v>
      </c>
      <c r="AU200" s="234" t="s">
        <v>83</v>
      </c>
      <c r="AV200" s="12" t="s">
        <v>83</v>
      </c>
      <c r="AW200" s="12" t="s">
        <v>31</v>
      </c>
      <c r="AX200" s="12" t="s">
        <v>75</v>
      </c>
      <c r="AY200" s="234" t="s">
        <v>129</v>
      </c>
    </row>
    <row r="201" s="13" customFormat="1">
      <c r="A201" s="13"/>
      <c r="B201" s="235"/>
      <c r="C201" s="236"/>
      <c r="D201" s="226" t="s">
        <v>137</v>
      </c>
      <c r="E201" s="237" t="s">
        <v>1</v>
      </c>
      <c r="F201" s="238" t="s">
        <v>209</v>
      </c>
      <c r="G201" s="236"/>
      <c r="H201" s="239">
        <v>54</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137</v>
      </c>
      <c r="AU201" s="245" t="s">
        <v>83</v>
      </c>
      <c r="AV201" s="13" t="s">
        <v>85</v>
      </c>
      <c r="AW201" s="13" t="s">
        <v>31</v>
      </c>
      <c r="AX201" s="13" t="s">
        <v>75</v>
      </c>
      <c r="AY201" s="245" t="s">
        <v>129</v>
      </c>
    </row>
    <row r="202" s="12" customFormat="1">
      <c r="A202" s="12"/>
      <c r="B202" s="224"/>
      <c r="C202" s="225"/>
      <c r="D202" s="226" t="s">
        <v>137</v>
      </c>
      <c r="E202" s="227" t="s">
        <v>1</v>
      </c>
      <c r="F202" s="228" t="s">
        <v>186</v>
      </c>
      <c r="G202" s="225"/>
      <c r="H202" s="227" t="s">
        <v>1</v>
      </c>
      <c r="I202" s="229"/>
      <c r="J202" s="225"/>
      <c r="K202" s="225"/>
      <c r="L202" s="230"/>
      <c r="M202" s="231"/>
      <c r="N202" s="232"/>
      <c r="O202" s="232"/>
      <c r="P202" s="232"/>
      <c r="Q202" s="232"/>
      <c r="R202" s="232"/>
      <c r="S202" s="232"/>
      <c r="T202" s="233"/>
      <c r="U202" s="12"/>
      <c r="V202" s="12"/>
      <c r="W202" s="12"/>
      <c r="X202" s="12"/>
      <c r="Y202" s="12"/>
      <c r="Z202" s="12"/>
      <c r="AA202" s="12"/>
      <c r="AB202" s="12"/>
      <c r="AC202" s="12"/>
      <c r="AD202" s="12"/>
      <c r="AE202" s="12"/>
      <c r="AT202" s="234" t="s">
        <v>137</v>
      </c>
      <c r="AU202" s="234" t="s">
        <v>83</v>
      </c>
      <c r="AV202" s="12" t="s">
        <v>83</v>
      </c>
      <c r="AW202" s="12" t="s">
        <v>31</v>
      </c>
      <c r="AX202" s="12" t="s">
        <v>75</v>
      </c>
      <c r="AY202" s="234" t="s">
        <v>129</v>
      </c>
    </row>
    <row r="203" s="13" customFormat="1">
      <c r="A203" s="13"/>
      <c r="B203" s="235"/>
      <c r="C203" s="236"/>
      <c r="D203" s="226" t="s">
        <v>137</v>
      </c>
      <c r="E203" s="237" t="s">
        <v>1</v>
      </c>
      <c r="F203" s="238" t="s">
        <v>210</v>
      </c>
      <c r="G203" s="236"/>
      <c r="H203" s="239">
        <v>50</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137</v>
      </c>
      <c r="AU203" s="245" t="s">
        <v>83</v>
      </c>
      <c r="AV203" s="13" t="s">
        <v>85</v>
      </c>
      <c r="AW203" s="13" t="s">
        <v>31</v>
      </c>
      <c r="AX203" s="13" t="s">
        <v>75</v>
      </c>
      <c r="AY203" s="245" t="s">
        <v>129</v>
      </c>
    </row>
    <row r="204" s="14" customFormat="1">
      <c r="A204" s="14"/>
      <c r="B204" s="246"/>
      <c r="C204" s="247"/>
      <c r="D204" s="226" t="s">
        <v>137</v>
      </c>
      <c r="E204" s="248" t="s">
        <v>1</v>
      </c>
      <c r="F204" s="249" t="s">
        <v>160</v>
      </c>
      <c r="G204" s="247"/>
      <c r="H204" s="250">
        <v>1870</v>
      </c>
      <c r="I204" s="251"/>
      <c r="J204" s="247"/>
      <c r="K204" s="247"/>
      <c r="L204" s="252"/>
      <c r="M204" s="253"/>
      <c r="N204" s="254"/>
      <c r="O204" s="254"/>
      <c r="P204" s="254"/>
      <c r="Q204" s="254"/>
      <c r="R204" s="254"/>
      <c r="S204" s="254"/>
      <c r="T204" s="255"/>
      <c r="U204" s="14"/>
      <c r="V204" s="14"/>
      <c r="W204" s="14"/>
      <c r="X204" s="14"/>
      <c r="Y204" s="14"/>
      <c r="Z204" s="14"/>
      <c r="AA204" s="14"/>
      <c r="AB204" s="14"/>
      <c r="AC204" s="14"/>
      <c r="AD204" s="14"/>
      <c r="AE204" s="14"/>
      <c r="AT204" s="256" t="s">
        <v>137</v>
      </c>
      <c r="AU204" s="256" t="s">
        <v>83</v>
      </c>
      <c r="AV204" s="14" t="s">
        <v>135</v>
      </c>
      <c r="AW204" s="14" t="s">
        <v>31</v>
      </c>
      <c r="AX204" s="14" t="s">
        <v>83</v>
      </c>
      <c r="AY204" s="256" t="s">
        <v>129</v>
      </c>
    </row>
    <row r="205" s="2" customFormat="1" ht="55.5" customHeight="1">
      <c r="A205" s="38"/>
      <c r="B205" s="39"/>
      <c r="C205" s="257" t="s">
        <v>211</v>
      </c>
      <c r="D205" s="257" t="s">
        <v>163</v>
      </c>
      <c r="E205" s="258" t="s">
        <v>212</v>
      </c>
      <c r="F205" s="259" t="s">
        <v>213</v>
      </c>
      <c r="G205" s="260" t="s">
        <v>190</v>
      </c>
      <c r="H205" s="261">
        <v>28.795999999999999</v>
      </c>
      <c r="I205" s="262"/>
      <c r="J205" s="263">
        <f>ROUND(I205*H205,2)</f>
        <v>0</v>
      </c>
      <c r="K205" s="259" t="s">
        <v>133</v>
      </c>
      <c r="L205" s="44"/>
      <c r="M205" s="264" t="s">
        <v>1</v>
      </c>
      <c r="N205" s="265" t="s">
        <v>40</v>
      </c>
      <c r="O205" s="91"/>
      <c r="P205" s="220">
        <f>O205*H205</f>
        <v>0</v>
      </c>
      <c r="Q205" s="220">
        <v>0</v>
      </c>
      <c r="R205" s="220">
        <f>Q205*H205</f>
        <v>0</v>
      </c>
      <c r="S205" s="220">
        <v>0</v>
      </c>
      <c r="T205" s="221">
        <f>S205*H205</f>
        <v>0</v>
      </c>
      <c r="U205" s="38"/>
      <c r="V205" s="38"/>
      <c r="W205" s="38"/>
      <c r="X205" s="38"/>
      <c r="Y205" s="38"/>
      <c r="Z205" s="38"/>
      <c r="AA205" s="38"/>
      <c r="AB205" s="38"/>
      <c r="AC205" s="38"/>
      <c r="AD205" s="38"/>
      <c r="AE205" s="38"/>
      <c r="AR205" s="222" t="s">
        <v>135</v>
      </c>
      <c r="AT205" s="222" t="s">
        <v>163</v>
      </c>
      <c r="AU205" s="222" t="s">
        <v>83</v>
      </c>
      <c r="AY205" s="17" t="s">
        <v>129</v>
      </c>
      <c r="BE205" s="223">
        <f>IF(N205="základní",J205,0)</f>
        <v>0</v>
      </c>
      <c r="BF205" s="223">
        <f>IF(N205="snížená",J205,0)</f>
        <v>0</v>
      </c>
      <c r="BG205" s="223">
        <f>IF(N205="zákl. přenesená",J205,0)</f>
        <v>0</v>
      </c>
      <c r="BH205" s="223">
        <f>IF(N205="sníž. přenesená",J205,0)</f>
        <v>0</v>
      </c>
      <c r="BI205" s="223">
        <f>IF(N205="nulová",J205,0)</f>
        <v>0</v>
      </c>
      <c r="BJ205" s="17" t="s">
        <v>83</v>
      </c>
      <c r="BK205" s="223">
        <f>ROUND(I205*H205,2)</f>
        <v>0</v>
      </c>
      <c r="BL205" s="17" t="s">
        <v>135</v>
      </c>
      <c r="BM205" s="222" t="s">
        <v>214</v>
      </c>
    </row>
    <row r="206" s="2" customFormat="1">
      <c r="A206" s="38"/>
      <c r="B206" s="39"/>
      <c r="C206" s="40"/>
      <c r="D206" s="226" t="s">
        <v>168</v>
      </c>
      <c r="E206" s="40"/>
      <c r="F206" s="266" t="s">
        <v>215</v>
      </c>
      <c r="G206" s="40"/>
      <c r="H206" s="40"/>
      <c r="I206" s="267"/>
      <c r="J206" s="40"/>
      <c r="K206" s="40"/>
      <c r="L206" s="44"/>
      <c r="M206" s="268"/>
      <c r="N206" s="269"/>
      <c r="O206" s="91"/>
      <c r="P206" s="91"/>
      <c r="Q206" s="91"/>
      <c r="R206" s="91"/>
      <c r="S206" s="91"/>
      <c r="T206" s="92"/>
      <c r="U206" s="38"/>
      <c r="V206" s="38"/>
      <c r="W206" s="38"/>
      <c r="X206" s="38"/>
      <c r="Y206" s="38"/>
      <c r="Z206" s="38"/>
      <c r="AA206" s="38"/>
      <c r="AB206" s="38"/>
      <c r="AC206" s="38"/>
      <c r="AD206" s="38"/>
      <c r="AE206" s="38"/>
      <c r="AT206" s="17" t="s">
        <v>168</v>
      </c>
      <c r="AU206" s="17" t="s">
        <v>83</v>
      </c>
    </row>
    <row r="207" s="2" customFormat="1">
      <c r="A207" s="38"/>
      <c r="B207" s="39"/>
      <c r="C207" s="40"/>
      <c r="D207" s="226" t="s">
        <v>161</v>
      </c>
      <c r="E207" s="40"/>
      <c r="F207" s="266" t="s">
        <v>216</v>
      </c>
      <c r="G207" s="40"/>
      <c r="H207" s="40"/>
      <c r="I207" s="267"/>
      <c r="J207" s="40"/>
      <c r="K207" s="40"/>
      <c r="L207" s="44"/>
      <c r="M207" s="268"/>
      <c r="N207" s="269"/>
      <c r="O207" s="91"/>
      <c r="P207" s="91"/>
      <c r="Q207" s="91"/>
      <c r="R207" s="91"/>
      <c r="S207" s="91"/>
      <c r="T207" s="92"/>
      <c r="U207" s="38"/>
      <c r="V207" s="38"/>
      <c r="W207" s="38"/>
      <c r="X207" s="38"/>
      <c r="Y207" s="38"/>
      <c r="Z207" s="38"/>
      <c r="AA207" s="38"/>
      <c r="AB207" s="38"/>
      <c r="AC207" s="38"/>
      <c r="AD207" s="38"/>
      <c r="AE207" s="38"/>
      <c r="AT207" s="17" t="s">
        <v>161</v>
      </c>
      <c r="AU207" s="17" t="s">
        <v>83</v>
      </c>
    </row>
    <row r="208" s="12" customFormat="1">
      <c r="A208" s="12"/>
      <c r="B208" s="224"/>
      <c r="C208" s="225"/>
      <c r="D208" s="226" t="s">
        <v>137</v>
      </c>
      <c r="E208" s="227" t="s">
        <v>1</v>
      </c>
      <c r="F208" s="228" t="s">
        <v>138</v>
      </c>
      <c r="G208" s="225"/>
      <c r="H208" s="227" t="s">
        <v>1</v>
      </c>
      <c r="I208" s="229"/>
      <c r="J208" s="225"/>
      <c r="K208" s="225"/>
      <c r="L208" s="230"/>
      <c r="M208" s="231"/>
      <c r="N208" s="232"/>
      <c r="O208" s="232"/>
      <c r="P208" s="232"/>
      <c r="Q208" s="232"/>
      <c r="R208" s="232"/>
      <c r="S208" s="232"/>
      <c r="T208" s="233"/>
      <c r="U208" s="12"/>
      <c r="V208" s="12"/>
      <c r="W208" s="12"/>
      <c r="X208" s="12"/>
      <c r="Y208" s="12"/>
      <c r="Z208" s="12"/>
      <c r="AA208" s="12"/>
      <c r="AB208" s="12"/>
      <c r="AC208" s="12"/>
      <c r="AD208" s="12"/>
      <c r="AE208" s="12"/>
      <c r="AT208" s="234" t="s">
        <v>137</v>
      </c>
      <c r="AU208" s="234" t="s">
        <v>83</v>
      </c>
      <c r="AV208" s="12" t="s">
        <v>83</v>
      </c>
      <c r="AW208" s="12" t="s">
        <v>31</v>
      </c>
      <c r="AX208" s="12" t="s">
        <v>75</v>
      </c>
      <c r="AY208" s="234" t="s">
        <v>129</v>
      </c>
    </row>
    <row r="209" s="13" customFormat="1">
      <c r="A209" s="13"/>
      <c r="B209" s="235"/>
      <c r="C209" s="236"/>
      <c r="D209" s="226" t="s">
        <v>137</v>
      </c>
      <c r="E209" s="237" t="s">
        <v>1</v>
      </c>
      <c r="F209" s="238" t="s">
        <v>194</v>
      </c>
      <c r="G209" s="236"/>
      <c r="H209" s="239">
        <v>5.6260000000000003</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137</v>
      </c>
      <c r="AU209" s="245" t="s">
        <v>83</v>
      </c>
      <c r="AV209" s="13" t="s">
        <v>85</v>
      </c>
      <c r="AW209" s="13" t="s">
        <v>31</v>
      </c>
      <c r="AX209" s="13" t="s">
        <v>75</v>
      </c>
      <c r="AY209" s="245" t="s">
        <v>129</v>
      </c>
    </row>
    <row r="210" s="12" customFormat="1">
      <c r="A210" s="12"/>
      <c r="B210" s="224"/>
      <c r="C210" s="225"/>
      <c r="D210" s="226" t="s">
        <v>137</v>
      </c>
      <c r="E210" s="227" t="s">
        <v>1</v>
      </c>
      <c r="F210" s="228" t="s">
        <v>140</v>
      </c>
      <c r="G210" s="225"/>
      <c r="H210" s="227" t="s">
        <v>1</v>
      </c>
      <c r="I210" s="229"/>
      <c r="J210" s="225"/>
      <c r="K210" s="225"/>
      <c r="L210" s="230"/>
      <c r="M210" s="231"/>
      <c r="N210" s="232"/>
      <c r="O210" s="232"/>
      <c r="P210" s="232"/>
      <c r="Q210" s="232"/>
      <c r="R210" s="232"/>
      <c r="S210" s="232"/>
      <c r="T210" s="233"/>
      <c r="U210" s="12"/>
      <c r="V210" s="12"/>
      <c r="W210" s="12"/>
      <c r="X210" s="12"/>
      <c r="Y210" s="12"/>
      <c r="Z210" s="12"/>
      <c r="AA210" s="12"/>
      <c r="AB210" s="12"/>
      <c r="AC210" s="12"/>
      <c r="AD210" s="12"/>
      <c r="AE210" s="12"/>
      <c r="AT210" s="234" t="s">
        <v>137</v>
      </c>
      <c r="AU210" s="234" t="s">
        <v>83</v>
      </c>
      <c r="AV210" s="12" t="s">
        <v>83</v>
      </c>
      <c r="AW210" s="12" t="s">
        <v>31</v>
      </c>
      <c r="AX210" s="12" t="s">
        <v>75</v>
      </c>
      <c r="AY210" s="234" t="s">
        <v>129</v>
      </c>
    </row>
    <row r="211" s="13" customFormat="1">
      <c r="A211" s="13"/>
      <c r="B211" s="235"/>
      <c r="C211" s="236"/>
      <c r="D211" s="226" t="s">
        <v>137</v>
      </c>
      <c r="E211" s="237" t="s">
        <v>1</v>
      </c>
      <c r="F211" s="238" t="s">
        <v>195</v>
      </c>
      <c r="G211" s="236"/>
      <c r="H211" s="239">
        <v>5.6280000000000001</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137</v>
      </c>
      <c r="AU211" s="245" t="s">
        <v>83</v>
      </c>
      <c r="AV211" s="13" t="s">
        <v>85</v>
      </c>
      <c r="AW211" s="13" t="s">
        <v>31</v>
      </c>
      <c r="AX211" s="13" t="s">
        <v>75</v>
      </c>
      <c r="AY211" s="245" t="s">
        <v>129</v>
      </c>
    </row>
    <row r="212" s="12" customFormat="1">
      <c r="A212" s="12"/>
      <c r="B212" s="224"/>
      <c r="C212" s="225"/>
      <c r="D212" s="226" t="s">
        <v>137</v>
      </c>
      <c r="E212" s="227" t="s">
        <v>1</v>
      </c>
      <c r="F212" s="228" t="s">
        <v>142</v>
      </c>
      <c r="G212" s="225"/>
      <c r="H212" s="227" t="s">
        <v>1</v>
      </c>
      <c r="I212" s="229"/>
      <c r="J212" s="225"/>
      <c r="K212" s="225"/>
      <c r="L212" s="230"/>
      <c r="M212" s="231"/>
      <c r="N212" s="232"/>
      <c r="O212" s="232"/>
      <c r="P212" s="232"/>
      <c r="Q212" s="232"/>
      <c r="R212" s="232"/>
      <c r="S212" s="232"/>
      <c r="T212" s="233"/>
      <c r="U212" s="12"/>
      <c r="V212" s="12"/>
      <c r="W212" s="12"/>
      <c r="X212" s="12"/>
      <c r="Y212" s="12"/>
      <c r="Z212" s="12"/>
      <c r="AA212" s="12"/>
      <c r="AB212" s="12"/>
      <c r="AC212" s="12"/>
      <c r="AD212" s="12"/>
      <c r="AE212" s="12"/>
      <c r="AT212" s="234" t="s">
        <v>137</v>
      </c>
      <c r="AU212" s="234" t="s">
        <v>83</v>
      </c>
      <c r="AV212" s="12" t="s">
        <v>83</v>
      </c>
      <c r="AW212" s="12" t="s">
        <v>31</v>
      </c>
      <c r="AX212" s="12" t="s">
        <v>75</v>
      </c>
      <c r="AY212" s="234" t="s">
        <v>129</v>
      </c>
    </row>
    <row r="213" s="13" customFormat="1">
      <c r="A213" s="13"/>
      <c r="B213" s="235"/>
      <c r="C213" s="236"/>
      <c r="D213" s="226" t="s">
        <v>137</v>
      </c>
      <c r="E213" s="237" t="s">
        <v>1</v>
      </c>
      <c r="F213" s="238" t="s">
        <v>196</v>
      </c>
      <c r="G213" s="236"/>
      <c r="H213" s="239">
        <v>5.5389999999999997</v>
      </c>
      <c r="I213" s="240"/>
      <c r="J213" s="236"/>
      <c r="K213" s="236"/>
      <c r="L213" s="241"/>
      <c r="M213" s="242"/>
      <c r="N213" s="243"/>
      <c r="O213" s="243"/>
      <c r="P213" s="243"/>
      <c r="Q213" s="243"/>
      <c r="R213" s="243"/>
      <c r="S213" s="243"/>
      <c r="T213" s="244"/>
      <c r="U213" s="13"/>
      <c r="V213" s="13"/>
      <c r="W213" s="13"/>
      <c r="X213" s="13"/>
      <c r="Y213" s="13"/>
      <c r="Z213" s="13"/>
      <c r="AA213" s="13"/>
      <c r="AB213" s="13"/>
      <c r="AC213" s="13"/>
      <c r="AD213" s="13"/>
      <c r="AE213" s="13"/>
      <c r="AT213" s="245" t="s">
        <v>137</v>
      </c>
      <c r="AU213" s="245" t="s">
        <v>83</v>
      </c>
      <c r="AV213" s="13" t="s">
        <v>85</v>
      </c>
      <c r="AW213" s="13" t="s">
        <v>31</v>
      </c>
      <c r="AX213" s="13" t="s">
        <v>75</v>
      </c>
      <c r="AY213" s="245" t="s">
        <v>129</v>
      </c>
    </row>
    <row r="214" s="12" customFormat="1">
      <c r="A214" s="12"/>
      <c r="B214" s="224"/>
      <c r="C214" s="225"/>
      <c r="D214" s="226" t="s">
        <v>137</v>
      </c>
      <c r="E214" s="227" t="s">
        <v>1</v>
      </c>
      <c r="F214" s="228" t="s">
        <v>144</v>
      </c>
      <c r="G214" s="225"/>
      <c r="H214" s="227" t="s">
        <v>1</v>
      </c>
      <c r="I214" s="229"/>
      <c r="J214" s="225"/>
      <c r="K214" s="225"/>
      <c r="L214" s="230"/>
      <c r="M214" s="231"/>
      <c r="N214" s="232"/>
      <c r="O214" s="232"/>
      <c r="P214" s="232"/>
      <c r="Q214" s="232"/>
      <c r="R214" s="232"/>
      <c r="S214" s="232"/>
      <c r="T214" s="233"/>
      <c r="U214" s="12"/>
      <c r="V214" s="12"/>
      <c r="W214" s="12"/>
      <c r="X214" s="12"/>
      <c r="Y214" s="12"/>
      <c r="Z214" s="12"/>
      <c r="AA214" s="12"/>
      <c r="AB214" s="12"/>
      <c r="AC214" s="12"/>
      <c r="AD214" s="12"/>
      <c r="AE214" s="12"/>
      <c r="AT214" s="234" t="s">
        <v>137</v>
      </c>
      <c r="AU214" s="234" t="s">
        <v>83</v>
      </c>
      <c r="AV214" s="12" t="s">
        <v>83</v>
      </c>
      <c r="AW214" s="12" t="s">
        <v>31</v>
      </c>
      <c r="AX214" s="12" t="s">
        <v>75</v>
      </c>
      <c r="AY214" s="234" t="s">
        <v>129</v>
      </c>
    </row>
    <row r="215" s="13" customFormat="1">
      <c r="A215" s="13"/>
      <c r="B215" s="235"/>
      <c r="C215" s="236"/>
      <c r="D215" s="226" t="s">
        <v>137</v>
      </c>
      <c r="E215" s="237" t="s">
        <v>1</v>
      </c>
      <c r="F215" s="238" t="s">
        <v>197</v>
      </c>
      <c r="G215" s="236"/>
      <c r="H215" s="239">
        <v>3.5720000000000001</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137</v>
      </c>
      <c r="AU215" s="245" t="s">
        <v>83</v>
      </c>
      <c r="AV215" s="13" t="s">
        <v>85</v>
      </c>
      <c r="AW215" s="13" t="s">
        <v>31</v>
      </c>
      <c r="AX215" s="13" t="s">
        <v>75</v>
      </c>
      <c r="AY215" s="245" t="s">
        <v>129</v>
      </c>
    </row>
    <row r="216" s="12" customFormat="1">
      <c r="A216" s="12"/>
      <c r="B216" s="224"/>
      <c r="C216" s="225"/>
      <c r="D216" s="226" t="s">
        <v>137</v>
      </c>
      <c r="E216" s="227" t="s">
        <v>1</v>
      </c>
      <c r="F216" s="228" t="s">
        <v>146</v>
      </c>
      <c r="G216" s="225"/>
      <c r="H216" s="227" t="s">
        <v>1</v>
      </c>
      <c r="I216" s="229"/>
      <c r="J216" s="225"/>
      <c r="K216" s="225"/>
      <c r="L216" s="230"/>
      <c r="M216" s="231"/>
      <c r="N216" s="232"/>
      <c r="O216" s="232"/>
      <c r="P216" s="232"/>
      <c r="Q216" s="232"/>
      <c r="R216" s="232"/>
      <c r="S216" s="232"/>
      <c r="T216" s="233"/>
      <c r="U216" s="12"/>
      <c r="V216" s="12"/>
      <c r="W216" s="12"/>
      <c r="X216" s="12"/>
      <c r="Y216" s="12"/>
      <c r="Z216" s="12"/>
      <c r="AA216" s="12"/>
      <c r="AB216" s="12"/>
      <c r="AC216" s="12"/>
      <c r="AD216" s="12"/>
      <c r="AE216" s="12"/>
      <c r="AT216" s="234" t="s">
        <v>137</v>
      </c>
      <c r="AU216" s="234" t="s">
        <v>83</v>
      </c>
      <c r="AV216" s="12" t="s">
        <v>83</v>
      </c>
      <c r="AW216" s="12" t="s">
        <v>31</v>
      </c>
      <c r="AX216" s="12" t="s">
        <v>75</v>
      </c>
      <c r="AY216" s="234" t="s">
        <v>129</v>
      </c>
    </row>
    <row r="217" s="13" customFormat="1">
      <c r="A217" s="13"/>
      <c r="B217" s="235"/>
      <c r="C217" s="236"/>
      <c r="D217" s="226" t="s">
        <v>137</v>
      </c>
      <c r="E217" s="237" t="s">
        <v>1</v>
      </c>
      <c r="F217" s="238" t="s">
        <v>198</v>
      </c>
      <c r="G217" s="236"/>
      <c r="H217" s="239">
        <v>3.2589999999999999</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137</v>
      </c>
      <c r="AU217" s="245" t="s">
        <v>83</v>
      </c>
      <c r="AV217" s="13" t="s">
        <v>85</v>
      </c>
      <c r="AW217" s="13" t="s">
        <v>31</v>
      </c>
      <c r="AX217" s="13" t="s">
        <v>75</v>
      </c>
      <c r="AY217" s="245" t="s">
        <v>129</v>
      </c>
    </row>
    <row r="218" s="12" customFormat="1">
      <c r="A218" s="12"/>
      <c r="B218" s="224"/>
      <c r="C218" s="225"/>
      <c r="D218" s="226" t="s">
        <v>137</v>
      </c>
      <c r="E218" s="227" t="s">
        <v>1</v>
      </c>
      <c r="F218" s="228" t="s">
        <v>148</v>
      </c>
      <c r="G218" s="225"/>
      <c r="H218" s="227" t="s">
        <v>1</v>
      </c>
      <c r="I218" s="229"/>
      <c r="J218" s="225"/>
      <c r="K218" s="225"/>
      <c r="L218" s="230"/>
      <c r="M218" s="231"/>
      <c r="N218" s="232"/>
      <c r="O218" s="232"/>
      <c r="P218" s="232"/>
      <c r="Q218" s="232"/>
      <c r="R218" s="232"/>
      <c r="S218" s="232"/>
      <c r="T218" s="233"/>
      <c r="U218" s="12"/>
      <c r="V218" s="12"/>
      <c r="W218" s="12"/>
      <c r="X218" s="12"/>
      <c r="Y218" s="12"/>
      <c r="Z218" s="12"/>
      <c r="AA218" s="12"/>
      <c r="AB218" s="12"/>
      <c r="AC218" s="12"/>
      <c r="AD218" s="12"/>
      <c r="AE218" s="12"/>
      <c r="AT218" s="234" t="s">
        <v>137</v>
      </c>
      <c r="AU218" s="234" t="s">
        <v>83</v>
      </c>
      <c r="AV218" s="12" t="s">
        <v>83</v>
      </c>
      <c r="AW218" s="12" t="s">
        <v>31</v>
      </c>
      <c r="AX218" s="12" t="s">
        <v>75</v>
      </c>
      <c r="AY218" s="234" t="s">
        <v>129</v>
      </c>
    </row>
    <row r="219" s="13" customFormat="1">
      <c r="A219" s="13"/>
      <c r="B219" s="235"/>
      <c r="C219" s="236"/>
      <c r="D219" s="226" t="s">
        <v>137</v>
      </c>
      <c r="E219" s="237" t="s">
        <v>1</v>
      </c>
      <c r="F219" s="238" t="s">
        <v>199</v>
      </c>
      <c r="G219" s="236"/>
      <c r="H219" s="239">
        <v>3.4060000000000001</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137</v>
      </c>
      <c r="AU219" s="245" t="s">
        <v>83</v>
      </c>
      <c r="AV219" s="13" t="s">
        <v>85</v>
      </c>
      <c r="AW219" s="13" t="s">
        <v>31</v>
      </c>
      <c r="AX219" s="13" t="s">
        <v>75</v>
      </c>
      <c r="AY219" s="245" t="s">
        <v>129</v>
      </c>
    </row>
    <row r="220" s="12" customFormat="1">
      <c r="A220" s="12"/>
      <c r="B220" s="224"/>
      <c r="C220" s="225"/>
      <c r="D220" s="226" t="s">
        <v>137</v>
      </c>
      <c r="E220" s="227" t="s">
        <v>1</v>
      </c>
      <c r="F220" s="228" t="s">
        <v>150</v>
      </c>
      <c r="G220" s="225"/>
      <c r="H220" s="227" t="s">
        <v>1</v>
      </c>
      <c r="I220" s="229"/>
      <c r="J220" s="225"/>
      <c r="K220" s="225"/>
      <c r="L220" s="230"/>
      <c r="M220" s="231"/>
      <c r="N220" s="232"/>
      <c r="O220" s="232"/>
      <c r="P220" s="232"/>
      <c r="Q220" s="232"/>
      <c r="R220" s="232"/>
      <c r="S220" s="232"/>
      <c r="T220" s="233"/>
      <c r="U220" s="12"/>
      <c r="V220" s="12"/>
      <c r="W220" s="12"/>
      <c r="X220" s="12"/>
      <c r="Y220" s="12"/>
      <c r="Z220" s="12"/>
      <c r="AA220" s="12"/>
      <c r="AB220" s="12"/>
      <c r="AC220" s="12"/>
      <c r="AD220" s="12"/>
      <c r="AE220" s="12"/>
      <c r="AT220" s="234" t="s">
        <v>137</v>
      </c>
      <c r="AU220" s="234" t="s">
        <v>83</v>
      </c>
      <c r="AV220" s="12" t="s">
        <v>83</v>
      </c>
      <c r="AW220" s="12" t="s">
        <v>31</v>
      </c>
      <c r="AX220" s="12" t="s">
        <v>75</v>
      </c>
      <c r="AY220" s="234" t="s">
        <v>129</v>
      </c>
    </row>
    <row r="221" s="13" customFormat="1">
      <c r="A221" s="13"/>
      <c r="B221" s="235"/>
      <c r="C221" s="236"/>
      <c r="D221" s="226" t="s">
        <v>137</v>
      </c>
      <c r="E221" s="237" t="s">
        <v>1</v>
      </c>
      <c r="F221" s="238" t="s">
        <v>200</v>
      </c>
      <c r="G221" s="236"/>
      <c r="H221" s="239">
        <v>1.766</v>
      </c>
      <c r="I221" s="240"/>
      <c r="J221" s="236"/>
      <c r="K221" s="236"/>
      <c r="L221" s="241"/>
      <c r="M221" s="242"/>
      <c r="N221" s="243"/>
      <c r="O221" s="243"/>
      <c r="P221" s="243"/>
      <c r="Q221" s="243"/>
      <c r="R221" s="243"/>
      <c r="S221" s="243"/>
      <c r="T221" s="244"/>
      <c r="U221" s="13"/>
      <c r="V221" s="13"/>
      <c r="W221" s="13"/>
      <c r="X221" s="13"/>
      <c r="Y221" s="13"/>
      <c r="Z221" s="13"/>
      <c r="AA221" s="13"/>
      <c r="AB221" s="13"/>
      <c r="AC221" s="13"/>
      <c r="AD221" s="13"/>
      <c r="AE221" s="13"/>
      <c r="AT221" s="245" t="s">
        <v>137</v>
      </c>
      <c r="AU221" s="245" t="s">
        <v>83</v>
      </c>
      <c r="AV221" s="13" t="s">
        <v>85</v>
      </c>
      <c r="AW221" s="13" t="s">
        <v>31</v>
      </c>
      <c r="AX221" s="13" t="s">
        <v>75</v>
      </c>
      <c r="AY221" s="245" t="s">
        <v>129</v>
      </c>
    </row>
    <row r="222" s="14" customFormat="1">
      <c r="A222" s="14"/>
      <c r="B222" s="246"/>
      <c r="C222" s="247"/>
      <c r="D222" s="226" t="s">
        <v>137</v>
      </c>
      <c r="E222" s="248" t="s">
        <v>1</v>
      </c>
      <c r="F222" s="249" t="s">
        <v>160</v>
      </c>
      <c r="G222" s="247"/>
      <c r="H222" s="250">
        <v>28.795999999999999</v>
      </c>
      <c r="I222" s="251"/>
      <c r="J222" s="247"/>
      <c r="K222" s="247"/>
      <c r="L222" s="252"/>
      <c r="M222" s="253"/>
      <c r="N222" s="254"/>
      <c r="O222" s="254"/>
      <c r="P222" s="254"/>
      <c r="Q222" s="254"/>
      <c r="R222" s="254"/>
      <c r="S222" s="254"/>
      <c r="T222" s="255"/>
      <c r="U222" s="14"/>
      <c r="V222" s="14"/>
      <c r="W222" s="14"/>
      <c r="X222" s="14"/>
      <c r="Y222" s="14"/>
      <c r="Z222" s="14"/>
      <c r="AA222" s="14"/>
      <c r="AB222" s="14"/>
      <c r="AC222" s="14"/>
      <c r="AD222" s="14"/>
      <c r="AE222" s="14"/>
      <c r="AT222" s="256" t="s">
        <v>137</v>
      </c>
      <c r="AU222" s="256" t="s">
        <v>83</v>
      </c>
      <c r="AV222" s="14" t="s">
        <v>135</v>
      </c>
      <c r="AW222" s="14" t="s">
        <v>31</v>
      </c>
      <c r="AX222" s="14" t="s">
        <v>83</v>
      </c>
      <c r="AY222" s="256" t="s">
        <v>129</v>
      </c>
    </row>
    <row r="223" s="2" customFormat="1" ht="55.5" customHeight="1">
      <c r="A223" s="38"/>
      <c r="B223" s="39"/>
      <c r="C223" s="257" t="s">
        <v>217</v>
      </c>
      <c r="D223" s="257" t="s">
        <v>163</v>
      </c>
      <c r="E223" s="258" t="s">
        <v>218</v>
      </c>
      <c r="F223" s="259" t="s">
        <v>219</v>
      </c>
      <c r="G223" s="260" t="s">
        <v>204</v>
      </c>
      <c r="H223" s="261">
        <v>1870</v>
      </c>
      <c r="I223" s="262"/>
      <c r="J223" s="263">
        <f>ROUND(I223*H223,2)</f>
        <v>0</v>
      </c>
      <c r="K223" s="259" t="s">
        <v>133</v>
      </c>
      <c r="L223" s="44"/>
      <c r="M223" s="264" t="s">
        <v>1</v>
      </c>
      <c r="N223" s="265" t="s">
        <v>40</v>
      </c>
      <c r="O223" s="91"/>
      <c r="P223" s="220">
        <f>O223*H223</f>
        <v>0</v>
      </c>
      <c r="Q223" s="220">
        <v>0</v>
      </c>
      <c r="R223" s="220">
        <f>Q223*H223</f>
        <v>0</v>
      </c>
      <c r="S223" s="220">
        <v>0</v>
      </c>
      <c r="T223" s="221">
        <f>S223*H223</f>
        <v>0</v>
      </c>
      <c r="U223" s="38"/>
      <c r="V223" s="38"/>
      <c r="W223" s="38"/>
      <c r="X223" s="38"/>
      <c r="Y223" s="38"/>
      <c r="Z223" s="38"/>
      <c r="AA223" s="38"/>
      <c r="AB223" s="38"/>
      <c r="AC223" s="38"/>
      <c r="AD223" s="38"/>
      <c r="AE223" s="38"/>
      <c r="AR223" s="222" t="s">
        <v>135</v>
      </c>
      <c r="AT223" s="222" t="s">
        <v>163</v>
      </c>
      <c r="AU223" s="222" t="s">
        <v>83</v>
      </c>
      <c r="AY223" s="17" t="s">
        <v>129</v>
      </c>
      <c r="BE223" s="223">
        <f>IF(N223="základní",J223,0)</f>
        <v>0</v>
      </c>
      <c r="BF223" s="223">
        <f>IF(N223="snížená",J223,0)</f>
        <v>0</v>
      </c>
      <c r="BG223" s="223">
        <f>IF(N223="zákl. přenesená",J223,0)</f>
        <v>0</v>
      </c>
      <c r="BH223" s="223">
        <f>IF(N223="sníž. přenesená",J223,0)</f>
        <v>0</v>
      </c>
      <c r="BI223" s="223">
        <f>IF(N223="nulová",J223,0)</f>
        <v>0</v>
      </c>
      <c r="BJ223" s="17" t="s">
        <v>83</v>
      </c>
      <c r="BK223" s="223">
        <f>ROUND(I223*H223,2)</f>
        <v>0</v>
      </c>
      <c r="BL223" s="17" t="s">
        <v>135</v>
      </c>
      <c r="BM223" s="222" t="s">
        <v>220</v>
      </c>
    </row>
    <row r="224" s="2" customFormat="1">
      <c r="A224" s="38"/>
      <c r="B224" s="39"/>
      <c r="C224" s="40"/>
      <c r="D224" s="226" t="s">
        <v>168</v>
      </c>
      <c r="E224" s="40"/>
      <c r="F224" s="266" t="s">
        <v>215</v>
      </c>
      <c r="G224" s="40"/>
      <c r="H224" s="40"/>
      <c r="I224" s="267"/>
      <c r="J224" s="40"/>
      <c r="K224" s="40"/>
      <c r="L224" s="44"/>
      <c r="M224" s="268"/>
      <c r="N224" s="269"/>
      <c r="O224" s="91"/>
      <c r="P224" s="91"/>
      <c r="Q224" s="91"/>
      <c r="R224" s="91"/>
      <c r="S224" s="91"/>
      <c r="T224" s="92"/>
      <c r="U224" s="38"/>
      <c r="V224" s="38"/>
      <c r="W224" s="38"/>
      <c r="X224" s="38"/>
      <c r="Y224" s="38"/>
      <c r="Z224" s="38"/>
      <c r="AA224" s="38"/>
      <c r="AB224" s="38"/>
      <c r="AC224" s="38"/>
      <c r="AD224" s="38"/>
      <c r="AE224" s="38"/>
      <c r="AT224" s="17" t="s">
        <v>168</v>
      </c>
      <c r="AU224" s="17" t="s">
        <v>83</v>
      </c>
    </row>
    <row r="225" s="2" customFormat="1">
      <c r="A225" s="38"/>
      <c r="B225" s="39"/>
      <c r="C225" s="40"/>
      <c r="D225" s="226" t="s">
        <v>161</v>
      </c>
      <c r="E225" s="40"/>
      <c r="F225" s="266" t="s">
        <v>221</v>
      </c>
      <c r="G225" s="40"/>
      <c r="H225" s="40"/>
      <c r="I225" s="267"/>
      <c r="J225" s="40"/>
      <c r="K225" s="40"/>
      <c r="L225" s="44"/>
      <c r="M225" s="268"/>
      <c r="N225" s="269"/>
      <c r="O225" s="91"/>
      <c r="P225" s="91"/>
      <c r="Q225" s="91"/>
      <c r="R225" s="91"/>
      <c r="S225" s="91"/>
      <c r="T225" s="92"/>
      <c r="U225" s="38"/>
      <c r="V225" s="38"/>
      <c r="W225" s="38"/>
      <c r="X225" s="38"/>
      <c r="Y225" s="38"/>
      <c r="Z225" s="38"/>
      <c r="AA225" s="38"/>
      <c r="AB225" s="38"/>
      <c r="AC225" s="38"/>
      <c r="AD225" s="38"/>
      <c r="AE225" s="38"/>
      <c r="AT225" s="17" t="s">
        <v>161</v>
      </c>
      <c r="AU225" s="17" t="s">
        <v>83</v>
      </c>
    </row>
    <row r="226" s="12" customFormat="1">
      <c r="A226" s="12"/>
      <c r="B226" s="224"/>
      <c r="C226" s="225"/>
      <c r="D226" s="226" t="s">
        <v>137</v>
      </c>
      <c r="E226" s="227" t="s">
        <v>1</v>
      </c>
      <c r="F226" s="228" t="s">
        <v>180</v>
      </c>
      <c r="G226" s="225"/>
      <c r="H226" s="227" t="s">
        <v>1</v>
      </c>
      <c r="I226" s="229"/>
      <c r="J226" s="225"/>
      <c r="K226" s="225"/>
      <c r="L226" s="230"/>
      <c r="M226" s="231"/>
      <c r="N226" s="232"/>
      <c r="O226" s="232"/>
      <c r="P226" s="232"/>
      <c r="Q226" s="232"/>
      <c r="R226" s="232"/>
      <c r="S226" s="232"/>
      <c r="T226" s="233"/>
      <c r="U226" s="12"/>
      <c r="V226" s="12"/>
      <c r="W226" s="12"/>
      <c r="X226" s="12"/>
      <c r="Y226" s="12"/>
      <c r="Z226" s="12"/>
      <c r="AA226" s="12"/>
      <c r="AB226" s="12"/>
      <c r="AC226" s="12"/>
      <c r="AD226" s="12"/>
      <c r="AE226" s="12"/>
      <c r="AT226" s="234" t="s">
        <v>137</v>
      </c>
      <c r="AU226" s="234" t="s">
        <v>83</v>
      </c>
      <c r="AV226" s="12" t="s">
        <v>83</v>
      </c>
      <c r="AW226" s="12" t="s">
        <v>31</v>
      </c>
      <c r="AX226" s="12" t="s">
        <v>75</v>
      </c>
      <c r="AY226" s="234" t="s">
        <v>129</v>
      </c>
    </row>
    <row r="227" s="13" customFormat="1">
      <c r="A227" s="13"/>
      <c r="B227" s="235"/>
      <c r="C227" s="236"/>
      <c r="D227" s="226" t="s">
        <v>137</v>
      </c>
      <c r="E227" s="237" t="s">
        <v>1</v>
      </c>
      <c r="F227" s="238" t="s">
        <v>207</v>
      </c>
      <c r="G227" s="236"/>
      <c r="H227" s="239">
        <v>1600</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137</v>
      </c>
      <c r="AU227" s="245" t="s">
        <v>83</v>
      </c>
      <c r="AV227" s="13" t="s">
        <v>85</v>
      </c>
      <c r="AW227" s="13" t="s">
        <v>31</v>
      </c>
      <c r="AX227" s="13" t="s">
        <v>75</v>
      </c>
      <c r="AY227" s="245" t="s">
        <v>129</v>
      </c>
    </row>
    <row r="228" s="12" customFormat="1">
      <c r="A228" s="12"/>
      <c r="B228" s="224"/>
      <c r="C228" s="225"/>
      <c r="D228" s="226" t="s">
        <v>137</v>
      </c>
      <c r="E228" s="227" t="s">
        <v>1</v>
      </c>
      <c r="F228" s="228" t="s">
        <v>182</v>
      </c>
      <c r="G228" s="225"/>
      <c r="H228" s="227" t="s">
        <v>1</v>
      </c>
      <c r="I228" s="229"/>
      <c r="J228" s="225"/>
      <c r="K228" s="225"/>
      <c r="L228" s="230"/>
      <c r="M228" s="231"/>
      <c r="N228" s="232"/>
      <c r="O228" s="232"/>
      <c r="P228" s="232"/>
      <c r="Q228" s="232"/>
      <c r="R228" s="232"/>
      <c r="S228" s="232"/>
      <c r="T228" s="233"/>
      <c r="U228" s="12"/>
      <c r="V228" s="12"/>
      <c r="W228" s="12"/>
      <c r="X228" s="12"/>
      <c r="Y228" s="12"/>
      <c r="Z228" s="12"/>
      <c r="AA228" s="12"/>
      <c r="AB228" s="12"/>
      <c r="AC228" s="12"/>
      <c r="AD228" s="12"/>
      <c r="AE228" s="12"/>
      <c r="AT228" s="234" t="s">
        <v>137</v>
      </c>
      <c r="AU228" s="234" t="s">
        <v>83</v>
      </c>
      <c r="AV228" s="12" t="s">
        <v>83</v>
      </c>
      <c r="AW228" s="12" t="s">
        <v>31</v>
      </c>
      <c r="AX228" s="12" t="s">
        <v>75</v>
      </c>
      <c r="AY228" s="234" t="s">
        <v>129</v>
      </c>
    </row>
    <row r="229" s="13" customFormat="1">
      <c r="A229" s="13"/>
      <c r="B229" s="235"/>
      <c r="C229" s="236"/>
      <c r="D229" s="226" t="s">
        <v>137</v>
      </c>
      <c r="E229" s="237" t="s">
        <v>1</v>
      </c>
      <c r="F229" s="238" t="s">
        <v>208</v>
      </c>
      <c r="G229" s="236"/>
      <c r="H229" s="239">
        <v>166</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137</v>
      </c>
      <c r="AU229" s="245" t="s">
        <v>83</v>
      </c>
      <c r="AV229" s="13" t="s">
        <v>85</v>
      </c>
      <c r="AW229" s="13" t="s">
        <v>31</v>
      </c>
      <c r="AX229" s="13" t="s">
        <v>75</v>
      </c>
      <c r="AY229" s="245" t="s">
        <v>129</v>
      </c>
    </row>
    <row r="230" s="12" customFormat="1">
      <c r="A230" s="12"/>
      <c r="B230" s="224"/>
      <c r="C230" s="225"/>
      <c r="D230" s="226" t="s">
        <v>137</v>
      </c>
      <c r="E230" s="227" t="s">
        <v>1</v>
      </c>
      <c r="F230" s="228" t="s">
        <v>184</v>
      </c>
      <c r="G230" s="225"/>
      <c r="H230" s="227" t="s">
        <v>1</v>
      </c>
      <c r="I230" s="229"/>
      <c r="J230" s="225"/>
      <c r="K230" s="225"/>
      <c r="L230" s="230"/>
      <c r="M230" s="231"/>
      <c r="N230" s="232"/>
      <c r="O230" s="232"/>
      <c r="P230" s="232"/>
      <c r="Q230" s="232"/>
      <c r="R230" s="232"/>
      <c r="S230" s="232"/>
      <c r="T230" s="233"/>
      <c r="U230" s="12"/>
      <c r="V230" s="12"/>
      <c r="W230" s="12"/>
      <c r="X230" s="12"/>
      <c r="Y230" s="12"/>
      <c r="Z230" s="12"/>
      <c r="AA230" s="12"/>
      <c r="AB230" s="12"/>
      <c r="AC230" s="12"/>
      <c r="AD230" s="12"/>
      <c r="AE230" s="12"/>
      <c r="AT230" s="234" t="s">
        <v>137</v>
      </c>
      <c r="AU230" s="234" t="s">
        <v>83</v>
      </c>
      <c r="AV230" s="12" t="s">
        <v>83</v>
      </c>
      <c r="AW230" s="12" t="s">
        <v>31</v>
      </c>
      <c r="AX230" s="12" t="s">
        <v>75</v>
      </c>
      <c r="AY230" s="234" t="s">
        <v>129</v>
      </c>
    </row>
    <row r="231" s="13" customFormat="1">
      <c r="A231" s="13"/>
      <c r="B231" s="235"/>
      <c r="C231" s="236"/>
      <c r="D231" s="226" t="s">
        <v>137</v>
      </c>
      <c r="E231" s="237" t="s">
        <v>1</v>
      </c>
      <c r="F231" s="238" t="s">
        <v>209</v>
      </c>
      <c r="G231" s="236"/>
      <c r="H231" s="239">
        <v>54</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137</v>
      </c>
      <c r="AU231" s="245" t="s">
        <v>83</v>
      </c>
      <c r="AV231" s="13" t="s">
        <v>85</v>
      </c>
      <c r="AW231" s="13" t="s">
        <v>31</v>
      </c>
      <c r="AX231" s="13" t="s">
        <v>75</v>
      </c>
      <c r="AY231" s="245" t="s">
        <v>129</v>
      </c>
    </row>
    <row r="232" s="12" customFormat="1">
      <c r="A232" s="12"/>
      <c r="B232" s="224"/>
      <c r="C232" s="225"/>
      <c r="D232" s="226" t="s">
        <v>137</v>
      </c>
      <c r="E232" s="227" t="s">
        <v>1</v>
      </c>
      <c r="F232" s="228" t="s">
        <v>186</v>
      </c>
      <c r="G232" s="225"/>
      <c r="H232" s="227" t="s">
        <v>1</v>
      </c>
      <c r="I232" s="229"/>
      <c r="J232" s="225"/>
      <c r="K232" s="225"/>
      <c r="L232" s="230"/>
      <c r="M232" s="231"/>
      <c r="N232" s="232"/>
      <c r="O232" s="232"/>
      <c r="P232" s="232"/>
      <c r="Q232" s="232"/>
      <c r="R232" s="232"/>
      <c r="S232" s="232"/>
      <c r="T232" s="233"/>
      <c r="U232" s="12"/>
      <c r="V232" s="12"/>
      <c r="W232" s="12"/>
      <c r="X232" s="12"/>
      <c r="Y232" s="12"/>
      <c r="Z232" s="12"/>
      <c r="AA232" s="12"/>
      <c r="AB232" s="12"/>
      <c r="AC232" s="12"/>
      <c r="AD232" s="12"/>
      <c r="AE232" s="12"/>
      <c r="AT232" s="234" t="s">
        <v>137</v>
      </c>
      <c r="AU232" s="234" t="s">
        <v>83</v>
      </c>
      <c r="AV232" s="12" t="s">
        <v>83</v>
      </c>
      <c r="AW232" s="12" t="s">
        <v>31</v>
      </c>
      <c r="AX232" s="12" t="s">
        <v>75</v>
      </c>
      <c r="AY232" s="234" t="s">
        <v>129</v>
      </c>
    </row>
    <row r="233" s="13" customFormat="1">
      <c r="A233" s="13"/>
      <c r="B233" s="235"/>
      <c r="C233" s="236"/>
      <c r="D233" s="226" t="s">
        <v>137</v>
      </c>
      <c r="E233" s="237" t="s">
        <v>1</v>
      </c>
      <c r="F233" s="238" t="s">
        <v>210</v>
      </c>
      <c r="G233" s="236"/>
      <c r="H233" s="239">
        <v>50</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137</v>
      </c>
      <c r="AU233" s="245" t="s">
        <v>83</v>
      </c>
      <c r="AV233" s="13" t="s">
        <v>85</v>
      </c>
      <c r="AW233" s="13" t="s">
        <v>31</v>
      </c>
      <c r="AX233" s="13" t="s">
        <v>75</v>
      </c>
      <c r="AY233" s="245" t="s">
        <v>129</v>
      </c>
    </row>
    <row r="234" s="14" customFormat="1">
      <c r="A234" s="14"/>
      <c r="B234" s="246"/>
      <c r="C234" s="247"/>
      <c r="D234" s="226" t="s">
        <v>137</v>
      </c>
      <c r="E234" s="248" t="s">
        <v>1</v>
      </c>
      <c r="F234" s="249" t="s">
        <v>160</v>
      </c>
      <c r="G234" s="247"/>
      <c r="H234" s="250">
        <v>1870</v>
      </c>
      <c r="I234" s="251"/>
      <c r="J234" s="247"/>
      <c r="K234" s="247"/>
      <c r="L234" s="252"/>
      <c r="M234" s="253"/>
      <c r="N234" s="254"/>
      <c r="O234" s="254"/>
      <c r="P234" s="254"/>
      <c r="Q234" s="254"/>
      <c r="R234" s="254"/>
      <c r="S234" s="254"/>
      <c r="T234" s="255"/>
      <c r="U234" s="14"/>
      <c r="V234" s="14"/>
      <c r="W234" s="14"/>
      <c r="X234" s="14"/>
      <c r="Y234" s="14"/>
      <c r="Z234" s="14"/>
      <c r="AA234" s="14"/>
      <c r="AB234" s="14"/>
      <c r="AC234" s="14"/>
      <c r="AD234" s="14"/>
      <c r="AE234" s="14"/>
      <c r="AT234" s="256" t="s">
        <v>137</v>
      </c>
      <c r="AU234" s="256" t="s">
        <v>83</v>
      </c>
      <c r="AV234" s="14" t="s">
        <v>135</v>
      </c>
      <c r="AW234" s="14" t="s">
        <v>31</v>
      </c>
      <c r="AX234" s="14" t="s">
        <v>83</v>
      </c>
      <c r="AY234" s="256" t="s">
        <v>129</v>
      </c>
    </row>
    <row r="235" s="2" customFormat="1" ht="55.5" customHeight="1">
      <c r="A235" s="38"/>
      <c r="B235" s="39"/>
      <c r="C235" s="257" t="s">
        <v>134</v>
      </c>
      <c r="D235" s="257" t="s">
        <v>163</v>
      </c>
      <c r="E235" s="258" t="s">
        <v>222</v>
      </c>
      <c r="F235" s="259" t="s">
        <v>223</v>
      </c>
      <c r="G235" s="260" t="s">
        <v>190</v>
      </c>
      <c r="H235" s="261">
        <v>28.795999999999999</v>
      </c>
      <c r="I235" s="262"/>
      <c r="J235" s="263">
        <f>ROUND(I235*H235,2)</f>
        <v>0</v>
      </c>
      <c r="K235" s="259" t="s">
        <v>133</v>
      </c>
      <c r="L235" s="44"/>
      <c r="M235" s="264" t="s">
        <v>1</v>
      </c>
      <c r="N235" s="265" t="s">
        <v>40</v>
      </c>
      <c r="O235" s="91"/>
      <c r="P235" s="220">
        <f>O235*H235</f>
        <v>0</v>
      </c>
      <c r="Q235" s="220">
        <v>0</v>
      </c>
      <c r="R235" s="220">
        <f>Q235*H235</f>
        <v>0</v>
      </c>
      <c r="S235" s="220">
        <v>0</v>
      </c>
      <c r="T235" s="221">
        <f>S235*H235</f>
        <v>0</v>
      </c>
      <c r="U235" s="38"/>
      <c r="V235" s="38"/>
      <c r="W235" s="38"/>
      <c r="X235" s="38"/>
      <c r="Y235" s="38"/>
      <c r="Z235" s="38"/>
      <c r="AA235" s="38"/>
      <c r="AB235" s="38"/>
      <c r="AC235" s="38"/>
      <c r="AD235" s="38"/>
      <c r="AE235" s="38"/>
      <c r="AR235" s="222" t="s">
        <v>135</v>
      </c>
      <c r="AT235" s="222" t="s">
        <v>163</v>
      </c>
      <c r="AU235" s="222" t="s">
        <v>83</v>
      </c>
      <c r="AY235" s="17" t="s">
        <v>129</v>
      </c>
      <c r="BE235" s="223">
        <f>IF(N235="základní",J235,0)</f>
        <v>0</v>
      </c>
      <c r="BF235" s="223">
        <f>IF(N235="snížená",J235,0)</f>
        <v>0</v>
      </c>
      <c r="BG235" s="223">
        <f>IF(N235="zákl. přenesená",J235,0)</f>
        <v>0</v>
      </c>
      <c r="BH235" s="223">
        <f>IF(N235="sníž. přenesená",J235,0)</f>
        <v>0</v>
      </c>
      <c r="BI235" s="223">
        <f>IF(N235="nulová",J235,0)</f>
        <v>0</v>
      </c>
      <c r="BJ235" s="17" t="s">
        <v>83</v>
      </c>
      <c r="BK235" s="223">
        <f>ROUND(I235*H235,2)</f>
        <v>0</v>
      </c>
      <c r="BL235" s="17" t="s">
        <v>135</v>
      </c>
      <c r="BM235" s="222" t="s">
        <v>224</v>
      </c>
    </row>
    <row r="236" s="2" customFormat="1">
      <c r="A236" s="38"/>
      <c r="B236" s="39"/>
      <c r="C236" s="40"/>
      <c r="D236" s="226" t="s">
        <v>168</v>
      </c>
      <c r="E236" s="40"/>
      <c r="F236" s="266" t="s">
        <v>225</v>
      </c>
      <c r="G236" s="40"/>
      <c r="H236" s="40"/>
      <c r="I236" s="267"/>
      <c r="J236" s="40"/>
      <c r="K236" s="40"/>
      <c r="L236" s="44"/>
      <c r="M236" s="268"/>
      <c r="N236" s="269"/>
      <c r="O236" s="91"/>
      <c r="P236" s="91"/>
      <c r="Q236" s="91"/>
      <c r="R236" s="91"/>
      <c r="S236" s="91"/>
      <c r="T236" s="92"/>
      <c r="U236" s="38"/>
      <c r="V236" s="38"/>
      <c r="W236" s="38"/>
      <c r="X236" s="38"/>
      <c r="Y236" s="38"/>
      <c r="Z236" s="38"/>
      <c r="AA236" s="38"/>
      <c r="AB236" s="38"/>
      <c r="AC236" s="38"/>
      <c r="AD236" s="38"/>
      <c r="AE236" s="38"/>
      <c r="AT236" s="17" t="s">
        <v>168</v>
      </c>
      <c r="AU236" s="17" t="s">
        <v>83</v>
      </c>
    </row>
    <row r="237" s="2" customFormat="1">
      <c r="A237" s="38"/>
      <c r="B237" s="39"/>
      <c r="C237" s="40"/>
      <c r="D237" s="226" t="s">
        <v>161</v>
      </c>
      <c r="E237" s="40"/>
      <c r="F237" s="266" t="s">
        <v>193</v>
      </c>
      <c r="G237" s="40"/>
      <c r="H237" s="40"/>
      <c r="I237" s="267"/>
      <c r="J237" s="40"/>
      <c r="K237" s="40"/>
      <c r="L237" s="44"/>
      <c r="M237" s="268"/>
      <c r="N237" s="269"/>
      <c r="O237" s="91"/>
      <c r="P237" s="91"/>
      <c r="Q237" s="91"/>
      <c r="R237" s="91"/>
      <c r="S237" s="91"/>
      <c r="T237" s="92"/>
      <c r="U237" s="38"/>
      <c r="V237" s="38"/>
      <c r="W237" s="38"/>
      <c r="X237" s="38"/>
      <c r="Y237" s="38"/>
      <c r="Z237" s="38"/>
      <c r="AA237" s="38"/>
      <c r="AB237" s="38"/>
      <c r="AC237" s="38"/>
      <c r="AD237" s="38"/>
      <c r="AE237" s="38"/>
      <c r="AT237" s="17" t="s">
        <v>161</v>
      </c>
      <c r="AU237" s="17" t="s">
        <v>83</v>
      </c>
    </row>
    <row r="238" s="12" customFormat="1">
      <c r="A238" s="12"/>
      <c r="B238" s="224"/>
      <c r="C238" s="225"/>
      <c r="D238" s="226" t="s">
        <v>137</v>
      </c>
      <c r="E238" s="227" t="s">
        <v>1</v>
      </c>
      <c r="F238" s="228" t="s">
        <v>138</v>
      </c>
      <c r="G238" s="225"/>
      <c r="H238" s="227" t="s">
        <v>1</v>
      </c>
      <c r="I238" s="229"/>
      <c r="J238" s="225"/>
      <c r="K238" s="225"/>
      <c r="L238" s="230"/>
      <c r="M238" s="231"/>
      <c r="N238" s="232"/>
      <c r="O238" s="232"/>
      <c r="P238" s="232"/>
      <c r="Q238" s="232"/>
      <c r="R238" s="232"/>
      <c r="S238" s="232"/>
      <c r="T238" s="233"/>
      <c r="U238" s="12"/>
      <c r="V238" s="12"/>
      <c r="W238" s="12"/>
      <c r="X238" s="12"/>
      <c r="Y238" s="12"/>
      <c r="Z238" s="12"/>
      <c r="AA238" s="12"/>
      <c r="AB238" s="12"/>
      <c r="AC238" s="12"/>
      <c r="AD238" s="12"/>
      <c r="AE238" s="12"/>
      <c r="AT238" s="234" t="s">
        <v>137</v>
      </c>
      <c r="AU238" s="234" t="s">
        <v>83</v>
      </c>
      <c r="AV238" s="12" t="s">
        <v>83</v>
      </c>
      <c r="AW238" s="12" t="s">
        <v>31</v>
      </c>
      <c r="AX238" s="12" t="s">
        <v>75</v>
      </c>
      <c r="AY238" s="234" t="s">
        <v>129</v>
      </c>
    </row>
    <row r="239" s="13" customFormat="1">
      <c r="A239" s="13"/>
      <c r="B239" s="235"/>
      <c r="C239" s="236"/>
      <c r="D239" s="226" t="s">
        <v>137</v>
      </c>
      <c r="E239" s="237" t="s">
        <v>1</v>
      </c>
      <c r="F239" s="238" t="s">
        <v>194</v>
      </c>
      <c r="G239" s="236"/>
      <c r="H239" s="239">
        <v>5.6260000000000003</v>
      </c>
      <c r="I239" s="240"/>
      <c r="J239" s="236"/>
      <c r="K239" s="236"/>
      <c r="L239" s="241"/>
      <c r="M239" s="242"/>
      <c r="N239" s="243"/>
      <c r="O239" s="243"/>
      <c r="P239" s="243"/>
      <c r="Q239" s="243"/>
      <c r="R239" s="243"/>
      <c r="S239" s="243"/>
      <c r="T239" s="244"/>
      <c r="U239" s="13"/>
      <c r="V239" s="13"/>
      <c r="W239" s="13"/>
      <c r="X239" s="13"/>
      <c r="Y239" s="13"/>
      <c r="Z239" s="13"/>
      <c r="AA239" s="13"/>
      <c r="AB239" s="13"/>
      <c r="AC239" s="13"/>
      <c r="AD239" s="13"/>
      <c r="AE239" s="13"/>
      <c r="AT239" s="245" t="s">
        <v>137</v>
      </c>
      <c r="AU239" s="245" t="s">
        <v>83</v>
      </c>
      <c r="AV239" s="13" t="s">
        <v>85</v>
      </c>
      <c r="AW239" s="13" t="s">
        <v>31</v>
      </c>
      <c r="AX239" s="13" t="s">
        <v>75</v>
      </c>
      <c r="AY239" s="245" t="s">
        <v>129</v>
      </c>
    </row>
    <row r="240" s="12" customFormat="1">
      <c r="A240" s="12"/>
      <c r="B240" s="224"/>
      <c r="C240" s="225"/>
      <c r="D240" s="226" t="s">
        <v>137</v>
      </c>
      <c r="E240" s="227" t="s">
        <v>1</v>
      </c>
      <c r="F240" s="228" t="s">
        <v>140</v>
      </c>
      <c r="G240" s="225"/>
      <c r="H240" s="227" t="s">
        <v>1</v>
      </c>
      <c r="I240" s="229"/>
      <c r="J240" s="225"/>
      <c r="K240" s="225"/>
      <c r="L240" s="230"/>
      <c r="M240" s="231"/>
      <c r="N240" s="232"/>
      <c r="O240" s="232"/>
      <c r="P240" s="232"/>
      <c r="Q240" s="232"/>
      <c r="R240" s="232"/>
      <c r="S240" s="232"/>
      <c r="T240" s="233"/>
      <c r="U240" s="12"/>
      <c r="V240" s="12"/>
      <c r="W240" s="12"/>
      <c r="X240" s="12"/>
      <c r="Y240" s="12"/>
      <c r="Z240" s="12"/>
      <c r="AA240" s="12"/>
      <c r="AB240" s="12"/>
      <c r="AC240" s="12"/>
      <c r="AD240" s="12"/>
      <c r="AE240" s="12"/>
      <c r="AT240" s="234" t="s">
        <v>137</v>
      </c>
      <c r="AU240" s="234" t="s">
        <v>83</v>
      </c>
      <c r="AV240" s="12" t="s">
        <v>83</v>
      </c>
      <c r="AW240" s="12" t="s">
        <v>31</v>
      </c>
      <c r="AX240" s="12" t="s">
        <v>75</v>
      </c>
      <c r="AY240" s="234" t="s">
        <v>129</v>
      </c>
    </row>
    <row r="241" s="13" customFormat="1">
      <c r="A241" s="13"/>
      <c r="B241" s="235"/>
      <c r="C241" s="236"/>
      <c r="D241" s="226" t="s">
        <v>137</v>
      </c>
      <c r="E241" s="237" t="s">
        <v>1</v>
      </c>
      <c r="F241" s="238" t="s">
        <v>195</v>
      </c>
      <c r="G241" s="236"/>
      <c r="H241" s="239">
        <v>5.6280000000000001</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137</v>
      </c>
      <c r="AU241" s="245" t="s">
        <v>83</v>
      </c>
      <c r="AV241" s="13" t="s">
        <v>85</v>
      </c>
      <c r="AW241" s="13" t="s">
        <v>31</v>
      </c>
      <c r="AX241" s="13" t="s">
        <v>75</v>
      </c>
      <c r="AY241" s="245" t="s">
        <v>129</v>
      </c>
    </row>
    <row r="242" s="12" customFormat="1">
      <c r="A242" s="12"/>
      <c r="B242" s="224"/>
      <c r="C242" s="225"/>
      <c r="D242" s="226" t="s">
        <v>137</v>
      </c>
      <c r="E242" s="227" t="s">
        <v>1</v>
      </c>
      <c r="F242" s="228" t="s">
        <v>142</v>
      </c>
      <c r="G242" s="225"/>
      <c r="H242" s="227" t="s">
        <v>1</v>
      </c>
      <c r="I242" s="229"/>
      <c r="J242" s="225"/>
      <c r="K242" s="225"/>
      <c r="L242" s="230"/>
      <c r="M242" s="231"/>
      <c r="N242" s="232"/>
      <c r="O242" s="232"/>
      <c r="P242" s="232"/>
      <c r="Q242" s="232"/>
      <c r="R242" s="232"/>
      <c r="S242" s="232"/>
      <c r="T242" s="233"/>
      <c r="U242" s="12"/>
      <c r="V242" s="12"/>
      <c r="W242" s="12"/>
      <c r="X242" s="12"/>
      <c r="Y242" s="12"/>
      <c r="Z242" s="12"/>
      <c r="AA242" s="12"/>
      <c r="AB242" s="12"/>
      <c r="AC242" s="12"/>
      <c r="AD242" s="12"/>
      <c r="AE242" s="12"/>
      <c r="AT242" s="234" t="s">
        <v>137</v>
      </c>
      <c r="AU242" s="234" t="s">
        <v>83</v>
      </c>
      <c r="AV242" s="12" t="s">
        <v>83</v>
      </c>
      <c r="AW242" s="12" t="s">
        <v>31</v>
      </c>
      <c r="AX242" s="12" t="s">
        <v>75</v>
      </c>
      <c r="AY242" s="234" t="s">
        <v>129</v>
      </c>
    </row>
    <row r="243" s="13" customFormat="1">
      <c r="A243" s="13"/>
      <c r="B243" s="235"/>
      <c r="C243" s="236"/>
      <c r="D243" s="226" t="s">
        <v>137</v>
      </c>
      <c r="E243" s="237" t="s">
        <v>1</v>
      </c>
      <c r="F243" s="238" t="s">
        <v>196</v>
      </c>
      <c r="G243" s="236"/>
      <c r="H243" s="239">
        <v>5.5389999999999997</v>
      </c>
      <c r="I243" s="240"/>
      <c r="J243" s="236"/>
      <c r="K243" s="236"/>
      <c r="L243" s="241"/>
      <c r="M243" s="242"/>
      <c r="N243" s="243"/>
      <c r="O243" s="243"/>
      <c r="P243" s="243"/>
      <c r="Q243" s="243"/>
      <c r="R243" s="243"/>
      <c r="S243" s="243"/>
      <c r="T243" s="244"/>
      <c r="U243" s="13"/>
      <c r="V243" s="13"/>
      <c r="W243" s="13"/>
      <c r="X243" s="13"/>
      <c r="Y243" s="13"/>
      <c r="Z243" s="13"/>
      <c r="AA243" s="13"/>
      <c r="AB243" s="13"/>
      <c r="AC243" s="13"/>
      <c r="AD243" s="13"/>
      <c r="AE243" s="13"/>
      <c r="AT243" s="245" t="s">
        <v>137</v>
      </c>
      <c r="AU243" s="245" t="s">
        <v>83</v>
      </c>
      <c r="AV243" s="13" t="s">
        <v>85</v>
      </c>
      <c r="AW243" s="13" t="s">
        <v>31</v>
      </c>
      <c r="AX243" s="13" t="s">
        <v>75</v>
      </c>
      <c r="AY243" s="245" t="s">
        <v>129</v>
      </c>
    </row>
    <row r="244" s="12" customFormat="1">
      <c r="A244" s="12"/>
      <c r="B244" s="224"/>
      <c r="C244" s="225"/>
      <c r="D244" s="226" t="s">
        <v>137</v>
      </c>
      <c r="E244" s="227" t="s">
        <v>1</v>
      </c>
      <c r="F244" s="228" t="s">
        <v>144</v>
      </c>
      <c r="G244" s="225"/>
      <c r="H244" s="227" t="s">
        <v>1</v>
      </c>
      <c r="I244" s="229"/>
      <c r="J244" s="225"/>
      <c r="K244" s="225"/>
      <c r="L244" s="230"/>
      <c r="M244" s="231"/>
      <c r="N244" s="232"/>
      <c r="O244" s="232"/>
      <c r="P244" s="232"/>
      <c r="Q244" s="232"/>
      <c r="R244" s="232"/>
      <c r="S244" s="232"/>
      <c r="T244" s="233"/>
      <c r="U244" s="12"/>
      <c r="V244" s="12"/>
      <c r="W244" s="12"/>
      <c r="X244" s="12"/>
      <c r="Y244" s="12"/>
      <c r="Z244" s="12"/>
      <c r="AA244" s="12"/>
      <c r="AB244" s="12"/>
      <c r="AC244" s="12"/>
      <c r="AD244" s="12"/>
      <c r="AE244" s="12"/>
      <c r="AT244" s="234" t="s">
        <v>137</v>
      </c>
      <c r="AU244" s="234" t="s">
        <v>83</v>
      </c>
      <c r="AV244" s="12" t="s">
        <v>83</v>
      </c>
      <c r="AW244" s="12" t="s">
        <v>31</v>
      </c>
      <c r="AX244" s="12" t="s">
        <v>75</v>
      </c>
      <c r="AY244" s="234" t="s">
        <v>129</v>
      </c>
    </row>
    <row r="245" s="13" customFormat="1">
      <c r="A245" s="13"/>
      <c r="B245" s="235"/>
      <c r="C245" s="236"/>
      <c r="D245" s="226" t="s">
        <v>137</v>
      </c>
      <c r="E245" s="237" t="s">
        <v>1</v>
      </c>
      <c r="F245" s="238" t="s">
        <v>197</v>
      </c>
      <c r="G245" s="236"/>
      <c r="H245" s="239">
        <v>3.5720000000000001</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137</v>
      </c>
      <c r="AU245" s="245" t="s">
        <v>83</v>
      </c>
      <c r="AV245" s="13" t="s">
        <v>85</v>
      </c>
      <c r="AW245" s="13" t="s">
        <v>31</v>
      </c>
      <c r="AX245" s="13" t="s">
        <v>75</v>
      </c>
      <c r="AY245" s="245" t="s">
        <v>129</v>
      </c>
    </row>
    <row r="246" s="12" customFormat="1">
      <c r="A246" s="12"/>
      <c r="B246" s="224"/>
      <c r="C246" s="225"/>
      <c r="D246" s="226" t="s">
        <v>137</v>
      </c>
      <c r="E246" s="227" t="s">
        <v>1</v>
      </c>
      <c r="F246" s="228" t="s">
        <v>146</v>
      </c>
      <c r="G246" s="225"/>
      <c r="H246" s="227" t="s">
        <v>1</v>
      </c>
      <c r="I246" s="229"/>
      <c r="J246" s="225"/>
      <c r="K246" s="225"/>
      <c r="L246" s="230"/>
      <c r="M246" s="231"/>
      <c r="N246" s="232"/>
      <c r="O246" s="232"/>
      <c r="P246" s="232"/>
      <c r="Q246" s="232"/>
      <c r="R246" s="232"/>
      <c r="S246" s="232"/>
      <c r="T246" s="233"/>
      <c r="U246" s="12"/>
      <c r="V246" s="12"/>
      <c r="W246" s="12"/>
      <c r="X246" s="12"/>
      <c r="Y246" s="12"/>
      <c r="Z246" s="12"/>
      <c r="AA246" s="12"/>
      <c r="AB246" s="12"/>
      <c r="AC246" s="12"/>
      <c r="AD246" s="12"/>
      <c r="AE246" s="12"/>
      <c r="AT246" s="234" t="s">
        <v>137</v>
      </c>
      <c r="AU246" s="234" t="s">
        <v>83</v>
      </c>
      <c r="AV246" s="12" t="s">
        <v>83</v>
      </c>
      <c r="AW246" s="12" t="s">
        <v>31</v>
      </c>
      <c r="AX246" s="12" t="s">
        <v>75</v>
      </c>
      <c r="AY246" s="234" t="s">
        <v>129</v>
      </c>
    </row>
    <row r="247" s="13" customFormat="1">
      <c r="A247" s="13"/>
      <c r="B247" s="235"/>
      <c r="C247" s="236"/>
      <c r="D247" s="226" t="s">
        <v>137</v>
      </c>
      <c r="E247" s="237" t="s">
        <v>1</v>
      </c>
      <c r="F247" s="238" t="s">
        <v>198</v>
      </c>
      <c r="G247" s="236"/>
      <c r="H247" s="239">
        <v>3.2589999999999999</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137</v>
      </c>
      <c r="AU247" s="245" t="s">
        <v>83</v>
      </c>
      <c r="AV247" s="13" t="s">
        <v>85</v>
      </c>
      <c r="AW247" s="13" t="s">
        <v>31</v>
      </c>
      <c r="AX247" s="13" t="s">
        <v>75</v>
      </c>
      <c r="AY247" s="245" t="s">
        <v>129</v>
      </c>
    </row>
    <row r="248" s="12" customFormat="1">
      <c r="A248" s="12"/>
      <c r="B248" s="224"/>
      <c r="C248" s="225"/>
      <c r="D248" s="226" t="s">
        <v>137</v>
      </c>
      <c r="E248" s="227" t="s">
        <v>1</v>
      </c>
      <c r="F248" s="228" t="s">
        <v>148</v>
      </c>
      <c r="G248" s="225"/>
      <c r="H248" s="227" t="s">
        <v>1</v>
      </c>
      <c r="I248" s="229"/>
      <c r="J248" s="225"/>
      <c r="K248" s="225"/>
      <c r="L248" s="230"/>
      <c r="M248" s="231"/>
      <c r="N248" s="232"/>
      <c r="O248" s="232"/>
      <c r="P248" s="232"/>
      <c r="Q248" s="232"/>
      <c r="R248" s="232"/>
      <c r="S248" s="232"/>
      <c r="T248" s="233"/>
      <c r="U248" s="12"/>
      <c r="V248" s="12"/>
      <c r="W248" s="12"/>
      <c r="X248" s="12"/>
      <c r="Y248" s="12"/>
      <c r="Z248" s="12"/>
      <c r="AA248" s="12"/>
      <c r="AB248" s="12"/>
      <c r="AC248" s="12"/>
      <c r="AD248" s="12"/>
      <c r="AE248" s="12"/>
      <c r="AT248" s="234" t="s">
        <v>137</v>
      </c>
      <c r="AU248" s="234" t="s">
        <v>83</v>
      </c>
      <c r="AV248" s="12" t="s">
        <v>83</v>
      </c>
      <c r="AW248" s="12" t="s">
        <v>31</v>
      </c>
      <c r="AX248" s="12" t="s">
        <v>75</v>
      </c>
      <c r="AY248" s="234" t="s">
        <v>129</v>
      </c>
    </row>
    <row r="249" s="13" customFormat="1">
      <c r="A249" s="13"/>
      <c r="B249" s="235"/>
      <c r="C249" s="236"/>
      <c r="D249" s="226" t="s">
        <v>137</v>
      </c>
      <c r="E249" s="237" t="s">
        <v>1</v>
      </c>
      <c r="F249" s="238" t="s">
        <v>199</v>
      </c>
      <c r="G249" s="236"/>
      <c r="H249" s="239">
        <v>3.4060000000000001</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137</v>
      </c>
      <c r="AU249" s="245" t="s">
        <v>83</v>
      </c>
      <c r="AV249" s="13" t="s">
        <v>85</v>
      </c>
      <c r="AW249" s="13" t="s">
        <v>31</v>
      </c>
      <c r="AX249" s="13" t="s">
        <v>75</v>
      </c>
      <c r="AY249" s="245" t="s">
        <v>129</v>
      </c>
    </row>
    <row r="250" s="12" customFormat="1">
      <c r="A250" s="12"/>
      <c r="B250" s="224"/>
      <c r="C250" s="225"/>
      <c r="D250" s="226" t="s">
        <v>137</v>
      </c>
      <c r="E250" s="227" t="s">
        <v>1</v>
      </c>
      <c r="F250" s="228" t="s">
        <v>150</v>
      </c>
      <c r="G250" s="225"/>
      <c r="H250" s="227" t="s">
        <v>1</v>
      </c>
      <c r="I250" s="229"/>
      <c r="J250" s="225"/>
      <c r="K250" s="225"/>
      <c r="L250" s="230"/>
      <c r="M250" s="231"/>
      <c r="N250" s="232"/>
      <c r="O250" s="232"/>
      <c r="P250" s="232"/>
      <c r="Q250" s="232"/>
      <c r="R250" s="232"/>
      <c r="S250" s="232"/>
      <c r="T250" s="233"/>
      <c r="U250" s="12"/>
      <c r="V250" s="12"/>
      <c r="W250" s="12"/>
      <c r="X250" s="12"/>
      <c r="Y250" s="12"/>
      <c r="Z250" s="12"/>
      <c r="AA250" s="12"/>
      <c r="AB250" s="12"/>
      <c r="AC250" s="12"/>
      <c r="AD250" s="12"/>
      <c r="AE250" s="12"/>
      <c r="AT250" s="234" t="s">
        <v>137</v>
      </c>
      <c r="AU250" s="234" t="s">
        <v>83</v>
      </c>
      <c r="AV250" s="12" t="s">
        <v>83</v>
      </c>
      <c r="AW250" s="12" t="s">
        <v>31</v>
      </c>
      <c r="AX250" s="12" t="s">
        <v>75</v>
      </c>
      <c r="AY250" s="234" t="s">
        <v>129</v>
      </c>
    </row>
    <row r="251" s="13" customFormat="1">
      <c r="A251" s="13"/>
      <c r="B251" s="235"/>
      <c r="C251" s="236"/>
      <c r="D251" s="226" t="s">
        <v>137</v>
      </c>
      <c r="E251" s="237" t="s">
        <v>1</v>
      </c>
      <c r="F251" s="238" t="s">
        <v>200</v>
      </c>
      <c r="G251" s="236"/>
      <c r="H251" s="239">
        <v>1.766</v>
      </c>
      <c r="I251" s="240"/>
      <c r="J251" s="236"/>
      <c r="K251" s="236"/>
      <c r="L251" s="241"/>
      <c r="M251" s="242"/>
      <c r="N251" s="243"/>
      <c r="O251" s="243"/>
      <c r="P251" s="243"/>
      <c r="Q251" s="243"/>
      <c r="R251" s="243"/>
      <c r="S251" s="243"/>
      <c r="T251" s="244"/>
      <c r="U251" s="13"/>
      <c r="V251" s="13"/>
      <c r="W251" s="13"/>
      <c r="X251" s="13"/>
      <c r="Y251" s="13"/>
      <c r="Z251" s="13"/>
      <c r="AA251" s="13"/>
      <c r="AB251" s="13"/>
      <c r="AC251" s="13"/>
      <c r="AD251" s="13"/>
      <c r="AE251" s="13"/>
      <c r="AT251" s="245" t="s">
        <v>137</v>
      </c>
      <c r="AU251" s="245" t="s">
        <v>83</v>
      </c>
      <c r="AV251" s="13" t="s">
        <v>85</v>
      </c>
      <c r="AW251" s="13" t="s">
        <v>31</v>
      </c>
      <c r="AX251" s="13" t="s">
        <v>75</v>
      </c>
      <c r="AY251" s="245" t="s">
        <v>129</v>
      </c>
    </row>
    <row r="252" s="14" customFormat="1">
      <c r="A252" s="14"/>
      <c r="B252" s="246"/>
      <c r="C252" s="247"/>
      <c r="D252" s="226" t="s">
        <v>137</v>
      </c>
      <c r="E252" s="248" t="s">
        <v>1</v>
      </c>
      <c r="F252" s="249" t="s">
        <v>160</v>
      </c>
      <c r="G252" s="247"/>
      <c r="H252" s="250">
        <v>28.795999999999999</v>
      </c>
      <c r="I252" s="251"/>
      <c r="J252" s="247"/>
      <c r="K252" s="247"/>
      <c r="L252" s="252"/>
      <c r="M252" s="253"/>
      <c r="N252" s="254"/>
      <c r="O252" s="254"/>
      <c r="P252" s="254"/>
      <c r="Q252" s="254"/>
      <c r="R252" s="254"/>
      <c r="S252" s="254"/>
      <c r="T252" s="255"/>
      <c r="U252" s="14"/>
      <c r="V252" s="14"/>
      <c r="W252" s="14"/>
      <c r="X252" s="14"/>
      <c r="Y252" s="14"/>
      <c r="Z252" s="14"/>
      <c r="AA252" s="14"/>
      <c r="AB252" s="14"/>
      <c r="AC252" s="14"/>
      <c r="AD252" s="14"/>
      <c r="AE252" s="14"/>
      <c r="AT252" s="256" t="s">
        <v>137</v>
      </c>
      <c r="AU252" s="256" t="s">
        <v>83</v>
      </c>
      <c r="AV252" s="14" t="s">
        <v>135</v>
      </c>
      <c r="AW252" s="14" t="s">
        <v>31</v>
      </c>
      <c r="AX252" s="14" t="s">
        <v>83</v>
      </c>
      <c r="AY252" s="256" t="s">
        <v>129</v>
      </c>
    </row>
    <row r="253" s="2" customFormat="1" ht="55.5" customHeight="1">
      <c r="A253" s="38"/>
      <c r="B253" s="39"/>
      <c r="C253" s="257" t="s">
        <v>226</v>
      </c>
      <c r="D253" s="257" t="s">
        <v>163</v>
      </c>
      <c r="E253" s="258" t="s">
        <v>227</v>
      </c>
      <c r="F253" s="259" t="s">
        <v>228</v>
      </c>
      <c r="G253" s="260" t="s">
        <v>204</v>
      </c>
      <c r="H253" s="261">
        <v>1870</v>
      </c>
      <c r="I253" s="262"/>
      <c r="J253" s="263">
        <f>ROUND(I253*H253,2)</f>
        <v>0</v>
      </c>
      <c r="K253" s="259" t="s">
        <v>133</v>
      </c>
      <c r="L253" s="44"/>
      <c r="M253" s="264" t="s">
        <v>1</v>
      </c>
      <c r="N253" s="265" t="s">
        <v>40</v>
      </c>
      <c r="O253" s="91"/>
      <c r="P253" s="220">
        <f>O253*H253</f>
        <v>0</v>
      </c>
      <c r="Q253" s="220">
        <v>0</v>
      </c>
      <c r="R253" s="220">
        <f>Q253*H253</f>
        <v>0</v>
      </c>
      <c r="S253" s="220">
        <v>0</v>
      </c>
      <c r="T253" s="221">
        <f>S253*H253</f>
        <v>0</v>
      </c>
      <c r="U253" s="38"/>
      <c r="V253" s="38"/>
      <c r="W253" s="38"/>
      <c r="X253" s="38"/>
      <c r="Y253" s="38"/>
      <c r="Z253" s="38"/>
      <c r="AA253" s="38"/>
      <c r="AB253" s="38"/>
      <c r="AC253" s="38"/>
      <c r="AD253" s="38"/>
      <c r="AE253" s="38"/>
      <c r="AR253" s="222" t="s">
        <v>135</v>
      </c>
      <c r="AT253" s="222" t="s">
        <v>163</v>
      </c>
      <c r="AU253" s="222" t="s">
        <v>83</v>
      </c>
      <c r="AY253" s="17" t="s">
        <v>129</v>
      </c>
      <c r="BE253" s="223">
        <f>IF(N253="základní",J253,0)</f>
        <v>0</v>
      </c>
      <c r="BF253" s="223">
        <f>IF(N253="snížená",J253,0)</f>
        <v>0</v>
      </c>
      <c r="BG253" s="223">
        <f>IF(N253="zákl. přenesená",J253,0)</f>
        <v>0</v>
      </c>
      <c r="BH253" s="223">
        <f>IF(N253="sníž. přenesená",J253,0)</f>
        <v>0</v>
      </c>
      <c r="BI253" s="223">
        <f>IF(N253="nulová",J253,0)</f>
        <v>0</v>
      </c>
      <c r="BJ253" s="17" t="s">
        <v>83</v>
      </c>
      <c r="BK253" s="223">
        <f>ROUND(I253*H253,2)</f>
        <v>0</v>
      </c>
      <c r="BL253" s="17" t="s">
        <v>135</v>
      </c>
      <c r="BM253" s="222" t="s">
        <v>229</v>
      </c>
    </row>
    <row r="254" s="2" customFormat="1">
      <c r="A254" s="38"/>
      <c r="B254" s="39"/>
      <c r="C254" s="40"/>
      <c r="D254" s="226" t="s">
        <v>168</v>
      </c>
      <c r="E254" s="40"/>
      <c r="F254" s="266" t="s">
        <v>225</v>
      </c>
      <c r="G254" s="40"/>
      <c r="H254" s="40"/>
      <c r="I254" s="267"/>
      <c r="J254" s="40"/>
      <c r="K254" s="40"/>
      <c r="L254" s="44"/>
      <c r="M254" s="268"/>
      <c r="N254" s="269"/>
      <c r="O254" s="91"/>
      <c r="P254" s="91"/>
      <c r="Q254" s="91"/>
      <c r="R254" s="91"/>
      <c r="S254" s="91"/>
      <c r="T254" s="92"/>
      <c r="U254" s="38"/>
      <c r="V254" s="38"/>
      <c r="W254" s="38"/>
      <c r="X254" s="38"/>
      <c r="Y254" s="38"/>
      <c r="Z254" s="38"/>
      <c r="AA254" s="38"/>
      <c r="AB254" s="38"/>
      <c r="AC254" s="38"/>
      <c r="AD254" s="38"/>
      <c r="AE254" s="38"/>
      <c r="AT254" s="17" t="s">
        <v>168</v>
      </c>
      <c r="AU254" s="17" t="s">
        <v>83</v>
      </c>
    </row>
    <row r="255" s="2" customFormat="1">
      <c r="A255" s="38"/>
      <c r="B255" s="39"/>
      <c r="C255" s="40"/>
      <c r="D255" s="226" t="s">
        <v>161</v>
      </c>
      <c r="E255" s="40"/>
      <c r="F255" s="266" t="s">
        <v>206</v>
      </c>
      <c r="G255" s="40"/>
      <c r="H255" s="40"/>
      <c r="I255" s="267"/>
      <c r="J255" s="40"/>
      <c r="K255" s="40"/>
      <c r="L255" s="44"/>
      <c r="M255" s="268"/>
      <c r="N255" s="269"/>
      <c r="O255" s="91"/>
      <c r="P255" s="91"/>
      <c r="Q255" s="91"/>
      <c r="R255" s="91"/>
      <c r="S255" s="91"/>
      <c r="T255" s="92"/>
      <c r="U255" s="38"/>
      <c r="V255" s="38"/>
      <c r="W255" s="38"/>
      <c r="X255" s="38"/>
      <c r="Y255" s="38"/>
      <c r="Z255" s="38"/>
      <c r="AA255" s="38"/>
      <c r="AB255" s="38"/>
      <c r="AC255" s="38"/>
      <c r="AD255" s="38"/>
      <c r="AE255" s="38"/>
      <c r="AT255" s="17" t="s">
        <v>161</v>
      </c>
      <c r="AU255" s="17" t="s">
        <v>83</v>
      </c>
    </row>
    <row r="256" s="12" customFormat="1">
      <c r="A256" s="12"/>
      <c r="B256" s="224"/>
      <c r="C256" s="225"/>
      <c r="D256" s="226" t="s">
        <v>137</v>
      </c>
      <c r="E256" s="227" t="s">
        <v>1</v>
      </c>
      <c r="F256" s="228" t="s">
        <v>180</v>
      </c>
      <c r="G256" s="225"/>
      <c r="H256" s="227" t="s">
        <v>1</v>
      </c>
      <c r="I256" s="229"/>
      <c r="J256" s="225"/>
      <c r="K256" s="225"/>
      <c r="L256" s="230"/>
      <c r="M256" s="231"/>
      <c r="N256" s="232"/>
      <c r="O256" s="232"/>
      <c r="P256" s="232"/>
      <c r="Q256" s="232"/>
      <c r="R256" s="232"/>
      <c r="S256" s="232"/>
      <c r="T256" s="233"/>
      <c r="U256" s="12"/>
      <c r="V256" s="12"/>
      <c r="W256" s="12"/>
      <c r="X256" s="12"/>
      <c r="Y256" s="12"/>
      <c r="Z256" s="12"/>
      <c r="AA256" s="12"/>
      <c r="AB256" s="12"/>
      <c r="AC256" s="12"/>
      <c r="AD256" s="12"/>
      <c r="AE256" s="12"/>
      <c r="AT256" s="234" t="s">
        <v>137</v>
      </c>
      <c r="AU256" s="234" t="s">
        <v>83</v>
      </c>
      <c r="AV256" s="12" t="s">
        <v>83</v>
      </c>
      <c r="AW256" s="12" t="s">
        <v>31</v>
      </c>
      <c r="AX256" s="12" t="s">
        <v>75</v>
      </c>
      <c r="AY256" s="234" t="s">
        <v>129</v>
      </c>
    </row>
    <row r="257" s="13" customFormat="1">
      <c r="A257" s="13"/>
      <c r="B257" s="235"/>
      <c r="C257" s="236"/>
      <c r="D257" s="226" t="s">
        <v>137</v>
      </c>
      <c r="E257" s="237" t="s">
        <v>1</v>
      </c>
      <c r="F257" s="238" t="s">
        <v>207</v>
      </c>
      <c r="G257" s="236"/>
      <c r="H257" s="239">
        <v>1600</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137</v>
      </c>
      <c r="AU257" s="245" t="s">
        <v>83</v>
      </c>
      <c r="AV257" s="13" t="s">
        <v>85</v>
      </c>
      <c r="AW257" s="13" t="s">
        <v>31</v>
      </c>
      <c r="AX257" s="13" t="s">
        <v>75</v>
      </c>
      <c r="AY257" s="245" t="s">
        <v>129</v>
      </c>
    </row>
    <row r="258" s="12" customFormat="1">
      <c r="A258" s="12"/>
      <c r="B258" s="224"/>
      <c r="C258" s="225"/>
      <c r="D258" s="226" t="s">
        <v>137</v>
      </c>
      <c r="E258" s="227" t="s">
        <v>1</v>
      </c>
      <c r="F258" s="228" t="s">
        <v>182</v>
      </c>
      <c r="G258" s="225"/>
      <c r="H258" s="227" t="s">
        <v>1</v>
      </c>
      <c r="I258" s="229"/>
      <c r="J258" s="225"/>
      <c r="K258" s="225"/>
      <c r="L258" s="230"/>
      <c r="M258" s="231"/>
      <c r="N258" s="232"/>
      <c r="O258" s="232"/>
      <c r="P258" s="232"/>
      <c r="Q258" s="232"/>
      <c r="R258" s="232"/>
      <c r="S258" s="232"/>
      <c r="T258" s="233"/>
      <c r="U258" s="12"/>
      <c r="V258" s="12"/>
      <c r="W258" s="12"/>
      <c r="X258" s="12"/>
      <c r="Y258" s="12"/>
      <c r="Z258" s="12"/>
      <c r="AA258" s="12"/>
      <c r="AB258" s="12"/>
      <c r="AC258" s="12"/>
      <c r="AD258" s="12"/>
      <c r="AE258" s="12"/>
      <c r="AT258" s="234" t="s">
        <v>137</v>
      </c>
      <c r="AU258" s="234" t="s">
        <v>83</v>
      </c>
      <c r="AV258" s="12" t="s">
        <v>83</v>
      </c>
      <c r="AW258" s="12" t="s">
        <v>31</v>
      </c>
      <c r="AX258" s="12" t="s">
        <v>75</v>
      </c>
      <c r="AY258" s="234" t="s">
        <v>129</v>
      </c>
    </row>
    <row r="259" s="13" customFormat="1">
      <c r="A259" s="13"/>
      <c r="B259" s="235"/>
      <c r="C259" s="236"/>
      <c r="D259" s="226" t="s">
        <v>137</v>
      </c>
      <c r="E259" s="237" t="s">
        <v>1</v>
      </c>
      <c r="F259" s="238" t="s">
        <v>208</v>
      </c>
      <c r="G259" s="236"/>
      <c r="H259" s="239">
        <v>166</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137</v>
      </c>
      <c r="AU259" s="245" t="s">
        <v>83</v>
      </c>
      <c r="AV259" s="13" t="s">
        <v>85</v>
      </c>
      <c r="AW259" s="13" t="s">
        <v>31</v>
      </c>
      <c r="AX259" s="13" t="s">
        <v>75</v>
      </c>
      <c r="AY259" s="245" t="s">
        <v>129</v>
      </c>
    </row>
    <row r="260" s="12" customFormat="1">
      <c r="A260" s="12"/>
      <c r="B260" s="224"/>
      <c r="C260" s="225"/>
      <c r="D260" s="226" t="s">
        <v>137</v>
      </c>
      <c r="E260" s="227" t="s">
        <v>1</v>
      </c>
      <c r="F260" s="228" t="s">
        <v>184</v>
      </c>
      <c r="G260" s="225"/>
      <c r="H260" s="227" t="s">
        <v>1</v>
      </c>
      <c r="I260" s="229"/>
      <c r="J260" s="225"/>
      <c r="K260" s="225"/>
      <c r="L260" s="230"/>
      <c r="M260" s="231"/>
      <c r="N260" s="232"/>
      <c r="O260" s="232"/>
      <c r="P260" s="232"/>
      <c r="Q260" s="232"/>
      <c r="R260" s="232"/>
      <c r="S260" s="232"/>
      <c r="T260" s="233"/>
      <c r="U260" s="12"/>
      <c r="V260" s="12"/>
      <c r="W260" s="12"/>
      <c r="X260" s="12"/>
      <c r="Y260" s="12"/>
      <c r="Z260" s="12"/>
      <c r="AA260" s="12"/>
      <c r="AB260" s="12"/>
      <c r="AC260" s="12"/>
      <c r="AD260" s="12"/>
      <c r="AE260" s="12"/>
      <c r="AT260" s="234" t="s">
        <v>137</v>
      </c>
      <c r="AU260" s="234" t="s">
        <v>83</v>
      </c>
      <c r="AV260" s="12" t="s">
        <v>83</v>
      </c>
      <c r="AW260" s="12" t="s">
        <v>31</v>
      </c>
      <c r="AX260" s="12" t="s">
        <v>75</v>
      </c>
      <c r="AY260" s="234" t="s">
        <v>129</v>
      </c>
    </row>
    <row r="261" s="13" customFormat="1">
      <c r="A261" s="13"/>
      <c r="B261" s="235"/>
      <c r="C261" s="236"/>
      <c r="D261" s="226" t="s">
        <v>137</v>
      </c>
      <c r="E261" s="237" t="s">
        <v>1</v>
      </c>
      <c r="F261" s="238" t="s">
        <v>209</v>
      </c>
      <c r="G261" s="236"/>
      <c r="H261" s="239">
        <v>54</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137</v>
      </c>
      <c r="AU261" s="245" t="s">
        <v>83</v>
      </c>
      <c r="AV261" s="13" t="s">
        <v>85</v>
      </c>
      <c r="AW261" s="13" t="s">
        <v>31</v>
      </c>
      <c r="AX261" s="13" t="s">
        <v>75</v>
      </c>
      <c r="AY261" s="245" t="s">
        <v>129</v>
      </c>
    </row>
    <row r="262" s="12" customFormat="1">
      <c r="A262" s="12"/>
      <c r="B262" s="224"/>
      <c r="C262" s="225"/>
      <c r="D262" s="226" t="s">
        <v>137</v>
      </c>
      <c r="E262" s="227" t="s">
        <v>1</v>
      </c>
      <c r="F262" s="228" t="s">
        <v>186</v>
      </c>
      <c r="G262" s="225"/>
      <c r="H262" s="227" t="s">
        <v>1</v>
      </c>
      <c r="I262" s="229"/>
      <c r="J262" s="225"/>
      <c r="K262" s="225"/>
      <c r="L262" s="230"/>
      <c r="M262" s="231"/>
      <c r="N262" s="232"/>
      <c r="O262" s="232"/>
      <c r="P262" s="232"/>
      <c r="Q262" s="232"/>
      <c r="R262" s="232"/>
      <c r="S262" s="232"/>
      <c r="T262" s="233"/>
      <c r="U262" s="12"/>
      <c r="V262" s="12"/>
      <c r="W262" s="12"/>
      <c r="X262" s="12"/>
      <c r="Y262" s="12"/>
      <c r="Z262" s="12"/>
      <c r="AA262" s="12"/>
      <c r="AB262" s="12"/>
      <c r="AC262" s="12"/>
      <c r="AD262" s="12"/>
      <c r="AE262" s="12"/>
      <c r="AT262" s="234" t="s">
        <v>137</v>
      </c>
      <c r="AU262" s="234" t="s">
        <v>83</v>
      </c>
      <c r="AV262" s="12" t="s">
        <v>83</v>
      </c>
      <c r="AW262" s="12" t="s">
        <v>31</v>
      </c>
      <c r="AX262" s="12" t="s">
        <v>75</v>
      </c>
      <c r="AY262" s="234" t="s">
        <v>129</v>
      </c>
    </row>
    <row r="263" s="13" customFormat="1">
      <c r="A263" s="13"/>
      <c r="B263" s="235"/>
      <c r="C263" s="236"/>
      <c r="D263" s="226" t="s">
        <v>137</v>
      </c>
      <c r="E263" s="237" t="s">
        <v>1</v>
      </c>
      <c r="F263" s="238" t="s">
        <v>210</v>
      </c>
      <c r="G263" s="236"/>
      <c r="H263" s="239">
        <v>50</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137</v>
      </c>
      <c r="AU263" s="245" t="s">
        <v>83</v>
      </c>
      <c r="AV263" s="13" t="s">
        <v>85</v>
      </c>
      <c r="AW263" s="13" t="s">
        <v>31</v>
      </c>
      <c r="AX263" s="13" t="s">
        <v>75</v>
      </c>
      <c r="AY263" s="245" t="s">
        <v>129</v>
      </c>
    </row>
    <row r="264" s="14" customFormat="1">
      <c r="A264" s="14"/>
      <c r="B264" s="246"/>
      <c r="C264" s="247"/>
      <c r="D264" s="226" t="s">
        <v>137</v>
      </c>
      <c r="E264" s="248" t="s">
        <v>1</v>
      </c>
      <c r="F264" s="249" t="s">
        <v>160</v>
      </c>
      <c r="G264" s="247"/>
      <c r="H264" s="250">
        <v>1870</v>
      </c>
      <c r="I264" s="251"/>
      <c r="J264" s="247"/>
      <c r="K264" s="247"/>
      <c r="L264" s="252"/>
      <c r="M264" s="253"/>
      <c r="N264" s="254"/>
      <c r="O264" s="254"/>
      <c r="P264" s="254"/>
      <c r="Q264" s="254"/>
      <c r="R264" s="254"/>
      <c r="S264" s="254"/>
      <c r="T264" s="255"/>
      <c r="U264" s="14"/>
      <c r="V264" s="14"/>
      <c r="W264" s="14"/>
      <c r="X264" s="14"/>
      <c r="Y264" s="14"/>
      <c r="Z264" s="14"/>
      <c r="AA264" s="14"/>
      <c r="AB264" s="14"/>
      <c r="AC264" s="14"/>
      <c r="AD264" s="14"/>
      <c r="AE264" s="14"/>
      <c r="AT264" s="256" t="s">
        <v>137</v>
      </c>
      <c r="AU264" s="256" t="s">
        <v>83</v>
      </c>
      <c r="AV264" s="14" t="s">
        <v>135</v>
      </c>
      <c r="AW264" s="14" t="s">
        <v>31</v>
      </c>
      <c r="AX264" s="14" t="s">
        <v>83</v>
      </c>
      <c r="AY264" s="256" t="s">
        <v>129</v>
      </c>
    </row>
    <row r="265" s="2" customFormat="1" ht="55.5" customHeight="1">
      <c r="A265" s="38"/>
      <c r="B265" s="39"/>
      <c r="C265" s="257" t="s">
        <v>230</v>
      </c>
      <c r="D265" s="257" t="s">
        <v>163</v>
      </c>
      <c r="E265" s="258" t="s">
        <v>231</v>
      </c>
      <c r="F265" s="259" t="s">
        <v>232</v>
      </c>
      <c r="G265" s="260" t="s">
        <v>204</v>
      </c>
      <c r="H265" s="261">
        <v>4.5</v>
      </c>
      <c r="I265" s="262"/>
      <c r="J265" s="263">
        <f>ROUND(I265*H265,2)</f>
        <v>0</v>
      </c>
      <c r="K265" s="259" t="s">
        <v>133</v>
      </c>
      <c r="L265" s="44"/>
      <c r="M265" s="264" t="s">
        <v>1</v>
      </c>
      <c r="N265" s="265" t="s">
        <v>40</v>
      </c>
      <c r="O265" s="91"/>
      <c r="P265" s="220">
        <f>O265*H265</f>
        <v>0</v>
      </c>
      <c r="Q265" s="220">
        <v>0</v>
      </c>
      <c r="R265" s="220">
        <f>Q265*H265</f>
        <v>0</v>
      </c>
      <c r="S265" s="220">
        <v>0</v>
      </c>
      <c r="T265" s="221">
        <f>S265*H265</f>
        <v>0</v>
      </c>
      <c r="U265" s="38"/>
      <c r="V265" s="38"/>
      <c r="W265" s="38"/>
      <c r="X265" s="38"/>
      <c r="Y265" s="38"/>
      <c r="Z265" s="38"/>
      <c r="AA265" s="38"/>
      <c r="AB265" s="38"/>
      <c r="AC265" s="38"/>
      <c r="AD265" s="38"/>
      <c r="AE265" s="38"/>
      <c r="AR265" s="222" t="s">
        <v>135</v>
      </c>
      <c r="AT265" s="222" t="s">
        <v>163</v>
      </c>
      <c r="AU265" s="222" t="s">
        <v>83</v>
      </c>
      <c r="AY265" s="17" t="s">
        <v>129</v>
      </c>
      <c r="BE265" s="223">
        <f>IF(N265="základní",J265,0)</f>
        <v>0</v>
      </c>
      <c r="BF265" s="223">
        <f>IF(N265="snížená",J265,0)</f>
        <v>0</v>
      </c>
      <c r="BG265" s="223">
        <f>IF(N265="zákl. přenesená",J265,0)</f>
        <v>0</v>
      </c>
      <c r="BH265" s="223">
        <f>IF(N265="sníž. přenesená",J265,0)</f>
        <v>0</v>
      </c>
      <c r="BI265" s="223">
        <f>IF(N265="nulová",J265,0)</f>
        <v>0</v>
      </c>
      <c r="BJ265" s="17" t="s">
        <v>83</v>
      </c>
      <c r="BK265" s="223">
        <f>ROUND(I265*H265,2)</f>
        <v>0</v>
      </c>
      <c r="BL265" s="17" t="s">
        <v>135</v>
      </c>
      <c r="BM265" s="222" t="s">
        <v>233</v>
      </c>
    </row>
    <row r="266" s="2" customFormat="1">
      <c r="A266" s="38"/>
      <c r="B266" s="39"/>
      <c r="C266" s="40"/>
      <c r="D266" s="226" t="s">
        <v>168</v>
      </c>
      <c r="E266" s="40"/>
      <c r="F266" s="266" t="s">
        <v>234</v>
      </c>
      <c r="G266" s="40"/>
      <c r="H266" s="40"/>
      <c r="I266" s="267"/>
      <c r="J266" s="40"/>
      <c r="K266" s="40"/>
      <c r="L266" s="44"/>
      <c r="M266" s="268"/>
      <c r="N266" s="269"/>
      <c r="O266" s="91"/>
      <c r="P266" s="91"/>
      <c r="Q266" s="91"/>
      <c r="R266" s="91"/>
      <c r="S266" s="91"/>
      <c r="T266" s="92"/>
      <c r="U266" s="38"/>
      <c r="V266" s="38"/>
      <c r="W266" s="38"/>
      <c r="X266" s="38"/>
      <c r="Y266" s="38"/>
      <c r="Z266" s="38"/>
      <c r="AA266" s="38"/>
      <c r="AB266" s="38"/>
      <c r="AC266" s="38"/>
      <c r="AD266" s="38"/>
      <c r="AE266" s="38"/>
      <c r="AT266" s="17" t="s">
        <v>168</v>
      </c>
      <c r="AU266" s="17" t="s">
        <v>83</v>
      </c>
    </row>
    <row r="267" s="12" customFormat="1">
      <c r="A267" s="12"/>
      <c r="B267" s="224"/>
      <c r="C267" s="225"/>
      <c r="D267" s="226" t="s">
        <v>137</v>
      </c>
      <c r="E267" s="227" t="s">
        <v>1</v>
      </c>
      <c r="F267" s="228" t="s">
        <v>144</v>
      </c>
      <c r="G267" s="225"/>
      <c r="H267" s="227" t="s">
        <v>1</v>
      </c>
      <c r="I267" s="229"/>
      <c r="J267" s="225"/>
      <c r="K267" s="225"/>
      <c r="L267" s="230"/>
      <c r="M267" s="231"/>
      <c r="N267" s="232"/>
      <c r="O267" s="232"/>
      <c r="P267" s="232"/>
      <c r="Q267" s="232"/>
      <c r="R267" s="232"/>
      <c r="S267" s="232"/>
      <c r="T267" s="233"/>
      <c r="U267" s="12"/>
      <c r="V267" s="12"/>
      <c r="W267" s="12"/>
      <c r="X267" s="12"/>
      <c r="Y267" s="12"/>
      <c r="Z267" s="12"/>
      <c r="AA267" s="12"/>
      <c r="AB267" s="12"/>
      <c r="AC267" s="12"/>
      <c r="AD267" s="12"/>
      <c r="AE267" s="12"/>
      <c r="AT267" s="234" t="s">
        <v>137</v>
      </c>
      <c r="AU267" s="234" t="s">
        <v>83</v>
      </c>
      <c r="AV267" s="12" t="s">
        <v>83</v>
      </c>
      <c r="AW267" s="12" t="s">
        <v>31</v>
      </c>
      <c r="AX267" s="12" t="s">
        <v>75</v>
      </c>
      <c r="AY267" s="234" t="s">
        <v>129</v>
      </c>
    </row>
    <row r="268" s="13" customFormat="1">
      <c r="A268" s="13"/>
      <c r="B268" s="235"/>
      <c r="C268" s="236"/>
      <c r="D268" s="226" t="s">
        <v>137</v>
      </c>
      <c r="E268" s="237" t="s">
        <v>1</v>
      </c>
      <c r="F268" s="238" t="s">
        <v>235</v>
      </c>
      <c r="G268" s="236"/>
      <c r="H268" s="239">
        <v>1.5</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137</v>
      </c>
      <c r="AU268" s="245" t="s">
        <v>83</v>
      </c>
      <c r="AV268" s="13" t="s">
        <v>85</v>
      </c>
      <c r="AW268" s="13" t="s">
        <v>31</v>
      </c>
      <c r="AX268" s="13" t="s">
        <v>75</v>
      </c>
      <c r="AY268" s="245" t="s">
        <v>129</v>
      </c>
    </row>
    <row r="269" s="12" customFormat="1">
      <c r="A269" s="12"/>
      <c r="B269" s="224"/>
      <c r="C269" s="225"/>
      <c r="D269" s="226" t="s">
        <v>137</v>
      </c>
      <c r="E269" s="227" t="s">
        <v>1</v>
      </c>
      <c r="F269" s="228" t="s">
        <v>236</v>
      </c>
      <c r="G269" s="225"/>
      <c r="H269" s="227" t="s">
        <v>1</v>
      </c>
      <c r="I269" s="229"/>
      <c r="J269" s="225"/>
      <c r="K269" s="225"/>
      <c r="L269" s="230"/>
      <c r="M269" s="231"/>
      <c r="N269" s="232"/>
      <c r="O269" s="232"/>
      <c r="P269" s="232"/>
      <c r="Q269" s="232"/>
      <c r="R269" s="232"/>
      <c r="S269" s="232"/>
      <c r="T269" s="233"/>
      <c r="U269" s="12"/>
      <c r="V269" s="12"/>
      <c r="W269" s="12"/>
      <c r="X269" s="12"/>
      <c r="Y269" s="12"/>
      <c r="Z269" s="12"/>
      <c r="AA269" s="12"/>
      <c r="AB269" s="12"/>
      <c r="AC269" s="12"/>
      <c r="AD269" s="12"/>
      <c r="AE269" s="12"/>
      <c r="AT269" s="234" t="s">
        <v>137</v>
      </c>
      <c r="AU269" s="234" t="s">
        <v>83</v>
      </c>
      <c r="AV269" s="12" t="s">
        <v>83</v>
      </c>
      <c r="AW269" s="12" t="s">
        <v>31</v>
      </c>
      <c r="AX269" s="12" t="s">
        <v>75</v>
      </c>
      <c r="AY269" s="234" t="s">
        <v>129</v>
      </c>
    </row>
    <row r="270" s="13" customFormat="1">
      <c r="A270" s="13"/>
      <c r="B270" s="235"/>
      <c r="C270" s="236"/>
      <c r="D270" s="226" t="s">
        <v>137</v>
      </c>
      <c r="E270" s="237" t="s">
        <v>1</v>
      </c>
      <c r="F270" s="238" t="s">
        <v>235</v>
      </c>
      <c r="G270" s="236"/>
      <c r="H270" s="239">
        <v>1.5</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137</v>
      </c>
      <c r="AU270" s="245" t="s">
        <v>83</v>
      </c>
      <c r="AV270" s="13" t="s">
        <v>85</v>
      </c>
      <c r="AW270" s="13" t="s">
        <v>31</v>
      </c>
      <c r="AX270" s="13" t="s">
        <v>75</v>
      </c>
      <c r="AY270" s="245" t="s">
        <v>129</v>
      </c>
    </row>
    <row r="271" s="12" customFormat="1">
      <c r="A271" s="12"/>
      <c r="B271" s="224"/>
      <c r="C271" s="225"/>
      <c r="D271" s="226" t="s">
        <v>137</v>
      </c>
      <c r="E271" s="227" t="s">
        <v>1</v>
      </c>
      <c r="F271" s="228" t="s">
        <v>148</v>
      </c>
      <c r="G271" s="225"/>
      <c r="H271" s="227" t="s">
        <v>1</v>
      </c>
      <c r="I271" s="229"/>
      <c r="J271" s="225"/>
      <c r="K271" s="225"/>
      <c r="L271" s="230"/>
      <c r="M271" s="231"/>
      <c r="N271" s="232"/>
      <c r="O271" s="232"/>
      <c r="P271" s="232"/>
      <c r="Q271" s="232"/>
      <c r="R271" s="232"/>
      <c r="S271" s="232"/>
      <c r="T271" s="233"/>
      <c r="U271" s="12"/>
      <c r="V271" s="12"/>
      <c r="W271" s="12"/>
      <c r="X271" s="12"/>
      <c r="Y271" s="12"/>
      <c r="Z271" s="12"/>
      <c r="AA271" s="12"/>
      <c r="AB271" s="12"/>
      <c r="AC271" s="12"/>
      <c r="AD271" s="12"/>
      <c r="AE271" s="12"/>
      <c r="AT271" s="234" t="s">
        <v>137</v>
      </c>
      <c r="AU271" s="234" t="s">
        <v>83</v>
      </c>
      <c r="AV271" s="12" t="s">
        <v>83</v>
      </c>
      <c r="AW271" s="12" t="s">
        <v>31</v>
      </c>
      <c r="AX271" s="12" t="s">
        <v>75</v>
      </c>
      <c r="AY271" s="234" t="s">
        <v>129</v>
      </c>
    </row>
    <row r="272" s="13" customFormat="1">
      <c r="A272" s="13"/>
      <c r="B272" s="235"/>
      <c r="C272" s="236"/>
      <c r="D272" s="226" t="s">
        <v>137</v>
      </c>
      <c r="E272" s="237" t="s">
        <v>1</v>
      </c>
      <c r="F272" s="238" t="s">
        <v>235</v>
      </c>
      <c r="G272" s="236"/>
      <c r="H272" s="239">
        <v>1.5</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137</v>
      </c>
      <c r="AU272" s="245" t="s">
        <v>83</v>
      </c>
      <c r="AV272" s="13" t="s">
        <v>85</v>
      </c>
      <c r="AW272" s="13" t="s">
        <v>31</v>
      </c>
      <c r="AX272" s="13" t="s">
        <v>75</v>
      </c>
      <c r="AY272" s="245" t="s">
        <v>129</v>
      </c>
    </row>
    <row r="273" s="14" customFormat="1">
      <c r="A273" s="14"/>
      <c r="B273" s="246"/>
      <c r="C273" s="247"/>
      <c r="D273" s="226" t="s">
        <v>137</v>
      </c>
      <c r="E273" s="248" t="s">
        <v>1</v>
      </c>
      <c r="F273" s="249" t="s">
        <v>160</v>
      </c>
      <c r="G273" s="247"/>
      <c r="H273" s="250">
        <v>4.5</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137</v>
      </c>
      <c r="AU273" s="256" t="s">
        <v>83</v>
      </c>
      <c r="AV273" s="14" t="s">
        <v>135</v>
      </c>
      <c r="AW273" s="14" t="s">
        <v>31</v>
      </c>
      <c r="AX273" s="14" t="s">
        <v>83</v>
      </c>
      <c r="AY273" s="256" t="s">
        <v>129</v>
      </c>
    </row>
    <row r="274" s="2" customFormat="1">
      <c r="A274" s="38"/>
      <c r="B274" s="39"/>
      <c r="C274" s="257" t="s">
        <v>237</v>
      </c>
      <c r="D274" s="257" t="s">
        <v>163</v>
      </c>
      <c r="E274" s="258" t="s">
        <v>238</v>
      </c>
      <c r="F274" s="259" t="s">
        <v>239</v>
      </c>
      <c r="G274" s="260" t="s">
        <v>204</v>
      </c>
      <c r="H274" s="261">
        <v>4.5</v>
      </c>
      <c r="I274" s="262"/>
      <c r="J274" s="263">
        <f>ROUND(I274*H274,2)</f>
        <v>0</v>
      </c>
      <c r="K274" s="259" t="s">
        <v>133</v>
      </c>
      <c r="L274" s="44"/>
      <c r="M274" s="264" t="s">
        <v>1</v>
      </c>
      <c r="N274" s="265" t="s">
        <v>40</v>
      </c>
      <c r="O274" s="91"/>
      <c r="P274" s="220">
        <f>O274*H274</f>
        <v>0</v>
      </c>
      <c r="Q274" s="220">
        <v>0</v>
      </c>
      <c r="R274" s="220">
        <f>Q274*H274</f>
        <v>0</v>
      </c>
      <c r="S274" s="220">
        <v>0</v>
      </c>
      <c r="T274" s="221">
        <f>S274*H274</f>
        <v>0</v>
      </c>
      <c r="U274" s="38"/>
      <c r="V274" s="38"/>
      <c r="W274" s="38"/>
      <c r="X274" s="38"/>
      <c r="Y274" s="38"/>
      <c r="Z274" s="38"/>
      <c r="AA274" s="38"/>
      <c r="AB274" s="38"/>
      <c r="AC274" s="38"/>
      <c r="AD274" s="38"/>
      <c r="AE274" s="38"/>
      <c r="AR274" s="222" t="s">
        <v>135</v>
      </c>
      <c r="AT274" s="222" t="s">
        <v>163</v>
      </c>
      <c r="AU274" s="222" t="s">
        <v>83</v>
      </c>
      <c r="AY274" s="17" t="s">
        <v>129</v>
      </c>
      <c r="BE274" s="223">
        <f>IF(N274="základní",J274,0)</f>
        <v>0</v>
      </c>
      <c r="BF274" s="223">
        <f>IF(N274="snížená",J274,0)</f>
        <v>0</v>
      </c>
      <c r="BG274" s="223">
        <f>IF(N274="zákl. přenesená",J274,0)</f>
        <v>0</v>
      </c>
      <c r="BH274" s="223">
        <f>IF(N274="sníž. přenesená",J274,0)</f>
        <v>0</v>
      </c>
      <c r="BI274" s="223">
        <f>IF(N274="nulová",J274,0)</f>
        <v>0</v>
      </c>
      <c r="BJ274" s="17" t="s">
        <v>83</v>
      </c>
      <c r="BK274" s="223">
        <f>ROUND(I274*H274,2)</f>
        <v>0</v>
      </c>
      <c r="BL274" s="17" t="s">
        <v>135</v>
      </c>
      <c r="BM274" s="222" t="s">
        <v>240</v>
      </c>
    </row>
    <row r="275" s="2" customFormat="1">
      <c r="A275" s="38"/>
      <c r="B275" s="39"/>
      <c r="C275" s="40"/>
      <c r="D275" s="226" t="s">
        <v>168</v>
      </c>
      <c r="E275" s="40"/>
      <c r="F275" s="266" t="s">
        <v>241</v>
      </c>
      <c r="G275" s="40"/>
      <c r="H275" s="40"/>
      <c r="I275" s="267"/>
      <c r="J275" s="40"/>
      <c r="K275" s="40"/>
      <c r="L275" s="44"/>
      <c r="M275" s="268"/>
      <c r="N275" s="269"/>
      <c r="O275" s="91"/>
      <c r="P275" s="91"/>
      <c r="Q275" s="91"/>
      <c r="R275" s="91"/>
      <c r="S275" s="91"/>
      <c r="T275" s="92"/>
      <c r="U275" s="38"/>
      <c r="V275" s="38"/>
      <c r="W275" s="38"/>
      <c r="X275" s="38"/>
      <c r="Y275" s="38"/>
      <c r="Z275" s="38"/>
      <c r="AA275" s="38"/>
      <c r="AB275" s="38"/>
      <c r="AC275" s="38"/>
      <c r="AD275" s="38"/>
      <c r="AE275" s="38"/>
      <c r="AT275" s="17" t="s">
        <v>168</v>
      </c>
      <c r="AU275" s="17" t="s">
        <v>83</v>
      </c>
    </row>
    <row r="276" s="12" customFormat="1">
      <c r="A276" s="12"/>
      <c r="B276" s="224"/>
      <c r="C276" s="225"/>
      <c r="D276" s="226" t="s">
        <v>137</v>
      </c>
      <c r="E276" s="227" t="s">
        <v>1</v>
      </c>
      <c r="F276" s="228" t="s">
        <v>144</v>
      </c>
      <c r="G276" s="225"/>
      <c r="H276" s="227" t="s">
        <v>1</v>
      </c>
      <c r="I276" s="229"/>
      <c r="J276" s="225"/>
      <c r="K276" s="225"/>
      <c r="L276" s="230"/>
      <c r="M276" s="231"/>
      <c r="N276" s="232"/>
      <c r="O276" s="232"/>
      <c r="P276" s="232"/>
      <c r="Q276" s="232"/>
      <c r="R276" s="232"/>
      <c r="S276" s="232"/>
      <c r="T276" s="233"/>
      <c r="U276" s="12"/>
      <c r="V276" s="12"/>
      <c r="W276" s="12"/>
      <c r="X276" s="12"/>
      <c r="Y276" s="12"/>
      <c r="Z276" s="12"/>
      <c r="AA276" s="12"/>
      <c r="AB276" s="12"/>
      <c r="AC276" s="12"/>
      <c r="AD276" s="12"/>
      <c r="AE276" s="12"/>
      <c r="AT276" s="234" t="s">
        <v>137</v>
      </c>
      <c r="AU276" s="234" t="s">
        <v>83</v>
      </c>
      <c r="AV276" s="12" t="s">
        <v>83</v>
      </c>
      <c r="AW276" s="12" t="s">
        <v>31</v>
      </c>
      <c r="AX276" s="12" t="s">
        <v>75</v>
      </c>
      <c r="AY276" s="234" t="s">
        <v>129</v>
      </c>
    </row>
    <row r="277" s="13" customFormat="1">
      <c r="A277" s="13"/>
      <c r="B277" s="235"/>
      <c r="C277" s="236"/>
      <c r="D277" s="226" t="s">
        <v>137</v>
      </c>
      <c r="E277" s="237" t="s">
        <v>1</v>
      </c>
      <c r="F277" s="238" t="s">
        <v>235</v>
      </c>
      <c r="G277" s="236"/>
      <c r="H277" s="239">
        <v>1.5</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137</v>
      </c>
      <c r="AU277" s="245" t="s">
        <v>83</v>
      </c>
      <c r="AV277" s="13" t="s">
        <v>85</v>
      </c>
      <c r="AW277" s="13" t="s">
        <v>31</v>
      </c>
      <c r="AX277" s="13" t="s">
        <v>75</v>
      </c>
      <c r="AY277" s="245" t="s">
        <v>129</v>
      </c>
    </row>
    <row r="278" s="12" customFormat="1">
      <c r="A278" s="12"/>
      <c r="B278" s="224"/>
      <c r="C278" s="225"/>
      <c r="D278" s="226" t="s">
        <v>137</v>
      </c>
      <c r="E278" s="227" t="s">
        <v>1</v>
      </c>
      <c r="F278" s="228" t="s">
        <v>236</v>
      </c>
      <c r="G278" s="225"/>
      <c r="H278" s="227" t="s">
        <v>1</v>
      </c>
      <c r="I278" s="229"/>
      <c r="J278" s="225"/>
      <c r="K278" s="225"/>
      <c r="L278" s="230"/>
      <c r="M278" s="231"/>
      <c r="N278" s="232"/>
      <c r="O278" s="232"/>
      <c r="P278" s="232"/>
      <c r="Q278" s="232"/>
      <c r="R278" s="232"/>
      <c r="S278" s="232"/>
      <c r="T278" s="233"/>
      <c r="U278" s="12"/>
      <c r="V278" s="12"/>
      <c r="W278" s="12"/>
      <c r="X278" s="12"/>
      <c r="Y278" s="12"/>
      <c r="Z278" s="12"/>
      <c r="AA278" s="12"/>
      <c r="AB278" s="12"/>
      <c r="AC278" s="12"/>
      <c r="AD278" s="12"/>
      <c r="AE278" s="12"/>
      <c r="AT278" s="234" t="s">
        <v>137</v>
      </c>
      <c r="AU278" s="234" t="s">
        <v>83</v>
      </c>
      <c r="AV278" s="12" t="s">
        <v>83</v>
      </c>
      <c r="AW278" s="12" t="s">
        <v>31</v>
      </c>
      <c r="AX278" s="12" t="s">
        <v>75</v>
      </c>
      <c r="AY278" s="234" t="s">
        <v>129</v>
      </c>
    </row>
    <row r="279" s="13" customFormat="1">
      <c r="A279" s="13"/>
      <c r="B279" s="235"/>
      <c r="C279" s="236"/>
      <c r="D279" s="226" t="s">
        <v>137</v>
      </c>
      <c r="E279" s="237" t="s">
        <v>1</v>
      </c>
      <c r="F279" s="238" t="s">
        <v>235</v>
      </c>
      <c r="G279" s="236"/>
      <c r="H279" s="239">
        <v>1.5</v>
      </c>
      <c r="I279" s="240"/>
      <c r="J279" s="236"/>
      <c r="K279" s="236"/>
      <c r="L279" s="241"/>
      <c r="M279" s="242"/>
      <c r="N279" s="243"/>
      <c r="O279" s="243"/>
      <c r="P279" s="243"/>
      <c r="Q279" s="243"/>
      <c r="R279" s="243"/>
      <c r="S279" s="243"/>
      <c r="T279" s="244"/>
      <c r="U279" s="13"/>
      <c r="V279" s="13"/>
      <c r="W279" s="13"/>
      <c r="X279" s="13"/>
      <c r="Y279" s="13"/>
      <c r="Z279" s="13"/>
      <c r="AA279" s="13"/>
      <c r="AB279" s="13"/>
      <c r="AC279" s="13"/>
      <c r="AD279" s="13"/>
      <c r="AE279" s="13"/>
      <c r="AT279" s="245" t="s">
        <v>137</v>
      </c>
      <c r="AU279" s="245" t="s">
        <v>83</v>
      </c>
      <c r="AV279" s="13" t="s">
        <v>85</v>
      </c>
      <c r="AW279" s="13" t="s">
        <v>31</v>
      </c>
      <c r="AX279" s="13" t="s">
        <v>75</v>
      </c>
      <c r="AY279" s="245" t="s">
        <v>129</v>
      </c>
    </row>
    <row r="280" s="12" customFormat="1">
      <c r="A280" s="12"/>
      <c r="B280" s="224"/>
      <c r="C280" s="225"/>
      <c r="D280" s="226" t="s">
        <v>137</v>
      </c>
      <c r="E280" s="227" t="s">
        <v>1</v>
      </c>
      <c r="F280" s="228" t="s">
        <v>148</v>
      </c>
      <c r="G280" s="225"/>
      <c r="H280" s="227" t="s">
        <v>1</v>
      </c>
      <c r="I280" s="229"/>
      <c r="J280" s="225"/>
      <c r="K280" s="225"/>
      <c r="L280" s="230"/>
      <c r="M280" s="231"/>
      <c r="N280" s="232"/>
      <c r="O280" s="232"/>
      <c r="P280" s="232"/>
      <c r="Q280" s="232"/>
      <c r="R280" s="232"/>
      <c r="S280" s="232"/>
      <c r="T280" s="233"/>
      <c r="U280" s="12"/>
      <c r="V280" s="12"/>
      <c r="W280" s="12"/>
      <c r="X280" s="12"/>
      <c r="Y280" s="12"/>
      <c r="Z280" s="12"/>
      <c r="AA280" s="12"/>
      <c r="AB280" s="12"/>
      <c r="AC280" s="12"/>
      <c r="AD280" s="12"/>
      <c r="AE280" s="12"/>
      <c r="AT280" s="234" t="s">
        <v>137</v>
      </c>
      <c r="AU280" s="234" t="s">
        <v>83</v>
      </c>
      <c r="AV280" s="12" t="s">
        <v>83</v>
      </c>
      <c r="AW280" s="12" t="s">
        <v>31</v>
      </c>
      <c r="AX280" s="12" t="s">
        <v>75</v>
      </c>
      <c r="AY280" s="234" t="s">
        <v>129</v>
      </c>
    </row>
    <row r="281" s="13" customFormat="1">
      <c r="A281" s="13"/>
      <c r="B281" s="235"/>
      <c r="C281" s="236"/>
      <c r="D281" s="226" t="s">
        <v>137</v>
      </c>
      <c r="E281" s="237" t="s">
        <v>1</v>
      </c>
      <c r="F281" s="238" t="s">
        <v>235</v>
      </c>
      <c r="G281" s="236"/>
      <c r="H281" s="239">
        <v>1.5</v>
      </c>
      <c r="I281" s="240"/>
      <c r="J281" s="236"/>
      <c r="K281" s="236"/>
      <c r="L281" s="241"/>
      <c r="M281" s="242"/>
      <c r="N281" s="243"/>
      <c r="O281" s="243"/>
      <c r="P281" s="243"/>
      <c r="Q281" s="243"/>
      <c r="R281" s="243"/>
      <c r="S281" s="243"/>
      <c r="T281" s="244"/>
      <c r="U281" s="13"/>
      <c r="V281" s="13"/>
      <c r="W281" s="13"/>
      <c r="X281" s="13"/>
      <c r="Y281" s="13"/>
      <c r="Z281" s="13"/>
      <c r="AA281" s="13"/>
      <c r="AB281" s="13"/>
      <c r="AC281" s="13"/>
      <c r="AD281" s="13"/>
      <c r="AE281" s="13"/>
      <c r="AT281" s="245" t="s">
        <v>137</v>
      </c>
      <c r="AU281" s="245" t="s">
        <v>83</v>
      </c>
      <c r="AV281" s="13" t="s">
        <v>85</v>
      </c>
      <c r="AW281" s="13" t="s">
        <v>31</v>
      </c>
      <c r="AX281" s="13" t="s">
        <v>75</v>
      </c>
      <c r="AY281" s="245" t="s">
        <v>129</v>
      </c>
    </row>
    <row r="282" s="14" customFormat="1">
      <c r="A282" s="14"/>
      <c r="B282" s="246"/>
      <c r="C282" s="247"/>
      <c r="D282" s="226" t="s">
        <v>137</v>
      </c>
      <c r="E282" s="248" t="s">
        <v>1</v>
      </c>
      <c r="F282" s="249" t="s">
        <v>160</v>
      </c>
      <c r="G282" s="247"/>
      <c r="H282" s="250">
        <v>4.5</v>
      </c>
      <c r="I282" s="251"/>
      <c r="J282" s="247"/>
      <c r="K282" s="247"/>
      <c r="L282" s="252"/>
      <c r="M282" s="253"/>
      <c r="N282" s="254"/>
      <c r="O282" s="254"/>
      <c r="P282" s="254"/>
      <c r="Q282" s="254"/>
      <c r="R282" s="254"/>
      <c r="S282" s="254"/>
      <c r="T282" s="255"/>
      <c r="U282" s="14"/>
      <c r="V282" s="14"/>
      <c r="W282" s="14"/>
      <c r="X282" s="14"/>
      <c r="Y282" s="14"/>
      <c r="Z282" s="14"/>
      <c r="AA282" s="14"/>
      <c r="AB282" s="14"/>
      <c r="AC282" s="14"/>
      <c r="AD282" s="14"/>
      <c r="AE282" s="14"/>
      <c r="AT282" s="256" t="s">
        <v>137</v>
      </c>
      <c r="AU282" s="256" t="s">
        <v>83</v>
      </c>
      <c r="AV282" s="14" t="s">
        <v>135</v>
      </c>
      <c r="AW282" s="14" t="s">
        <v>31</v>
      </c>
      <c r="AX282" s="14" t="s">
        <v>83</v>
      </c>
      <c r="AY282" s="256" t="s">
        <v>129</v>
      </c>
    </row>
    <row r="283" s="2" customFormat="1" ht="55.5" customHeight="1">
      <c r="A283" s="38"/>
      <c r="B283" s="39"/>
      <c r="C283" s="257" t="s">
        <v>242</v>
      </c>
      <c r="D283" s="257" t="s">
        <v>163</v>
      </c>
      <c r="E283" s="258" t="s">
        <v>243</v>
      </c>
      <c r="F283" s="259" t="s">
        <v>244</v>
      </c>
      <c r="G283" s="260" t="s">
        <v>190</v>
      </c>
      <c r="H283" s="261">
        <v>28.795999999999999</v>
      </c>
      <c r="I283" s="262"/>
      <c r="J283" s="263">
        <f>ROUND(I283*H283,2)</f>
        <v>0</v>
      </c>
      <c r="K283" s="259" t="s">
        <v>133</v>
      </c>
      <c r="L283" s="44"/>
      <c r="M283" s="264" t="s">
        <v>1</v>
      </c>
      <c r="N283" s="265" t="s">
        <v>40</v>
      </c>
      <c r="O283" s="91"/>
      <c r="P283" s="220">
        <f>O283*H283</f>
        <v>0</v>
      </c>
      <c r="Q283" s="220">
        <v>0</v>
      </c>
      <c r="R283" s="220">
        <f>Q283*H283</f>
        <v>0</v>
      </c>
      <c r="S283" s="220">
        <v>0</v>
      </c>
      <c r="T283" s="221">
        <f>S283*H283</f>
        <v>0</v>
      </c>
      <c r="U283" s="38"/>
      <c r="V283" s="38"/>
      <c r="W283" s="38"/>
      <c r="X283" s="38"/>
      <c r="Y283" s="38"/>
      <c r="Z283" s="38"/>
      <c r="AA283" s="38"/>
      <c r="AB283" s="38"/>
      <c r="AC283" s="38"/>
      <c r="AD283" s="38"/>
      <c r="AE283" s="38"/>
      <c r="AR283" s="222" t="s">
        <v>135</v>
      </c>
      <c r="AT283" s="222" t="s">
        <v>163</v>
      </c>
      <c r="AU283" s="222" t="s">
        <v>83</v>
      </c>
      <c r="AY283" s="17" t="s">
        <v>129</v>
      </c>
      <c r="BE283" s="223">
        <f>IF(N283="základní",J283,0)</f>
        <v>0</v>
      </c>
      <c r="BF283" s="223">
        <f>IF(N283="snížená",J283,0)</f>
        <v>0</v>
      </c>
      <c r="BG283" s="223">
        <f>IF(N283="zákl. přenesená",J283,0)</f>
        <v>0</v>
      </c>
      <c r="BH283" s="223">
        <f>IF(N283="sníž. přenesená",J283,0)</f>
        <v>0</v>
      </c>
      <c r="BI283" s="223">
        <f>IF(N283="nulová",J283,0)</f>
        <v>0</v>
      </c>
      <c r="BJ283" s="17" t="s">
        <v>83</v>
      </c>
      <c r="BK283" s="223">
        <f>ROUND(I283*H283,2)</f>
        <v>0</v>
      </c>
      <c r="BL283" s="17" t="s">
        <v>135</v>
      </c>
      <c r="BM283" s="222" t="s">
        <v>245</v>
      </c>
    </row>
    <row r="284" s="2" customFormat="1">
      <c r="A284" s="38"/>
      <c r="B284" s="39"/>
      <c r="C284" s="40"/>
      <c r="D284" s="226" t="s">
        <v>168</v>
      </c>
      <c r="E284" s="40"/>
      <c r="F284" s="266" t="s">
        <v>246</v>
      </c>
      <c r="G284" s="40"/>
      <c r="H284" s="40"/>
      <c r="I284" s="267"/>
      <c r="J284" s="40"/>
      <c r="K284" s="40"/>
      <c r="L284" s="44"/>
      <c r="M284" s="268"/>
      <c r="N284" s="269"/>
      <c r="O284" s="91"/>
      <c r="P284" s="91"/>
      <c r="Q284" s="91"/>
      <c r="R284" s="91"/>
      <c r="S284" s="91"/>
      <c r="T284" s="92"/>
      <c r="U284" s="38"/>
      <c r="V284" s="38"/>
      <c r="W284" s="38"/>
      <c r="X284" s="38"/>
      <c r="Y284" s="38"/>
      <c r="Z284" s="38"/>
      <c r="AA284" s="38"/>
      <c r="AB284" s="38"/>
      <c r="AC284" s="38"/>
      <c r="AD284" s="38"/>
      <c r="AE284" s="38"/>
      <c r="AT284" s="17" t="s">
        <v>168</v>
      </c>
      <c r="AU284" s="17" t="s">
        <v>83</v>
      </c>
    </row>
    <row r="285" s="13" customFormat="1">
      <c r="A285" s="13"/>
      <c r="B285" s="235"/>
      <c r="C285" s="236"/>
      <c r="D285" s="226" t="s">
        <v>137</v>
      </c>
      <c r="E285" s="237" t="s">
        <v>1</v>
      </c>
      <c r="F285" s="238" t="s">
        <v>247</v>
      </c>
      <c r="G285" s="236"/>
      <c r="H285" s="239">
        <v>28.795999999999999</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137</v>
      </c>
      <c r="AU285" s="245" t="s">
        <v>83</v>
      </c>
      <c r="AV285" s="13" t="s">
        <v>85</v>
      </c>
      <c r="AW285" s="13" t="s">
        <v>31</v>
      </c>
      <c r="AX285" s="13" t="s">
        <v>75</v>
      </c>
      <c r="AY285" s="245" t="s">
        <v>129</v>
      </c>
    </row>
    <row r="286" s="14" customFormat="1">
      <c r="A286" s="14"/>
      <c r="B286" s="246"/>
      <c r="C286" s="247"/>
      <c r="D286" s="226" t="s">
        <v>137</v>
      </c>
      <c r="E286" s="248" t="s">
        <v>1</v>
      </c>
      <c r="F286" s="249" t="s">
        <v>160</v>
      </c>
      <c r="G286" s="247"/>
      <c r="H286" s="250">
        <v>28.795999999999999</v>
      </c>
      <c r="I286" s="251"/>
      <c r="J286" s="247"/>
      <c r="K286" s="247"/>
      <c r="L286" s="252"/>
      <c r="M286" s="253"/>
      <c r="N286" s="254"/>
      <c r="O286" s="254"/>
      <c r="P286" s="254"/>
      <c r="Q286" s="254"/>
      <c r="R286" s="254"/>
      <c r="S286" s="254"/>
      <c r="T286" s="255"/>
      <c r="U286" s="14"/>
      <c r="V286" s="14"/>
      <c r="W286" s="14"/>
      <c r="X286" s="14"/>
      <c r="Y286" s="14"/>
      <c r="Z286" s="14"/>
      <c r="AA286" s="14"/>
      <c r="AB286" s="14"/>
      <c r="AC286" s="14"/>
      <c r="AD286" s="14"/>
      <c r="AE286" s="14"/>
      <c r="AT286" s="256" t="s">
        <v>137</v>
      </c>
      <c r="AU286" s="256" t="s">
        <v>83</v>
      </c>
      <c r="AV286" s="14" t="s">
        <v>135</v>
      </c>
      <c r="AW286" s="14" t="s">
        <v>31</v>
      </c>
      <c r="AX286" s="14" t="s">
        <v>83</v>
      </c>
      <c r="AY286" s="256" t="s">
        <v>129</v>
      </c>
    </row>
    <row r="287" s="2" customFormat="1" ht="55.5" customHeight="1">
      <c r="A287" s="38"/>
      <c r="B287" s="39"/>
      <c r="C287" s="257" t="s">
        <v>248</v>
      </c>
      <c r="D287" s="257" t="s">
        <v>163</v>
      </c>
      <c r="E287" s="258" t="s">
        <v>249</v>
      </c>
      <c r="F287" s="259" t="s">
        <v>250</v>
      </c>
      <c r="G287" s="260" t="s">
        <v>204</v>
      </c>
      <c r="H287" s="261">
        <v>1870</v>
      </c>
      <c r="I287" s="262"/>
      <c r="J287" s="263">
        <f>ROUND(I287*H287,2)</f>
        <v>0</v>
      </c>
      <c r="K287" s="259" t="s">
        <v>133</v>
      </c>
      <c r="L287" s="44"/>
      <c r="M287" s="264" t="s">
        <v>1</v>
      </c>
      <c r="N287" s="265" t="s">
        <v>40</v>
      </c>
      <c r="O287" s="91"/>
      <c r="P287" s="220">
        <f>O287*H287</f>
        <v>0</v>
      </c>
      <c r="Q287" s="220">
        <v>0</v>
      </c>
      <c r="R287" s="220">
        <f>Q287*H287</f>
        <v>0</v>
      </c>
      <c r="S287" s="220">
        <v>0</v>
      </c>
      <c r="T287" s="221">
        <f>S287*H287</f>
        <v>0</v>
      </c>
      <c r="U287" s="38"/>
      <c r="V287" s="38"/>
      <c r="W287" s="38"/>
      <c r="X287" s="38"/>
      <c r="Y287" s="38"/>
      <c r="Z287" s="38"/>
      <c r="AA287" s="38"/>
      <c r="AB287" s="38"/>
      <c r="AC287" s="38"/>
      <c r="AD287" s="38"/>
      <c r="AE287" s="38"/>
      <c r="AR287" s="222" t="s">
        <v>135</v>
      </c>
      <c r="AT287" s="222" t="s">
        <v>163</v>
      </c>
      <c r="AU287" s="222" t="s">
        <v>83</v>
      </c>
      <c r="AY287" s="17" t="s">
        <v>129</v>
      </c>
      <c r="BE287" s="223">
        <f>IF(N287="základní",J287,0)</f>
        <v>0</v>
      </c>
      <c r="BF287" s="223">
        <f>IF(N287="snížená",J287,0)</f>
        <v>0</v>
      </c>
      <c r="BG287" s="223">
        <f>IF(N287="zákl. přenesená",J287,0)</f>
        <v>0</v>
      </c>
      <c r="BH287" s="223">
        <f>IF(N287="sníž. přenesená",J287,0)</f>
        <v>0</v>
      </c>
      <c r="BI287" s="223">
        <f>IF(N287="nulová",J287,0)</f>
        <v>0</v>
      </c>
      <c r="BJ287" s="17" t="s">
        <v>83</v>
      </c>
      <c r="BK287" s="223">
        <f>ROUND(I287*H287,2)</f>
        <v>0</v>
      </c>
      <c r="BL287" s="17" t="s">
        <v>135</v>
      </c>
      <c r="BM287" s="222" t="s">
        <v>251</v>
      </c>
    </row>
    <row r="288" s="2" customFormat="1">
      <c r="A288" s="38"/>
      <c r="B288" s="39"/>
      <c r="C288" s="40"/>
      <c r="D288" s="226" t="s">
        <v>168</v>
      </c>
      <c r="E288" s="40"/>
      <c r="F288" s="266" t="s">
        <v>246</v>
      </c>
      <c r="G288" s="40"/>
      <c r="H288" s="40"/>
      <c r="I288" s="267"/>
      <c r="J288" s="40"/>
      <c r="K288" s="40"/>
      <c r="L288" s="44"/>
      <c r="M288" s="268"/>
      <c r="N288" s="269"/>
      <c r="O288" s="91"/>
      <c r="P288" s="91"/>
      <c r="Q288" s="91"/>
      <c r="R288" s="91"/>
      <c r="S288" s="91"/>
      <c r="T288" s="92"/>
      <c r="U288" s="38"/>
      <c r="V288" s="38"/>
      <c r="W288" s="38"/>
      <c r="X288" s="38"/>
      <c r="Y288" s="38"/>
      <c r="Z288" s="38"/>
      <c r="AA288" s="38"/>
      <c r="AB288" s="38"/>
      <c r="AC288" s="38"/>
      <c r="AD288" s="38"/>
      <c r="AE288" s="38"/>
      <c r="AT288" s="17" t="s">
        <v>168</v>
      </c>
      <c r="AU288" s="17" t="s">
        <v>83</v>
      </c>
    </row>
    <row r="289" s="13" customFormat="1">
      <c r="A289" s="13"/>
      <c r="B289" s="235"/>
      <c r="C289" s="236"/>
      <c r="D289" s="226" t="s">
        <v>137</v>
      </c>
      <c r="E289" s="237" t="s">
        <v>1</v>
      </c>
      <c r="F289" s="238" t="s">
        <v>252</v>
      </c>
      <c r="G289" s="236"/>
      <c r="H289" s="239">
        <v>1870</v>
      </c>
      <c r="I289" s="240"/>
      <c r="J289" s="236"/>
      <c r="K289" s="236"/>
      <c r="L289" s="241"/>
      <c r="M289" s="242"/>
      <c r="N289" s="243"/>
      <c r="O289" s="243"/>
      <c r="P289" s="243"/>
      <c r="Q289" s="243"/>
      <c r="R289" s="243"/>
      <c r="S289" s="243"/>
      <c r="T289" s="244"/>
      <c r="U289" s="13"/>
      <c r="V289" s="13"/>
      <c r="W289" s="13"/>
      <c r="X289" s="13"/>
      <c r="Y289" s="13"/>
      <c r="Z289" s="13"/>
      <c r="AA289" s="13"/>
      <c r="AB289" s="13"/>
      <c r="AC289" s="13"/>
      <c r="AD289" s="13"/>
      <c r="AE289" s="13"/>
      <c r="AT289" s="245" t="s">
        <v>137</v>
      </c>
      <c r="AU289" s="245" t="s">
        <v>83</v>
      </c>
      <c r="AV289" s="13" t="s">
        <v>85</v>
      </c>
      <c r="AW289" s="13" t="s">
        <v>31</v>
      </c>
      <c r="AX289" s="13" t="s">
        <v>75</v>
      </c>
      <c r="AY289" s="245" t="s">
        <v>129</v>
      </c>
    </row>
    <row r="290" s="14" customFormat="1">
      <c r="A290" s="14"/>
      <c r="B290" s="246"/>
      <c r="C290" s="247"/>
      <c r="D290" s="226" t="s">
        <v>137</v>
      </c>
      <c r="E290" s="248" t="s">
        <v>1</v>
      </c>
      <c r="F290" s="249" t="s">
        <v>160</v>
      </c>
      <c r="G290" s="247"/>
      <c r="H290" s="250">
        <v>1870</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137</v>
      </c>
      <c r="AU290" s="256" t="s">
        <v>83</v>
      </c>
      <c r="AV290" s="14" t="s">
        <v>135</v>
      </c>
      <c r="AW290" s="14" t="s">
        <v>31</v>
      </c>
      <c r="AX290" s="14" t="s">
        <v>83</v>
      </c>
      <c r="AY290" s="256" t="s">
        <v>129</v>
      </c>
    </row>
    <row r="291" s="11" customFormat="1" ht="25.92" customHeight="1">
      <c r="A291" s="11"/>
      <c r="B291" s="196"/>
      <c r="C291" s="197"/>
      <c r="D291" s="198" t="s">
        <v>74</v>
      </c>
      <c r="E291" s="199" t="s">
        <v>253</v>
      </c>
      <c r="F291" s="199" t="s">
        <v>254</v>
      </c>
      <c r="G291" s="197"/>
      <c r="H291" s="197"/>
      <c r="I291" s="200"/>
      <c r="J291" s="201">
        <f>BK291</f>
        <v>0</v>
      </c>
      <c r="K291" s="197"/>
      <c r="L291" s="202"/>
      <c r="M291" s="203"/>
      <c r="N291" s="204"/>
      <c r="O291" s="204"/>
      <c r="P291" s="205">
        <f>SUM(P292:P309)</f>
        <v>0</v>
      </c>
      <c r="Q291" s="204"/>
      <c r="R291" s="205">
        <f>SUM(R292:R309)</f>
        <v>0</v>
      </c>
      <c r="S291" s="204"/>
      <c r="T291" s="206">
        <f>SUM(T292:T309)</f>
        <v>0</v>
      </c>
      <c r="U291" s="11"/>
      <c r="V291" s="11"/>
      <c r="W291" s="11"/>
      <c r="X291" s="11"/>
      <c r="Y291" s="11"/>
      <c r="Z291" s="11"/>
      <c r="AA291" s="11"/>
      <c r="AB291" s="11"/>
      <c r="AC291" s="11"/>
      <c r="AD291" s="11"/>
      <c r="AE291" s="11"/>
      <c r="AR291" s="207" t="s">
        <v>135</v>
      </c>
      <c r="AT291" s="208" t="s">
        <v>74</v>
      </c>
      <c r="AU291" s="208" t="s">
        <v>75</v>
      </c>
      <c r="AY291" s="207" t="s">
        <v>129</v>
      </c>
      <c r="BK291" s="209">
        <f>SUM(BK292:BK309)</f>
        <v>0</v>
      </c>
    </row>
    <row r="292" s="2" customFormat="1">
      <c r="A292" s="38"/>
      <c r="B292" s="39"/>
      <c r="C292" s="257" t="s">
        <v>255</v>
      </c>
      <c r="D292" s="257" t="s">
        <v>163</v>
      </c>
      <c r="E292" s="258" t="s">
        <v>256</v>
      </c>
      <c r="F292" s="259" t="s">
        <v>257</v>
      </c>
      <c r="G292" s="260" t="s">
        <v>258</v>
      </c>
      <c r="H292" s="261">
        <v>257</v>
      </c>
      <c r="I292" s="262"/>
      <c r="J292" s="263">
        <f>ROUND(I292*H292,2)</f>
        <v>0</v>
      </c>
      <c r="K292" s="259" t="s">
        <v>133</v>
      </c>
      <c r="L292" s="44"/>
      <c r="M292" s="264" t="s">
        <v>1</v>
      </c>
      <c r="N292" s="265" t="s">
        <v>40</v>
      </c>
      <c r="O292" s="91"/>
      <c r="P292" s="220">
        <f>O292*H292</f>
        <v>0</v>
      </c>
      <c r="Q292" s="220">
        <v>0</v>
      </c>
      <c r="R292" s="220">
        <f>Q292*H292</f>
        <v>0</v>
      </c>
      <c r="S292" s="220">
        <v>0</v>
      </c>
      <c r="T292" s="221">
        <f>S292*H292</f>
        <v>0</v>
      </c>
      <c r="U292" s="38"/>
      <c r="V292" s="38"/>
      <c r="W292" s="38"/>
      <c r="X292" s="38"/>
      <c r="Y292" s="38"/>
      <c r="Z292" s="38"/>
      <c r="AA292" s="38"/>
      <c r="AB292" s="38"/>
      <c r="AC292" s="38"/>
      <c r="AD292" s="38"/>
      <c r="AE292" s="38"/>
      <c r="AR292" s="222" t="s">
        <v>259</v>
      </c>
      <c r="AT292" s="222" t="s">
        <v>163</v>
      </c>
      <c r="AU292" s="222" t="s">
        <v>83</v>
      </c>
      <c r="AY292" s="17" t="s">
        <v>129</v>
      </c>
      <c r="BE292" s="223">
        <f>IF(N292="základní",J292,0)</f>
        <v>0</v>
      </c>
      <c r="BF292" s="223">
        <f>IF(N292="snížená",J292,0)</f>
        <v>0</v>
      </c>
      <c r="BG292" s="223">
        <f>IF(N292="zákl. přenesená",J292,0)</f>
        <v>0</v>
      </c>
      <c r="BH292" s="223">
        <f>IF(N292="sníž. přenesená",J292,0)</f>
        <v>0</v>
      </c>
      <c r="BI292" s="223">
        <f>IF(N292="nulová",J292,0)</f>
        <v>0</v>
      </c>
      <c r="BJ292" s="17" t="s">
        <v>83</v>
      </c>
      <c r="BK292" s="223">
        <f>ROUND(I292*H292,2)</f>
        <v>0</v>
      </c>
      <c r="BL292" s="17" t="s">
        <v>259</v>
      </c>
      <c r="BM292" s="222" t="s">
        <v>260</v>
      </c>
    </row>
    <row r="293" s="13" customFormat="1">
      <c r="A293" s="13"/>
      <c r="B293" s="235"/>
      <c r="C293" s="236"/>
      <c r="D293" s="226" t="s">
        <v>137</v>
      </c>
      <c r="E293" s="237" t="s">
        <v>1</v>
      </c>
      <c r="F293" s="238" t="s">
        <v>261</v>
      </c>
      <c r="G293" s="236"/>
      <c r="H293" s="239">
        <v>257</v>
      </c>
      <c r="I293" s="240"/>
      <c r="J293" s="236"/>
      <c r="K293" s="236"/>
      <c r="L293" s="241"/>
      <c r="M293" s="242"/>
      <c r="N293" s="243"/>
      <c r="O293" s="243"/>
      <c r="P293" s="243"/>
      <c r="Q293" s="243"/>
      <c r="R293" s="243"/>
      <c r="S293" s="243"/>
      <c r="T293" s="244"/>
      <c r="U293" s="13"/>
      <c r="V293" s="13"/>
      <c r="W293" s="13"/>
      <c r="X293" s="13"/>
      <c r="Y293" s="13"/>
      <c r="Z293" s="13"/>
      <c r="AA293" s="13"/>
      <c r="AB293" s="13"/>
      <c r="AC293" s="13"/>
      <c r="AD293" s="13"/>
      <c r="AE293" s="13"/>
      <c r="AT293" s="245" t="s">
        <v>137</v>
      </c>
      <c r="AU293" s="245" t="s">
        <v>83</v>
      </c>
      <c r="AV293" s="13" t="s">
        <v>85</v>
      </c>
      <c r="AW293" s="13" t="s">
        <v>31</v>
      </c>
      <c r="AX293" s="13" t="s">
        <v>75</v>
      </c>
      <c r="AY293" s="245" t="s">
        <v>129</v>
      </c>
    </row>
    <row r="294" s="14" customFormat="1">
      <c r="A294" s="14"/>
      <c r="B294" s="246"/>
      <c r="C294" s="247"/>
      <c r="D294" s="226" t="s">
        <v>137</v>
      </c>
      <c r="E294" s="248" t="s">
        <v>1</v>
      </c>
      <c r="F294" s="249" t="s">
        <v>160</v>
      </c>
      <c r="G294" s="247"/>
      <c r="H294" s="250">
        <v>257</v>
      </c>
      <c r="I294" s="251"/>
      <c r="J294" s="247"/>
      <c r="K294" s="247"/>
      <c r="L294" s="252"/>
      <c r="M294" s="253"/>
      <c r="N294" s="254"/>
      <c r="O294" s="254"/>
      <c r="P294" s="254"/>
      <c r="Q294" s="254"/>
      <c r="R294" s="254"/>
      <c r="S294" s="254"/>
      <c r="T294" s="255"/>
      <c r="U294" s="14"/>
      <c r="V294" s="14"/>
      <c r="W294" s="14"/>
      <c r="X294" s="14"/>
      <c r="Y294" s="14"/>
      <c r="Z294" s="14"/>
      <c r="AA294" s="14"/>
      <c r="AB294" s="14"/>
      <c r="AC294" s="14"/>
      <c r="AD294" s="14"/>
      <c r="AE294" s="14"/>
      <c r="AT294" s="256" t="s">
        <v>137</v>
      </c>
      <c r="AU294" s="256" t="s">
        <v>83</v>
      </c>
      <c r="AV294" s="14" t="s">
        <v>135</v>
      </c>
      <c r="AW294" s="14" t="s">
        <v>31</v>
      </c>
      <c r="AX294" s="14" t="s">
        <v>83</v>
      </c>
      <c r="AY294" s="256" t="s">
        <v>129</v>
      </c>
    </row>
    <row r="295" s="2" customFormat="1" ht="55.5" customHeight="1">
      <c r="A295" s="38"/>
      <c r="B295" s="39"/>
      <c r="C295" s="257" t="s">
        <v>8</v>
      </c>
      <c r="D295" s="257" t="s">
        <v>163</v>
      </c>
      <c r="E295" s="258" t="s">
        <v>262</v>
      </c>
      <c r="F295" s="259" t="s">
        <v>263</v>
      </c>
      <c r="G295" s="260" t="s">
        <v>258</v>
      </c>
      <c r="H295" s="261">
        <v>257</v>
      </c>
      <c r="I295" s="262"/>
      <c r="J295" s="263">
        <f>ROUND(I295*H295,2)</f>
        <v>0</v>
      </c>
      <c r="K295" s="259" t="s">
        <v>133</v>
      </c>
      <c r="L295" s="44"/>
      <c r="M295" s="264" t="s">
        <v>1</v>
      </c>
      <c r="N295" s="265" t="s">
        <v>40</v>
      </c>
      <c r="O295" s="91"/>
      <c r="P295" s="220">
        <f>O295*H295</f>
        <v>0</v>
      </c>
      <c r="Q295" s="220">
        <v>0</v>
      </c>
      <c r="R295" s="220">
        <f>Q295*H295</f>
        <v>0</v>
      </c>
      <c r="S295" s="220">
        <v>0</v>
      </c>
      <c r="T295" s="221">
        <f>S295*H295</f>
        <v>0</v>
      </c>
      <c r="U295" s="38"/>
      <c r="V295" s="38"/>
      <c r="W295" s="38"/>
      <c r="X295" s="38"/>
      <c r="Y295" s="38"/>
      <c r="Z295" s="38"/>
      <c r="AA295" s="38"/>
      <c r="AB295" s="38"/>
      <c r="AC295" s="38"/>
      <c r="AD295" s="38"/>
      <c r="AE295" s="38"/>
      <c r="AR295" s="222" t="s">
        <v>259</v>
      </c>
      <c r="AT295" s="222" t="s">
        <v>163</v>
      </c>
      <c r="AU295" s="222" t="s">
        <v>83</v>
      </c>
      <c r="AY295" s="17" t="s">
        <v>129</v>
      </c>
      <c r="BE295" s="223">
        <f>IF(N295="základní",J295,0)</f>
        <v>0</v>
      </c>
      <c r="BF295" s="223">
        <f>IF(N295="snížená",J295,0)</f>
        <v>0</v>
      </c>
      <c r="BG295" s="223">
        <f>IF(N295="zákl. přenesená",J295,0)</f>
        <v>0</v>
      </c>
      <c r="BH295" s="223">
        <f>IF(N295="sníž. přenesená",J295,0)</f>
        <v>0</v>
      </c>
      <c r="BI295" s="223">
        <f>IF(N295="nulová",J295,0)</f>
        <v>0</v>
      </c>
      <c r="BJ295" s="17" t="s">
        <v>83</v>
      </c>
      <c r="BK295" s="223">
        <f>ROUND(I295*H295,2)</f>
        <v>0</v>
      </c>
      <c r="BL295" s="17" t="s">
        <v>259</v>
      </c>
      <c r="BM295" s="222" t="s">
        <v>264</v>
      </c>
    </row>
    <row r="296" s="13" customFormat="1">
      <c r="A296" s="13"/>
      <c r="B296" s="235"/>
      <c r="C296" s="236"/>
      <c r="D296" s="226" t="s">
        <v>137</v>
      </c>
      <c r="E296" s="237" t="s">
        <v>1</v>
      </c>
      <c r="F296" s="238" t="s">
        <v>265</v>
      </c>
      <c r="G296" s="236"/>
      <c r="H296" s="239">
        <v>257</v>
      </c>
      <c r="I296" s="240"/>
      <c r="J296" s="236"/>
      <c r="K296" s="236"/>
      <c r="L296" s="241"/>
      <c r="M296" s="242"/>
      <c r="N296" s="243"/>
      <c r="O296" s="243"/>
      <c r="P296" s="243"/>
      <c r="Q296" s="243"/>
      <c r="R296" s="243"/>
      <c r="S296" s="243"/>
      <c r="T296" s="244"/>
      <c r="U296" s="13"/>
      <c r="V296" s="13"/>
      <c r="W296" s="13"/>
      <c r="X296" s="13"/>
      <c r="Y296" s="13"/>
      <c r="Z296" s="13"/>
      <c r="AA296" s="13"/>
      <c r="AB296" s="13"/>
      <c r="AC296" s="13"/>
      <c r="AD296" s="13"/>
      <c r="AE296" s="13"/>
      <c r="AT296" s="245" t="s">
        <v>137</v>
      </c>
      <c r="AU296" s="245" t="s">
        <v>83</v>
      </c>
      <c r="AV296" s="13" t="s">
        <v>85</v>
      </c>
      <c r="AW296" s="13" t="s">
        <v>31</v>
      </c>
      <c r="AX296" s="13" t="s">
        <v>75</v>
      </c>
      <c r="AY296" s="245" t="s">
        <v>129</v>
      </c>
    </row>
    <row r="297" s="14" customFormat="1">
      <c r="A297" s="14"/>
      <c r="B297" s="246"/>
      <c r="C297" s="247"/>
      <c r="D297" s="226" t="s">
        <v>137</v>
      </c>
      <c r="E297" s="248" t="s">
        <v>1</v>
      </c>
      <c r="F297" s="249" t="s">
        <v>160</v>
      </c>
      <c r="G297" s="247"/>
      <c r="H297" s="250">
        <v>257</v>
      </c>
      <c r="I297" s="251"/>
      <c r="J297" s="247"/>
      <c r="K297" s="247"/>
      <c r="L297" s="252"/>
      <c r="M297" s="253"/>
      <c r="N297" s="254"/>
      <c r="O297" s="254"/>
      <c r="P297" s="254"/>
      <c r="Q297" s="254"/>
      <c r="R297" s="254"/>
      <c r="S297" s="254"/>
      <c r="T297" s="255"/>
      <c r="U297" s="14"/>
      <c r="V297" s="14"/>
      <c r="W297" s="14"/>
      <c r="X297" s="14"/>
      <c r="Y297" s="14"/>
      <c r="Z297" s="14"/>
      <c r="AA297" s="14"/>
      <c r="AB297" s="14"/>
      <c r="AC297" s="14"/>
      <c r="AD297" s="14"/>
      <c r="AE297" s="14"/>
      <c r="AT297" s="256" t="s">
        <v>137</v>
      </c>
      <c r="AU297" s="256" t="s">
        <v>83</v>
      </c>
      <c r="AV297" s="14" t="s">
        <v>135</v>
      </c>
      <c r="AW297" s="14" t="s">
        <v>31</v>
      </c>
      <c r="AX297" s="14" t="s">
        <v>83</v>
      </c>
      <c r="AY297" s="256" t="s">
        <v>129</v>
      </c>
    </row>
    <row r="298" s="2" customFormat="1">
      <c r="A298" s="38"/>
      <c r="B298" s="39"/>
      <c r="C298" s="257" t="s">
        <v>266</v>
      </c>
      <c r="D298" s="257" t="s">
        <v>163</v>
      </c>
      <c r="E298" s="258" t="s">
        <v>267</v>
      </c>
      <c r="F298" s="259" t="s">
        <v>268</v>
      </c>
      <c r="G298" s="260" t="s">
        <v>258</v>
      </c>
      <c r="H298" s="261">
        <v>40</v>
      </c>
      <c r="I298" s="262"/>
      <c r="J298" s="263">
        <f>ROUND(I298*H298,2)</f>
        <v>0</v>
      </c>
      <c r="K298" s="259" t="s">
        <v>133</v>
      </c>
      <c r="L298" s="44"/>
      <c r="M298" s="264" t="s">
        <v>1</v>
      </c>
      <c r="N298" s="265" t="s">
        <v>40</v>
      </c>
      <c r="O298" s="91"/>
      <c r="P298" s="220">
        <f>O298*H298</f>
        <v>0</v>
      </c>
      <c r="Q298" s="220">
        <v>0</v>
      </c>
      <c r="R298" s="220">
        <f>Q298*H298</f>
        <v>0</v>
      </c>
      <c r="S298" s="220">
        <v>0</v>
      </c>
      <c r="T298" s="221">
        <f>S298*H298</f>
        <v>0</v>
      </c>
      <c r="U298" s="38"/>
      <c r="V298" s="38"/>
      <c r="W298" s="38"/>
      <c r="X298" s="38"/>
      <c r="Y298" s="38"/>
      <c r="Z298" s="38"/>
      <c r="AA298" s="38"/>
      <c r="AB298" s="38"/>
      <c r="AC298" s="38"/>
      <c r="AD298" s="38"/>
      <c r="AE298" s="38"/>
      <c r="AR298" s="222" t="s">
        <v>259</v>
      </c>
      <c r="AT298" s="222" t="s">
        <v>163</v>
      </c>
      <c r="AU298" s="222" t="s">
        <v>83</v>
      </c>
      <c r="AY298" s="17" t="s">
        <v>129</v>
      </c>
      <c r="BE298" s="223">
        <f>IF(N298="základní",J298,0)</f>
        <v>0</v>
      </c>
      <c r="BF298" s="223">
        <f>IF(N298="snížená",J298,0)</f>
        <v>0</v>
      </c>
      <c r="BG298" s="223">
        <f>IF(N298="zákl. přenesená",J298,0)</f>
        <v>0</v>
      </c>
      <c r="BH298" s="223">
        <f>IF(N298="sníž. přenesená",J298,0)</f>
        <v>0</v>
      </c>
      <c r="BI298" s="223">
        <f>IF(N298="nulová",J298,0)</f>
        <v>0</v>
      </c>
      <c r="BJ298" s="17" t="s">
        <v>83</v>
      </c>
      <c r="BK298" s="223">
        <f>ROUND(I298*H298,2)</f>
        <v>0</v>
      </c>
      <c r="BL298" s="17" t="s">
        <v>259</v>
      </c>
      <c r="BM298" s="222" t="s">
        <v>269</v>
      </c>
    </row>
    <row r="299" s="13" customFormat="1">
      <c r="A299" s="13"/>
      <c r="B299" s="235"/>
      <c r="C299" s="236"/>
      <c r="D299" s="226" t="s">
        <v>137</v>
      </c>
      <c r="E299" s="237" t="s">
        <v>1</v>
      </c>
      <c r="F299" s="238" t="s">
        <v>270</v>
      </c>
      <c r="G299" s="236"/>
      <c r="H299" s="239">
        <v>40</v>
      </c>
      <c r="I299" s="240"/>
      <c r="J299" s="236"/>
      <c r="K299" s="236"/>
      <c r="L299" s="241"/>
      <c r="M299" s="242"/>
      <c r="N299" s="243"/>
      <c r="O299" s="243"/>
      <c r="P299" s="243"/>
      <c r="Q299" s="243"/>
      <c r="R299" s="243"/>
      <c r="S299" s="243"/>
      <c r="T299" s="244"/>
      <c r="U299" s="13"/>
      <c r="V299" s="13"/>
      <c r="W299" s="13"/>
      <c r="X299" s="13"/>
      <c r="Y299" s="13"/>
      <c r="Z299" s="13"/>
      <c r="AA299" s="13"/>
      <c r="AB299" s="13"/>
      <c r="AC299" s="13"/>
      <c r="AD299" s="13"/>
      <c r="AE299" s="13"/>
      <c r="AT299" s="245" t="s">
        <v>137</v>
      </c>
      <c r="AU299" s="245" t="s">
        <v>83</v>
      </c>
      <c r="AV299" s="13" t="s">
        <v>85</v>
      </c>
      <c r="AW299" s="13" t="s">
        <v>31</v>
      </c>
      <c r="AX299" s="13" t="s">
        <v>75</v>
      </c>
      <c r="AY299" s="245" t="s">
        <v>129</v>
      </c>
    </row>
    <row r="300" s="14" customFormat="1">
      <c r="A300" s="14"/>
      <c r="B300" s="246"/>
      <c r="C300" s="247"/>
      <c r="D300" s="226" t="s">
        <v>137</v>
      </c>
      <c r="E300" s="248" t="s">
        <v>1</v>
      </c>
      <c r="F300" s="249" t="s">
        <v>160</v>
      </c>
      <c r="G300" s="247"/>
      <c r="H300" s="250">
        <v>40</v>
      </c>
      <c r="I300" s="251"/>
      <c r="J300" s="247"/>
      <c r="K300" s="247"/>
      <c r="L300" s="252"/>
      <c r="M300" s="253"/>
      <c r="N300" s="254"/>
      <c r="O300" s="254"/>
      <c r="P300" s="254"/>
      <c r="Q300" s="254"/>
      <c r="R300" s="254"/>
      <c r="S300" s="254"/>
      <c r="T300" s="255"/>
      <c r="U300" s="14"/>
      <c r="V300" s="14"/>
      <c r="W300" s="14"/>
      <c r="X300" s="14"/>
      <c r="Y300" s="14"/>
      <c r="Z300" s="14"/>
      <c r="AA300" s="14"/>
      <c r="AB300" s="14"/>
      <c r="AC300" s="14"/>
      <c r="AD300" s="14"/>
      <c r="AE300" s="14"/>
      <c r="AT300" s="256" t="s">
        <v>137</v>
      </c>
      <c r="AU300" s="256" t="s">
        <v>83</v>
      </c>
      <c r="AV300" s="14" t="s">
        <v>135</v>
      </c>
      <c r="AW300" s="14" t="s">
        <v>31</v>
      </c>
      <c r="AX300" s="14" t="s">
        <v>83</v>
      </c>
      <c r="AY300" s="256" t="s">
        <v>129</v>
      </c>
    </row>
    <row r="301" s="2" customFormat="1" ht="21.75" customHeight="1">
      <c r="A301" s="38"/>
      <c r="B301" s="39"/>
      <c r="C301" s="257" t="s">
        <v>271</v>
      </c>
      <c r="D301" s="257" t="s">
        <v>163</v>
      </c>
      <c r="E301" s="258" t="s">
        <v>272</v>
      </c>
      <c r="F301" s="259" t="s">
        <v>273</v>
      </c>
      <c r="G301" s="260" t="s">
        <v>258</v>
      </c>
      <c r="H301" s="261">
        <v>79</v>
      </c>
      <c r="I301" s="262"/>
      <c r="J301" s="263">
        <f>ROUND(I301*H301,2)</f>
        <v>0</v>
      </c>
      <c r="K301" s="259" t="s">
        <v>133</v>
      </c>
      <c r="L301" s="44"/>
      <c r="M301" s="264" t="s">
        <v>1</v>
      </c>
      <c r="N301" s="265" t="s">
        <v>40</v>
      </c>
      <c r="O301" s="91"/>
      <c r="P301" s="220">
        <f>O301*H301</f>
        <v>0</v>
      </c>
      <c r="Q301" s="220">
        <v>0</v>
      </c>
      <c r="R301" s="220">
        <f>Q301*H301</f>
        <v>0</v>
      </c>
      <c r="S301" s="220">
        <v>0</v>
      </c>
      <c r="T301" s="221">
        <f>S301*H301</f>
        <v>0</v>
      </c>
      <c r="U301" s="38"/>
      <c r="V301" s="38"/>
      <c r="W301" s="38"/>
      <c r="X301" s="38"/>
      <c r="Y301" s="38"/>
      <c r="Z301" s="38"/>
      <c r="AA301" s="38"/>
      <c r="AB301" s="38"/>
      <c r="AC301" s="38"/>
      <c r="AD301" s="38"/>
      <c r="AE301" s="38"/>
      <c r="AR301" s="222" t="s">
        <v>259</v>
      </c>
      <c r="AT301" s="222" t="s">
        <v>163</v>
      </c>
      <c r="AU301" s="222" t="s">
        <v>83</v>
      </c>
      <c r="AY301" s="17" t="s">
        <v>129</v>
      </c>
      <c r="BE301" s="223">
        <f>IF(N301="základní",J301,0)</f>
        <v>0</v>
      </c>
      <c r="BF301" s="223">
        <f>IF(N301="snížená",J301,0)</f>
        <v>0</v>
      </c>
      <c r="BG301" s="223">
        <f>IF(N301="zákl. přenesená",J301,0)</f>
        <v>0</v>
      </c>
      <c r="BH301" s="223">
        <f>IF(N301="sníž. přenesená",J301,0)</f>
        <v>0</v>
      </c>
      <c r="BI301" s="223">
        <f>IF(N301="nulová",J301,0)</f>
        <v>0</v>
      </c>
      <c r="BJ301" s="17" t="s">
        <v>83</v>
      </c>
      <c r="BK301" s="223">
        <f>ROUND(I301*H301,2)</f>
        <v>0</v>
      </c>
      <c r="BL301" s="17" t="s">
        <v>259</v>
      </c>
      <c r="BM301" s="222" t="s">
        <v>274</v>
      </c>
    </row>
    <row r="302" s="13" customFormat="1">
      <c r="A302" s="13"/>
      <c r="B302" s="235"/>
      <c r="C302" s="236"/>
      <c r="D302" s="226" t="s">
        <v>137</v>
      </c>
      <c r="E302" s="237" t="s">
        <v>1</v>
      </c>
      <c r="F302" s="238" t="s">
        <v>275</v>
      </c>
      <c r="G302" s="236"/>
      <c r="H302" s="239">
        <v>79</v>
      </c>
      <c r="I302" s="240"/>
      <c r="J302" s="236"/>
      <c r="K302" s="236"/>
      <c r="L302" s="241"/>
      <c r="M302" s="242"/>
      <c r="N302" s="243"/>
      <c r="O302" s="243"/>
      <c r="P302" s="243"/>
      <c r="Q302" s="243"/>
      <c r="R302" s="243"/>
      <c r="S302" s="243"/>
      <c r="T302" s="244"/>
      <c r="U302" s="13"/>
      <c r="V302" s="13"/>
      <c r="W302" s="13"/>
      <c r="X302" s="13"/>
      <c r="Y302" s="13"/>
      <c r="Z302" s="13"/>
      <c r="AA302" s="13"/>
      <c r="AB302" s="13"/>
      <c r="AC302" s="13"/>
      <c r="AD302" s="13"/>
      <c r="AE302" s="13"/>
      <c r="AT302" s="245" t="s">
        <v>137</v>
      </c>
      <c r="AU302" s="245" t="s">
        <v>83</v>
      </c>
      <c r="AV302" s="13" t="s">
        <v>85</v>
      </c>
      <c r="AW302" s="13" t="s">
        <v>31</v>
      </c>
      <c r="AX302" s="13" t="s">
        <v>75</v>
      </c>
      <c r="AY302" s="245" t="s">
        <v>129</v>
      </c>
    </row>
    <row r="303" s="14" customFormat="1">
      <c r="A303" s="14"/>
      <c r="B303" s="246"/>
      <c r="C303" s="247"/>
      <c r="D303" s="226" t="s">
        <v>137</v>
      </c>
      <c r="E303" s="248" t="s">
        <v>1</v>
      </c>
      <c r="F303" s="249" t="s">
        <v>160</v>
      </c>
      <c r="G303" s="247"/>
      <c r="H303" s="250">
        <v>79</v>
      </c>
      <c r="I303" s="251"/>
      <c r="J303" s="247"/>
      <c r="K303" s="247"/>
      <c r="L303" s="252"/>
      <c r="M303" s="253"/>
      <c r="N303" s="254"/>
      <c r="O303" s="254"/>
      <c r="P303" s="254"/>
      <c r="Q303" s="254"/>
      <c r="R303" s="254"/>
      <c r="S303" s="254"/>
      <c r="T303" s="255"/>
      <c r="U303" s="14"/>
      <c r="V303" s="14"/>
      <c r="W303" s="14"/>
      <c r="X303" s="14"/>
      <c r="Y303" s="14"/>
      <c r="Z303" s="14"/>
      <c r="AA303" s="14"/>
      <c r="AB303" s="14"/>
      <c r="AC303" s="14"/>
      <c r="AD303" s="14"/>
      <c r="AE303" s="14"/>
      <c r="AT303" s="256" t="s">
        <v>137</v>
      </c>
      <c r="AU303" s="256" t="s">
        <v>83</v>
      </c>
      <c r="AV303" s="14" t="s">
        <v>135</v>
      </c>
      <c r="AW303" s="14" t="s">
        <v>31</v>
      </c>
      <c r="AX303" s="14" t="s">
        <v>83</v>
      </c>
      <c r="AY303" s="256" t="s">
        <v>129</v>
      </c>
    </row>
    <row r="304" s="2" customFormat="1" ht="16.5" customHeight="1">
      <c r="A304" s="38"/>
      <c r="B304" s="39"/>
      <c r="C304" s="257" t="s">
        <v>276</v>
      </c>
      <c r="D304" s="257" t="s">
        <v>163</v>
      </c>
      <c r="E304" s="258" t="s">
        <v>277</v>
      </c>
      <c r="F304" s="259" t="s">
        <v>278</v>
      </c>
      <c r="G304" s="260" t="s">
        <v>258</v>
      </c>
      <c r="H304" s="261">
        <v>40</v>
      </c>
      <c r="I304" s="262"/>
      <c r="J304" s="263">
        <f>ROUND(I304*H304,2)</f>
        <v>0</v>
      </c>
      <c r="K304" s="259" t="s">
        <v>133</v>
      </c>
      <c r="L304" s="44"/>
      <c r="M304" s="264" t="s">
        <v>1</v>
      </c>
      <c r="N304" s="265" t="s">
        <v>40</v>
      </c>
      <c r="O304" s="91"/>
      <c r="P304" s="220">
        <f>O304*H304</f>
        <v>0</v>
      </c>
      <c r="Q304" s="220">
        <v>0</v>
      </c>
      <c r="R304" s="220">
        <f>Q304*H304</f>
        <v>0</v>
      </c>
      <c r="S304" s="220">
        <v>0</v>
      </c>
      <c r="T304" s="221">
        <f>S304*H304</f>
        <v>0</v>
      </c>
      <c r="U304" s="38"/>
      <c r="V304" s="38"/>
      <c r="W304" s="38"/>
      <c r="X304" s="38"/>
      <c r="Y304" s="38"/>
      <c r="Z304" s="38"/>
      <c r="AA304" s="38"/>
      <c r="AB304" s="38"/>
      <c r="AC304" s="38"/>
      <c r="AD304" s="38"/>
      <c r="AE304" s="38"/>
      <c r="AR304" s="222" t="s">
        <v>259</v>
      </c>
      <c r="AT304" s="222" t="s">
        <v>163</v>
      </c>
      <c r="AU304" s="222" t="s">
        <v>83</v>
      </c>
      <c r="AY304" s="17" t="s">
        <v>129</v>
      </c>
      <c r="BE304" s="223">
        <f>IF(N304="základní",J304,0)</f>
        <v>0</v>
      </c>
      <c r="BF304" s="223">
        <f>IF(N304="snížená",J304,0)</f>
        <v>0</v>
      </c>
      <c r="BG304" s="223">
        <f>IF(N304="zákl. přenesená",J304,0)</f>
        <v>0</v>
      </c>
      <c r="BH304" s="223">
        <f>IF(N304="sníž. přenesená",J304,0)</f>
        <v>0</v>
      </c>
      <c r="BI304" s="223">
        <f>IF(N304="nulová",J304,0)</f>
        <v>0</v>
      </c>
      <c r="BJ304" s="17" t="s">
        <v>83</v>
      </c>
      <c r="BK304" s="223">
        <f>ROUND(I304*H304,2)</f>
        <v>0</v>
      </c>
      <c r="BL304" s="17" t="s">
        <v>259</v>
      </c>
      <c r="BM304" s="222" t="s">
        <v>279</v>
      </c>
    </row>
    <row r="305" s="13" customFormat="1">
      <c r="A305" s="13"/>
      <c r="B305" s="235"/>
      <c r="C305" s="236"/>
      <c r="D305" s="226" t="s">
        <v>137</v>
      </c>
      <c r="E305" s="237" t="s">
        <v>1</v>
      </c>
      <c r="F305" s="238" t="s">
        <v>270</v>
      </c>
      <c r="G305" s="236"/>
      <c r="H305" s="239">
        <v>40</v>
      </c>
      <c r="I305" s="240"/>
      <c r="J305" s="236"/>
      <c r="K305" s="236"/>
      <c r="L305" s="241"/>
      <c r="M305" s="242"/>
      <c r="N305" s="243"/>
      <c r="O305" s="243"/>
      <c r="P305" s="243"/>
      <c r="Q305" s="243"/>
      <c r="R305" s="243"/>
      <c r="S305" s="243"/>
      <c r="T305" s="244"/>
      <c r="U305" s="13"/>
      <c r="V305" s="13"/>
      <c r="W305" s="13"/>
      <c r="X305" s="13"/>
      <c r="Y305" s="13"/>
      <c r="Z305" s="13"/>
      <c r="AA305" s="13"/>
      <c r="AB305" s="13"/>
      <c r="AC305" s="13"/>
      <c r="AD305" s="13"/>
      <c r="AE305" s="13"/>
      <c r="AT305" s="245" t="s">
        <v>137</v>
      </c>
      <c r="AU305" s="245" t="s">
        <v>83</v>
      </c>
      <c r="AV305" s="13" t="s">
        <v>85</v>
      </c>
      <c r="AW305" s="13" t="s">
        <v>31</v>
      </c>
      <c r="AX305" s="13" t="s">
        <v>75</v>
      </c>
      <c r="AY305" s="245" t="s">
        <v>129</v>
      </c>
    </row>
    <row r="306" s="14" customFormat="1">
      <c r="A306" s="14"/>
      <c r="B306" s="246"/>
      <c r="C306" s="247"/>
      <c r="D306" s="226" t="s">
        <v>137</v>
      </c>
      <c r="E306" s="248" t="s">
        <v>1</v>
      </c>
      <c r="F306" s="249" t="s">
        <v>160</v>
      </c>
      <c r="G306" s="247"/>
      <c r="H306" s="250">
        <v>40</v>
      </c>
      <c r="I306" s="251"/>
      <c r="J306" s="247"/>
      <c r="K306" s="247"/>
      <c r="L306" s="252"/>
      <c r="M306" s="253"/>
      <c r="N306" s="254"/>
      <c r="O306" s="254"/>
      <c r="P306" s="254"/>
      <c r="Q306" s="254"/>
      <c r="R306" s="254"/>
      <c r="S306" s="254"/>
      <c r="T306" s="255"/>
      <c r="U306" s="14"/>
      <c r="V306" s="14"/>
      <c r="W306" s="14"/>
      <c r="X306" s="14"/>
      <c r="Y306" s="14"/>
      <c r="Z306" s="14"/>
      <c r="AA306" s="14"/>
      <c r="AB306" s="14"/>
      <c r="AC306" s="14"/>
      <c r="AD306" s="14"/>
      <c r="AE306" s="14"/>
      <c r="AT306" s="256" t="s">
        <v>137</v>
      </c>
      <c r="AU306" s="256" t="s">
        <v>83</v>
      </c>
      <c r="AV306" s="14" t="s">
        <v>135</v>
      </c>
      <c r="AW306" s="14" t="s">
        <v>31</v>
      </c>
      <c r="AX306" s="14" t="s">
        <v>83</v>
      </c>
      <c r="AY306" s="256" t="s">
        <v>129</v>
      </c>
    </row>
    <row r="307" s="2" customFormat="1" ht="21.75" customHeight="1">
      <c r="A307" s="38"/>
      <c r="B307" s="39"/>
      <c r="C307" s="257" t="s">
        <v>280</v>
      </c>
      <c r="D307" s="257" t="s">
        <v>163</v>
      </c>
      <c r="E307" s="258" t="s">
        <v>281</v>
      </c>
      <c r="F307" s="259" t="s">
        <v>282</v>
      </c>
      <c r="G307" s="260" t="s">
        <v>258</v>
      </c>
      <c r="H307" s="261">
        <v>79</v>
      </c>
      <c r="I307" s="262"/>
      <c r="J307" s="263">
        <f>ROUND(I307*H307,2)</f>
        <v>0</v>
      </c>
      <c r="K307" s="259" t="s">
        <v>133</v>
      </c>
      <c r="L307" s="44"/>
      <c r="M307" s="264" t="s">
        <v>1</v>
      </c>
      <c r="N307" s="265" t="s">
        <v>40</v>
      </c>
      <c r="O307" s="91"/>
      <c r="P307" s="220">
        <f>O307*H307</f>
        <v>0</v>
      </c>
      <c r="Q307" s="220">
        <v>0</v>
      </c>
      <c r="R307" s="220">
        <f>Q307*H307</f>
        <v>0</v>
      </c>
      <c r="S307" s="220">
        <v>0</v>
      </c>
      <c r="T307" s="221">
        <f>S307*H307</f>
        <v>0</v>
      </c>
      <c r="U307" s="38"/>
      <c r="V307" s="38"/>
      <c r="W307" s="38"/>
      <c r="X307" s="38"/>
      <c r="Y307" s="38"/>
      <c r="Z307" s="38"/>
      <c r="AA307" s="38"/>
      <c r="AB307" s="38"/>
      <c r="AC307" s="38"/>
      <c r="AD307" s="38"/>
      <c r="AE307" s="38"/>
      <c r="AR307" s="222" t="s">
        <v>259</v>
      </c>
      <c r="AT307" s="222" t="s">
        <v>163</v>
      </c>
      <c r="AU307" s="222" t="s">
        <v>83</v>
      </c>
      <c r="AY307" s="17" t="s">
        <v>129</v>
      </c>
      <c r="BE307" s="223">
        <f>IF(N307="základní",J307,0)</f>
        <v>0</v>
      </c>
      <c r="BF307" s="223">
        <f>IF(N307="snížená",J307,0)</f>
        <v>0</v>
      </c>
      <c r="BG307" s="223">
        <f>IF(N307="zákl. přenesená",J307,0)</f>
        <v>0</v>
      </c>
      <c r="BH307" s="223">
        <f>IF(N307="sníž. přenesená",J307,0)</f>
        <v>0</v>
      </c>
      <c r="BI307" s="223">
        <f>IF(N307="nulová",J307,0)</f>
        <v>0</v>
      </c>
      <c r="BJ307" s="17" t="s">
        <v>83</v>
      </c>
      <c r="BK307" s="223">
        <f>ROUND(I307*H307,2)</f>
        <v>0</v>
      </c>
      <c r="BL307" s="17" t="s">
        <v>259</v>
      </c>
      <c r="BM307" s="222" t="s">
        <v>283</v>
      </c>
    </row>
    <row r="308" s="13" customFormat="1">
      <c r="A308" s="13"/>
      <c r="B308" s="235"/>
      <c r="C308" s="236"/>
      <c r="D308" s="226" t="s">
        <v>137</v>
      </c>
      <c r="E308" s="237" t="s">
        <v>1</v>
      </c>
      <c r="F308" s="238" t="s">
        <v>275</v>
      </c>
      <c r="G308" s="236"/>
      <c r="H308" s="239">
        <v>79</v>
      </c>
      <c r="I308" s="240"/>
      <c r="J308" s="236"/>
      <c r="K308" s="236"/>
      <c r="L308" s="241"/>
      <c r="M308" s="242"/>
      <c r="N308" s="243"/>
      <c r="O308" s="243"/>
      <c r="P308" s="243"/>
      <c r="Q308" s="243"/>
      <c r="R308" s="243"/>
      <c r="S308" s="243"/>
      <c r="T308" s="244"/>
      <c r="U308" s="13"/>
      <c r="V308" s="13"/>
      <c r="W308" s="13"/>
      <c r="X308" s="13"/>
      <c r="Y308" s="13"/>
      <c r="Z308" s="13"/>
      <c r="AA308" s="13"/>
      <c r="AB308" s="13"/>
      <c r="AC308" s="13"/>
      <c r="AD308" s="13"/>
      <c r="AE308" s="13"/>
      <c r="AT308" s="245" t="s">
        <v>137</v>
      </c>
      <c r="AU308" s="245" t="s">
        <v>83</v>
      </c>
      <c r="AV308" s="13" t="s">
        <v>85</v>
      </c>
      <c r="AW308" s="13" t="s">
        <v>31</v>
      </c>
      <c r="AX308" s="13" t="s">
        <v>75</v>
      </c>
      <c r="AY308" s="245" t="s">
        <v>129</v>
      </c>
    </row>
    <row r="309" s="14" customFormat="1">
      <c r="A309" s="14"/>
      <c r="B309" s="246"/>
      <c r="C309" s="247"/>
      <c r="D309" s="226" t="s">
        <v>137</v>
      </c>
      <c r="E309" s="248" t="s">
        <v>1</v>
      </c>
      <c r="F309" s="249" t="s">
        <v>160</v>
      </c>
      <c r="G309" s="247"/>
      <c r="H309" s="250">
        <v>79</v>
      </c>
      <c r="I309" s="251"/>
      <c r="J309" s="247"/>
      <c r="K309" s="247"/>
      <c r="L309" s="252"/>
      <c r="M309" s="253"/>
      <c r="N309" s="254"/>
      <c r="O309" s="254"/>
      <c r="P309" s="254"/>
      <c r="Q309" s="254"/>
      <c r="R309" s="254"/>
      <c r="S309" s="254"/>
      <c r="T309" s="255"/>
      <c r="U309" s="14"/>
      <c r="V309" s="14"/>
      <c r="W309" s="14"/>
      <c r="X309" s="14"/>
      <c r="Y309" s="14"/>
      <c r="Z309" s="14"/>
      <c r="AA309" s="14"/>
      <c r="AB309" s="14"/>
      <c r="AC309" s="14"/>
      <c r="AD309" s="14"/>
      <c r="AE309" s="14"/>
      <c r="AT309" s="256" t="s">
        <v>137</v>
      </c>
      <c r="AU309" s="256" t="s">
        <v>83</v>
      </c>
      <c r="AV309" s="14" t="s">
        <v>135</v>
      </c>
      <c r="AW309" s="14" t="s">
        <v>31</v>
      </c>
      <c r="AX309" s="14" t="s">
        <v>83</v>
      </c>
      <c r="AY309" s="256" t="s">
        <v>129</v>
      </c>
    </row>
    <row r="310" s="11" customFormat="1" ht="25.92" customHeight="1">
      <c r="A310" s="11"/>
      <c r="B310" s="196"/>
      <c r="C310" s="197"/>
      <c r="D310" s="198" t="s">
        <v>74</v>
      </c>
      <c r="E310" s="199" t="s">
        <v>99</v>
      </c>
      <c r="F310" s="199" t="s">
        <v>284</v>
      </c>
      <c r="G310" s="197"/>
      <c r="H310" s="197"/>
      <c r="I310" s="200"/>
      <c r="J310" s="201">
        <f>BK310</f>
        <v>0</v>
      </c>
      <c r="K310" s="197"/>
      <c r="L310" s="202"/>
      <c r="M310" s="203"/>
      <c r="N310" s="204"/>
      <c r="O310" s="204"/>
      <c r="P310" s="205">
        <f>SUM(P311:P328)</f>
        <v>0</v>
      </c>
      <c r="Q310" s="204"/>
      <c r="R310" s="205">
        <f>SUM(R311:R328)</f>
        <v>0</v>
      </c>
      <c r="S310" s="204"/>
      <c r="T310" s="206">
        <f>SUM(T311:T328)</f>
        <v>0</v>
      </c>
      <c r="U310" s="11"/>
      <c r="V310" s="11"/>
      <c r="W310" s="11"/>
      <c r="X310" s="11"/>
      <c r="Y310" s="11"/>
      <c r="Z310" s="11"/>
      <c r="AA310" s="11"/>
      <c r="AB310" s="11"/>
      <c r="AC310" s="11"/>
      <c r="AD310" s="11"/>
      <c r="AE310" s="11"/>
      <c r="AR310" s="207" t="s">
        <v>201</v>
      </c>
      <c r="AT310" s="208" t="s">
        <v>74</v>
      </c>
      <c r="AU310" s="208" t="s">
        <v>75</v>
      </c>
      <c r="AY310" s="207" t="s">
        <v>129</v>
      </c>
      <c r="BK310" s="209">
        <f>SUM(BK311:BK328)</f>
        <v>0</v>
      </c>
    </row>
    <row r="311" s="2" customFormat="1" ht="204.9" customHeight="1">
      <c r="A311" s="38"/>
      <c r="B311" s="39"/>
      <c r="C311" s="257" t="s">
        <v>285</v>
      </c>
      <c r="D311" s="257" t="s">
        <v>163</v>
      </c>
      <c r="E311" s="258" t="s">
        <v>286</v>
      </c>
      <c r="F311" s="259" t="s">
        <v>287</v>
      </c>
      <c r="G311" s="260" t="s">
        <v>132</v>
      </c>
      <c r="H311" s="261">
        <v>8279.8199999999997</v>
      </c>
      <c r="I311" s="262"/>
      <c r="J311" s="263">
        <f>ROUND(I311*H311,2)</f>
        <v>0</v>
      </c>
      <c r="K311" s="259" t="s">
        <v>133</v>
      </c>
      <c r="L311" s="44"/>
      <c r="M311" s="264" t="s">
        <v>1</v>
      </c>
      <c r="N311" s="265" t="s">
        <v>40</v>
      </c>
      <c r="O311" s="91"/>
      <c r="P311" s="220">
        <f>O311*H311</f>
        <v>0</v>
      </c>
      <c r="Q311" s="220">
        <v>0</v>
      </c>
      <c r="R311" s="220">
        <f>Q311*H311</f>
        <v>0</v>
      </c>
      <c r="S311" s="220">
        <v>0</v>
      </c>
      <c r="T311" s="221">
        <f>S311*H311</f>
        <v>0</v>
      </c>
      <c r="U311" s="38"/>
      <c r="V311" s="38"/>
      <c r="W311" s="38"/>
      <c r="X311" s="38"/>
      <c r="Y311" s="38"/>
      <c r="Z311" s="38"/>
      <c r="AA311" s="38"/>
      <c r="AB311" s="38"/>
      <c r="AC311" s="38"/>
      <c r="AD311" s="38"/>
      <c r="AE311" s="38"/>
      <c r="AR311" s="222" t="s">
        <v>259</v>
      </c>
      <c r="AT311" s="222" t="s">
        <v>163</v>
      </c>
      <c r="AU311" s="222" t="s">
        <v>83</v>
      </c>
      <c r="AY311" s="17" t="s">
        <v>129</v>
      </c>
      <c r="BE311" s="223">
        <f>IF(N311="základní",J311,0)</f>
        <v>0</v>
      </c>
      <c r="BF311" s="223">
        <f>IF(N311="snížená",J311,0)</f>
        <v>0</v>
      </c>
      <c r="BG311" s="223">
        <f>IF(N311="zákl. přenesená",J311,0)</f>
        <v>0</v>
      </c>
      <c r="BH311" s="223">
        <f>IF(N311="sníž. přenesená",J311,0)</f>
        <v>0</v>
      </c>
      <c r="BI311" s="223">
        <f>IF(N311="nulová",J311,0)</f>
        <v>0</v>
      </c>
      <c r="BJ311" s="17" t="s">
        <v>83</v>
      </c>
      <c r="BK311" s="223">
        <f>ROUND(I311*H311,2)</f>
        <v>0</v>
      </c>
      <c r="BL311" s="17" t="s">
        <v>259</v>
      </c>
      <c r="BM311" s="222" t="s">
        <v>288</v>
      </c>
    </row>
    <row r="312" s="2" customFormat="1">
      <c r="A312" s="38"/>
      <c r="B312" s="39"/>
      <c r="C312" s="40"/>
      <c r="D312" s="226" t="s">
        <v>168</v>
      </c>
      <c r="E312" s="40"/>
      <c r="F312" s="266" t="s">
        <v>289</v>
      </c>
      <c r="G312" s="40"/>
      <c r="H312" s="40"/>
      <c r="I312" s="267"/>
      <c r="J312" s="40"/>
      <c r="K312" s="40"/>
      <c r="L312" s="44"/>
      <c r="M312" s="268"/>
      <c r="N312" s="269"/>
      <c r="O312" s="91"/>
      <c r="P312" s="91"/>
      <c r="Q312" s="91"/>
      <c r="R312" s="91"/>
      <c r="S312" s="91"/>
      <c r="T312" s="92"/>
      <c r="U312" s="38"/>
      <c r="V312" s="38"/>
      <c r="W312" s="38"/>
      <c r="X312" s="38"/>
      <c r="Y312" s="38"/>
      <c r="Z312" s="38"/>
      <c r="AA312" s="38"/>
      <c r="AB312" s="38"/>
      <c r="AC312" s="38"/>
      <c r="AD312" s="38"/>
      <c r="AE312" s="38"/>
      <c r="AT312" s="17" t="s">
        <v>168</v>
      </c>
      <c r="AU312" s="17" t="s">
        <v>83</v>
      </c>
    </row>
    <row r="313" s="2" customFormat="1">
      <c r="A313" s="38"/>
      <c r="B313" s="39"/>
      <c r="C313" s="40"/>
      <c r="D313" s="226" t="s">
        <v>161</v>
      </c>
      <c r="E313" s="40"/>
      <c r="F313" s="266" t="s">
        <v>290</v>
      </c>
      <c r="G313" s="40"/>
      <c r="H313" s="40"/>
      <c r="I313" s="267"/>
      <c r="J313" s="40"/>
      <c r="K313" s="40"/>
      <c r="L313" s="44"/>
      <c r="M313" s="268"/>
      <c r="N313" s="269"/>
      <c r="O313" s="91"/>
      <c r="P313" s="91"/>
      <c r="Q313" s="91"/>
      <c r="R313" s="91"/>
      <c r="S313" s="91"/>
      <c r="T313" s="92"/>
      <c r="U313" s="38"/>
      <c r="V313" s="38"/>
      <c r="W313" s="38"/>
      <c r="X313" s="38"/>
      <c r="Y313" s="38"/>
      <c r="Z313" s="38"/>
      <c r="AA313" s="38"/>
      <c r="AB313" s="38"/>
      <c r="AC313" s="38"/>
      <c r="AD313" s="38"/>
      <c r="AE313" s="38"/>
      <c r="AT313" s="17" t="s">
        <v>161</v>
      </c>
      <c r="AU313" s="17" t="s">
        <v>83</v>
      </c>
    </row>
    <row r="314" s="13" customFormat="1">
      <c r="A314" s="13"/>
      <c r="B314" s="235"/>
      <c r="C314" s="236"/>
      <c r="D314" s="226" t="s">
        <v>137</v>
      </c>
      <c r="E314" s="237" t="s">
        <v>1</v>
      </c>
      <c r="F314" s="238" t="s">
        <v>291</v>
      </c>
      <c r="G314" s="236"/>
      <c r="H314" s="239">
        <v>8279.8199999999997</v>
      </c>
      <c r="I314" s="240"/>
      <c r="J314" s="236"/>
      <c r="K314" s="236"/>
      <c r="L314" s="241"/>
      <c r="M314" s="242"/>
      <c r="N314" s="243"/>
      <c r="O314" s="243"/>
      <c r="P314" s="243"/>
      <c r="Q314" s="243"/>
      <c r="R314" s="243"/>
      <c r="S314" s="243"/>
      <c r="T314" s="244"/>
      <c r="U314" s="13"/>
      <c r="V314" s="13"/>
      <c r="W314" s="13"/>
      <c r="X314" s="13"/>
      <c r="Y314" s="13"/>
      <c r="Z314" s="13"/>
      <c r="AA314" s="13"/>
      <c r="AB314" s="13"/>
      <c r="AC314" s="13"/>
      <c r="AD314" s="13"/>
      <c r="AE314" s="13"/>
      <c r="AT314" s="245" t="s">
        <v>137</v>
      </c>
      <c r="AU314" s="245" t="s">
        <v>83</v>
      </c>
      <c r="AV314" s="13" t="s">
        <v>85</v>
      </c>
      <c r="AW314" s="13" t="s">
        <v>31</v>
      </c>
      <c r="AX314" s="13" t="s">
        <v>75</v>
      </c>
      <c r="AY314" s="245" t="s">
        <v>129</v>
      </c>
    </row>
    <row r="315" s="14" customFormat="1">
      <c r="A315" s="14"/>
      <c r="B315" s="246"/>
      <c r="C315" s="247"/>
      <c r="D315" s="226" t="s">
        <v>137</v>
      </c>
      <c r="E315" s="248" t="s">
        <v>1</v>
      </c>
      <c r="F315" s="249" t="s">
        <v>160</v>
      </c>
      <c r="G315" s="247"/>
      <c r="H315" s="250">
        <v>8279.8199999999997</v>
      </c>
      <c r="I315" s="251"/>
      <c r="J315" s="247"/>
      <c r="K315" s="247"/>
      <c r="L315" s="252"/>
      <c r="M315" s="253"/>
      <c r="N315" s="254"/>
      <c r="O315" s="254"/>
      <c r="P315" s="254"/>
      <c r="Q315" s="254"/>
      <c r="R315" s="254"/>
      <c r="S315" s="254"/>
      <c r="T315" s="255"/>
      <c r="U315" s="14"/>
      <c r="V315" s="14"/>
      <c r="W315" s="14"/>
      <c r="X315" s="14"/>
      <c r="Y315" s="14"/>
      <c r="Z315" s="14"/>
      <c r="AA315" s="14"/>
      <c r="AB315" s="14"/>
      <c r="AC315" s="14"/>
      <c r="AD315" s="14"/>
      <c r="AE315" s="14"/>
      <c r="AT315" s="256" t="s">
        <v>137</v>
      </c>
      <c r="AU315" s="256" t="s">
        <v>83</v>
      </c>
      <c r="AV315" s="14" t="s">
        <v>135</v>
      </c>
      <c r="AW315" s="14" t="s">
        <v>31</v>
      </c>
      <c r="AX315" s="14" t="s">
        <v>83</v>
      </c>
      <c r="AY315" s="256" t="s">
        <v>129</v>
      </c>
    </row>
    <row r="316" s="2" customFormat="1" ht="33" customHeight="1">
      <c r="A316" s="38"/>
      <c r="B316" s="39"/>
      <c r="C316" s="257" t="s">
        <v>7</v>
      </c>
      <c r="D316" s="257" t="s">
        <v>163</v>
      </c>
      <c r="E316" s="258" t="s">
        <v>292</v>
      </c>
      <c r="F316" s="259" t="s">
        <v>293</v>
      </c>
      <c r="G316" s="260" t="s">
        <v>258</v>
      </c>
      <c r="H316" s="261">
        <v>5</v>
      </c>
      <c r="I316" s="262"/>
      <c r="J316" s="263">
        <f>ROUND(I316*H316,2)</f>
        <v>0</v>
      </c>
      <c r="K316" s="259" t="s">
        <v>133</v>
      </c>
      <c r="L316" s="44"/>
      <c r="M316" s="264" t="s">
        <v>1</v>
      </c>
      <c r="N316" s="265" t="s">
        <v>40</v>
      </c>
      <c r="O316" s="91"/>
      <c r="P316" s="220">
        <f>O316*H316</f>
        <v>0</v>
      </c>
      <c r="Q316" s="220">
        <v>0</v>
      </c>
      <c r="R316" s="220">
        <f>Q316*H316</f>
        <v>0</v>
      </c>
      <c r="S316" s="220">
        <v>0</v>
      </c>
      <c r="T316" s="221">
        <f>S316*H316</f>
        <v>0</v>
      </c>
      <c r="U316" s="38"/>
      <c r="V316" s="38"/>
      <c r="W316" s="38"/>
      <c r="X316" s="38"/>
      <c r="Y316" s="38"/>
      <c r="Z316" s="38"/>
      <c r="AA316" s="38"/>
      <c r="AB316" s="38"/>
      <c r="AC316" s="38"/>
      <c r="AD316" s="38"/>
      <c r="AE316" s="38"/>
      <c r="AR316" s="222" t="s">
        <v>135</v>
      </c>
      <c r="AT316" s="222" t="s">
        <v>163</v>
      </c>
      <c r="AU316" s="222" t="s">
        <v>83</v>
      </c>
      <c r="AY316" s="17" t="s">
        <v>129</v>
      </c>
      <c r="BE316" s="223">
        <f>IF(N316="základní",J316,0)</f>
        <v>0</v>
      </c>
      <c r="BF316" s="223">
        <f>IF(N316="snížená",J316,0)</f>
        <v>0</v>
      </c>
      <c r="BG316" s="223">
        <f>IF(N316="zákl. přenesená",J316,0)</f>
        <v>0</v>
      </c>
      <c r="BH316" s="223">
        <f>IF(N316="sníž. přenesená",J316,0)</f>
        <v>0</v>
      </c>
      <c r="BI316" s="223">
        <f>IF(N316="nulová",J316,0)</f>
        <v>0</v>
      </c>
      <c r="BJ316" s="17" t="s">
        <v>83</v>
      </c>
      <c r="BK316" s="223">
        <f>ROUND(I316*H316,2)</f>
        <v>0</v>
      </c>
      <c r="BL316" s="17" t="s">
        <v>135</v>
      </c>
      <c r="BM316" s="222" t="s">
        <v>294</v>
      </c>
    </row>
    <row r="317" s="2" customFormat="1">
      <c r="A317" s="38"/>
      <c r="B317" s="39"/>
      <c r="C317" s="40"/>
      <c r="D317" s="226" t="s">
        <v>168</v>
      </c>
      <c r="E317" s="40"/>
      <c r="F317" s="266" t="s">
        <v>295</v>
      </c>
      <c r="G317" s="40"/>
      <c r="H317" s="40"/>
      <c r="I317" s="267"/>
      <c r="J317" s="40"/>
      <c r="K317" s="40"/>
      <c r="L317" s="44"/>
      <c r="M317" s="268"/>
      <c r="N317" s="269"/>
      <c r="O317" s="91"/>
      <c r="P317" s="91"/>
      <c r="Q317" s="91"/>
      <c r="R317" s="91"/>
      <c r="S317" s="91"/>
      <c r="T317" s="92"/>
      <c r="U317" s="38"/>
      <c r="V317" s="38"/>
      <c r="W317" s="38"/>
      <c r="X317" s="38"/>
      <c r="Y317" s="38"/>
      <c r="Z317" s="38"/>
      <c r="AA317" s="38"/>
      <c r="AB317" s="38"/>
      <c r="AC317" s="38"/>
      <c r="AD317" s="38"/>
      <c r="AE317" s="38"/>
      <c r="AT317" s="17" t="s">
        <v>168</v>
      </c>
      <c r="AU317" s="17" t="s">
        <v>83</v>
      </c>
    </row>
    <row r="318" s="12" customFormat="1">
      <c r="A318" s="12"/>
      <c r="B318" s="224"/>
      <c r="C318" s="225"/>
      <c r="D318" s="226" t="s">
        <v>137</v>
      </c>
      <c r="E318" s="227" t="s">
        <v>1</v>
      </c>
      <c r="F318" s="228" t="s">
        <v>296</v>
      </c>
      <c r="G318" s="225"/>
      <c r="H318" s="227" t="s">
        <v>1</v>
      </c>
      <c r="I318" s="229"/>
      <c r="J318" s="225"/>
      <c r="K318" s="225"/>
      <c r="L318" s="230"/>
      <c r="M318" s="231"/>
      <c r="N318" s="232"/>
      <c r="O318" s="232"/>
      <c r="P318" s="232"/>
      <c r="Q318" s="232"/>
      <c r="R318" s="232"/>
      <c r="S318" s="232"/>
      <c r="T318" s="233"/>
      <c r="U318" s="12"/>
      <c r="V318" s="12"/>
      <c r="W318" s="12"/>
      <c r="X318" s="12"/>
      <c r="Y318" s="12"/>
      <c r="Z318" s="12"/>
      <c r="AA318" s="12"/>
      <c r="AB318" s="12"/>
      <c r="AC318" s="12"/>
      <c r="AD318" s="12"/>
      <c r="AE318" s="12"/>
      <c r="AT318" s="234" t="s">
        <v>137</v>
      </c>
      <c r="AU318" s="234" t="s">
        <v>83</v>
      </c>
      <c r="AV318" s="12" t="s">
        <v>83</v>
      </c>
      <c r="AW318" s="12" t="s">
        <v>31</v>
      </c>
      <c r="AX318" s="12" t="s">
        <v>75</v>
      </c>
      <c r="AY318" s="234" t="s">
        <v>129</v>
      </c>
    </row>
    <row r="319" s="13" customFormat="1">
      <c r="A319" s="13"/>
      <c r="B319" s="235"/>
      <c r="C319" s="236"/>
      <c r="D319" s="226" t="s">
        <v>137</v>
      </c>
      <c r="E319" s="237" t="s">
        <v>1</v>
      </c>
      <c r="F319" s="238" t="s">
        <v>83</v>
      </c>
      <c r="G319" s="236"/>
      <c r="H319" s="239">
        <v>1</v>
      </c>
      <c r="I319" s="240"/>
      <c r="J319" s="236"/>
      <c r="K319" s="236"/>
      <c r="L319" s="241"/>
      <c r="M319" s="242"/>
      <c r="N319" s="243"/>
      <c r="O319" s="243"/>
      <c r="P319" s="243"/>
      <c r="Q319" s="243"/>
      <c r="R319" s="243"/>
      <c r="S319" s="243"/>
      <c r="T319" s="244"/>
      <c r="U319" s="13"/>
      <c r="V319" s="13"/>
      <c r="W319" s="13"/>
      <c r="X319" s="13"/>
      <c r="Y319" s="13"/>
      <c r="Z319" s="13"/>
      <c r="AA319" s="13"/>
      <c r="AB319" s="13"/>
      <c r="AC319" s="13"/>
      <c r="AD319" s="13"/>
      <c r="AE319" s="13"/>
      <c r="AT319" s="245" t="s">
        <v>137</v>
      </c>
      <c r="AU319" s="245" t="s">
        <v>83</v>
      </c>
      <c r="AV319" s="13" t="s">
        <v>85</v>
      </c>
      <c r="AW319" s="13" t="s">
        <v>31</v>
      </c>
      <c r="AX319" s="13" t="s">
        <v>75</v>
      </c>
      <c r="AY319" s="245" t="s">
        <v>129</v>
      </c>
    </row>
    <row r="320" s="12" customFormat="1">
      <c r="A320" s="12"/>
      <c r="B320" s="224"/>
      <c r="C320" s="225"/>
      <c r="D320" s="226" t="s">
        <v>137</v>
      </c>
      <c r="E320" s="227" t="s">
        <v>1</v>
      </c>
      <c r="F320" s="228" t="s">
        <v>297</v>
      </c>
      <c r="G320" s="225"/>
      <c r="H320" s="227" t="s">
        <v>1</v>
      </c>
      <c r="I320" s="229"/>
      <c r="J320" s="225"/>
      <c r="K320" s="225"/>
      <c r="L320" s="230"/>
      <c r="M320" s="231"/>
      <c r="N320" s="232"/>
      <c r="O320" s="232"/>
      <c r="P320" s="232"/>
      <c r="Q320" s="232"/>
      <c r="R320" s="232"/>
      <c r="S320" s="232"/>
      <c r="T320" s="233"/>
      <c r="U320" s="12"/>
      <c r="V320" s="12"/>
      <c r="W320" s="12"/>
      <c r="X320" s="12"/>
      <c r="Y320" s="12"/>
      <c r="Z320" s="12"/>
      <c r="AA320" s="12"/>
      <c r="AB320" s="12"/>
      <c r="AC320" s="12"/>
      <c r="AD320" s="12"/>
      <c r="AE320" s="12"/>
      <c r="AT320" s="234" t="s">
        <v>137</v>
      </c>
      <c r="AU320" s="234" t="s">
        <v>83</v>
      </c>
      <c r="AV320" s="12" t="s">
        <v>83</v>
      </c>
      <c r="AW320" s="12" t="s">
        <v>31</v>
      </c>
      <c r="AX320" s="12" t="s">
        <v>75</v>
      </c>
      <c r="AY320" s="234" t="s">
        <v>129</v>
      </c>
    </row>
    <row r="321" s="13" customFormat="1">
      <c r="A321" s="13"/>
      <c r="B321" s="235"/>
      <c r="C321" s="236"/>
      <c r="D321" s="226" t="s">
        <v>137</v>
      </c>
      <c r="E321" s="237" t="s">
        <v>1</v>
      </c>
      <c r="F321" s="238" t="s">
        <v>83</v>
      </c>
      <c r="G321" s="236"/>
      <c r="H321" s="239">
        <v>1</v>
      </c>
      <c r="I321" s="240"/>
      <c r="J321" s="236"/>
      <c r="K321" s="236"/>
      <c r="L321" s="241"/>
      <c r="M321" s="242"/>
      <c r="N321" s="243"/>
      <c r="O321" s="243"/>
      <c r="P321" s="243"/>
      <c r="Q321" s="243"/>
      <c r="R321" s="243"/>
      <c r="S321" s="243"/>
      <c r="T321" s="244"/>
      <c r="U321" s="13"/>
      <c r="V321" s="13"/>
      <c r="W321" s="13"/>
      <c r="X321" s="13"/>
      <c r="Y321" s="13"/>
      <c r="Z321" s="13"/>
      <c r="AA321" s="13"/>
      <c r="AB321" s="13"/>
      <c r="AC321" s="13"/>
      <c r="AD321" s="13"/>
      <c r="AE321" s="13"/>
      <c r="AT321" s="245" t="s">
        <v>137</v>
      </c>
      <c r="AU321" s="245" t="s">
        <v>83</v>
      </c>
      <c r="AV321" s="13" t="s">
        <v>85</v>
      </c>
      <c r="AW321" s="13" t="s">
        <v>31</v>
      </c>
      <c r="AX321" s="13" t="s">
        <v>75</v>
      </c>
      <c r="AY321" s="245" t="s">
        <v>129</v>
      </c>
    </row>
    <row r="322" s="12" customFormat="1">
      <c r="A322" s="12"/>
      <c r="B322" s="224"/>
      <c r="C322" s="225"/>
      <c r="D322" s="226" t="s">
        <v>137</v>
      </c>
      <c r="E322" s="227" t="s">
        <v>1</v>
      </c>
      <c r="F322" s="228" t="s">
        <v>298</v>
      </c>
      <c r="G322" s="225"/>
      <c r="H322" s="227" t="s">
        <v>1</v>
      </c>
      <c r="I322" s="229"/>
      <c r="J322" s="225"/>
      <c r="K322" s="225"/>
      <c r="L322" s="230"/>
      <c r="M322" s="231"/>
      <c r="N322" s="232"/>
      <c r="O322" s="232"/>
      <c r="P322" s="232"/>
      <c r="Q322" s="232"/>
      <c r="R322" s="232"/>
      <c r="S322" s="232"/>
      <c r="T322" s="233"/>
      <c r="U322" s="12"/>
      <c r="V322" s="12"/>
      <c r="W322" s="12"/>
      <c r="X322" s="12"/>
      <c r="Y322" s="12"/>
      <c r="Z322" s="12"/>
      <c r="AA322" s="12"/>
      <c r="AB322" s="12"/>
      <c r="AC322" s="12"/>
      <c r="AD322" s="12"/>
      <c r="AE322" s="12"/>
      <c r="AT322" s="234" t="s">
        <v>137</v>
      </c>
      <c r="AU322" s="234" t="s">
        <v>83</v>
      </c>
      <c r="AV322" s="12" t="s">
        <v>83</v>
      </c>
      <c r="AW322" s="12" t="s">
        <v>31</v>
      </c>
      <c r="AX322" s="12" t="s">
        <v>75</v>
      </c>
      <c r="AY322" s="234" t="s">
        <v>129</v>
      </c>
    </row>
    <row r="323" s="13" customFormat="1">
      <c r="A323" s="13"/>
      <c r="B323" s="235"/>
      <c r="C323" s="236"/>
      <c r="D323" s="226" t="s">
        <v>137</v>
      </c>
      <c r="E323" s="237" t="s">
        <v>1</v>
      </c>
      <c r="F323" s="238" t="s">
        <v>83</v>
      </c>
      <c r="G323" s="236"/>
      <c r="H323" s="239">
        <v>1</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137</v>
      </c>
      <c r="AU323" s="245" t="s">
        <v>83</v>
      </c>
      <c r="AV323" s="13" t="s">
        <v>85</v>
      </c>
      <c r="AW323" s="13" t="s">
        <v>31</v>
      </c>
      <c r="AX323" s="13" t="s">
        <v>75</v>
      </c>
      <c r="AY323" s="245" t="s">
        <v>129</v>
      </c>
    </row>
    <row r="324" s="12" customFormat="1">
      <c r="A324" s="12"/>
      <c r="B324" s="224"/>
      <c r="C324" s="225"/>
      <c r="D324" s="226" t="s">
        <v>137</v>
      </c>
      <c r="E324" s="227" t="s">
        <v>1</v>
      </c>
      <c r="F324" s="228" t="s">
        <v>299</v>
      </c>
      <c r="G324" s="225"/>
      <c r="H324" s="227" t="s">
        <v>1</v>
      </c>
      <c r="I324" s="229"/>
      <c r="J324" s="225"/>
      <c r="K324" s="225"/>
      <c r="L324" s="230"/>
      <c r="M324" s="231"/>
      <c r="N324" s="232"/>
      <c r="O324" s="232"/>
      <c r="P324" s="232"/>
      <c r="Q324" s="232"/>
      <c r="R324" s="232"/>
      <c r="S324" s="232"/>
      <c r="T324" s="233"/>
      <c r="U324" s="12"/>
      <c r="V324" s="12"/>
      <c r="W324" s="12"/>
      <c r="X324" s="12"/>
      <c r="Y324" s="12"/>
      <c r="Z324" s="12"/>
      <c r="AA324" s="12"/>
      <c r="AB324" s="12"/>
      <c r="AC324" s="12"/>
      <c r="AD324" s="12"/>
      <c r="AE324" s="12"/>
      <c r="AT324" s="234" t="s">
        <v>137</v>
      </c>
      <c r="AU324" s="234" t="s">
        <v>83</v>
      </c>
      <c r="AV324" s="12" t="s">
        <v>83</v>
      </c>
      <c r="AW324" s="12" t="s">
        <v>31</v>
      </c>
      <c r="AX324" s="12" t="s">
        <v>75</v>
      </c>
      <c r="AY324" s="234" t="s">
        <v>129</v>
      </c>
    </row>
    <row r="325" s="13" customFormat="1">
      <c r="A325" s="13"/>
      <c r="B325" s="235"/>
      <c r="C325" s="236"/>
      <c r="D325" s="226" t="s">
        <v>137</v>
      </c>
      <c r="E325" s="237" t="s">
        <v>1</v>
      </c>
      <c r="F325" s="238" t="s">
        <v>83</v>
      </c>
      <c r="G325" s="236"/>
      <c r="H325" s="239">
        <v>1</v>
      </c>
      <c r="I325" s="240"/>
      <c r="J325" s="236"/>
      <c r="K325" s="236"/>
      <c r="L325" s="241"/>
      <c r="M325" s="242"/>
      <c r="N325" s="243"/>
      <c r="O325" s="243"/>
      <c r="P325" s="243"/>
      <c r="Q325" s="243"/>
      <c r="R325" s="243"/>
      <c r="S325" s="243"/>
      <c r="T325" s="244"/>
      <c r="U325" s="13"/>
      <c r="V325" s="13"/>
      <c r="W325" s="13"/>
      <c r="X325" s="13"/>
      <c r="Y325" s="13"/>
      <c r="Z325" s="13"/>
      <c r="AA325" s="13"/>
      <c r="AB325" s="13"/>
      <c r="AC325" s="13"/>
      <c r="AD325" s="13"/>
      <c r="AE325" s="13"/>
      <c r="AT325" s="245" t="s">
        <v>137</v>
      </c>
      <c r="AU325" s="245" t="s">
        <v>83</v>
      </c>
      <c r="AV325" s="13" t="s">
        <v>85</v>
      </c>
      <c r="AW325" s="13" t="s">
        <v>31</v>
      </c>
      <c r="AX325" s="13" t="s">
        <v>75</v>
      </c>
      <c r="AY325" s="245" t="s">
        <v>129</v>
      </c>
    </row>
    <row r="326" s="12" customFormat="1">
      <c r="A326" s="12"/>
      <c r="B326" s="224"/>
      <c r="C326" s="225"/>
      <c r="D326" s="226" t="s">
        <v>137</v>
      </c>
      <c r="E326" s="227" t="s">
        <v>1</v>
      </c>
      <c r="F326" s="228" t="s">
        <v>300</v>
      </c>
      <c r="G326" s="225"/>
      <c r="H326" s="227" t="s">
        <v>1</v>
      </c>
      <c r="I326" s="229"/>
      <c r="J326" s="225"/>
      <c r="K326" s="225"/>
      <c r="L326" s="230"/>
      <c r="M326" s="231"/>
      <c r="N326" s="232"/>
      <c r="O326" s="232"/>
      <c r="P326" s="232"/>
      <c r="Q326" s="232"/>
      <c r="R326" s="232"/>
      <c r="S326" s="232"/>
      <c r="T326" s="233"/>
      <c r="U326" s="12"/>
      <c r="V326" s="12"/>
      <c r="W326" s="12"/>
      <c r="X326" s="12"/>
      <c r="Y326" s="12"/>
      <c r="Z326" s="12"/>
      <c r="AA326" s="12"/>
      <c r="AB326" s="12"/>
      <c r="AC326" s="12"/>
      <c r="AD326" s="12"/>
      <c r="AE326" s="12"/>
      <c r="AT326" s="234" t="s">
        <v>137</v>
      </c>
      <c r="AU326" s="234" t="s">
        <v>83</v>
      </c>
      <c r="AV326" s="12" t="s">
        <v>83</v>
      </c>
      <c r="AW326" s="12" t="s">
        <v>31</v>
      </c>
      <c r="AX326" s="12" t="s">
        <v>75</v>
      </c>
      <c r="AY326" s="234" t="s">
        <v>129</v>
      </c>
    </row>
    <row r="327" s="13" customFormat="1">
      <c r="A327" s="13"/>
      <c r="B327" s="235"/>
      <c r="C327" s="236"/>
      <c r="D327" s="226" t="s">
        <v>137</v>
      </c>
      <c r="E327" s="237" t="s">
        <v>1</v>
      </c>
      <c r="F327" s="238" t="s">
        <v>83</v>
      </c>
      <c r="G327" s="236"/>
      <c r="H327" s="239">
        <v>1</v>
      </c>
      <c r="I327" s="240"/>
      <c r="J327" s="236"/>
      <c r="K327" s="236"/>
      <c r="L327" s="241"/>
      <c r="M327" s="242"/>
      <c r="N327" s="243"/>
      <c r="O327" s="243"/>
      <c r="P327" s="243"/>
      <c r="Q327" s="243"/>
      <c r="R327" s="243"/>
      <c r="S327" s="243"/>
      <c r="T327" s="244"/>
      <c r="U327" s="13"/>
      <c r="V327" s="13"/>
      <c r="W327" s="13"/>
      <c r="X327" s="13"/>
      <c r="Y327" s="13"/>
      <c r="Z327" s="13"/>
      <c r="AA327" s="13"/>
      <c r="AB327" s="13"/>
      <c r="AC327" s="13"/>
      <c r="AD327" s="13"/>
      <c r="AE327" s="13"/>
      <c r="AT327" s="245" t="s">
        <v>137</v>
      </c>
      <c r="AU327" s="245" t="s">
        <v>83</v>
      </c>
      <c r="AV327" s="13" t="s">
        <v>85</v>
      </c>
      <c r="AW327" s="13" t="s">
        <v>31</v>
      </c>
      <c r="AX327" s="13" t="s">
        <v>75</v>
      </c>
      <c r="AY327" s="245" t="s">
        <v>129</v>
      </c>
    </row>
    <row r="328" s="14" customFormat="1">
      <c r="A328" s="14"/>
      <c r="B328" s="246"/>
      <c r="C328" s="247"/>
      <c r="D328" s="226" t="s">
        <v>137</v>
      </c>
      <c r="E328" s="248" t="s">
        <v>1</v>
      </c>
      <c r="F328" s="249" t="s">
        <v>160</v>
      </c>
      <c r="G328" s="247"/>
      <c r="H328" s="250">
        <v>5</v>
      </c>
      <c r="I328" s="251"/>
      <c r="J328" s="247"/>
      <c r="K328" s="247"/>
      <c r="L328" s="252"/>
      <c r="M328" s="270"/>
      <c r="N328" s="271"/>
      <c r="O328" s="271"/>
      <c r="P328" s="271"/>
      <c r="Q328" s="271"/>
      <c r="R328" s="271"/>
      <c r="S328" s="271"/>
      <c r="T328" s="272"/>
      <c r="U328" s="14"/>
      <c r="V328" s="14"/>
      <c r="W328" s="14"/>
      <c r="X328" s="14"/>
      <c r="Y328" s="14"/>
      <c r="Z328" s="14"/>
      <c r="AA328" s="14"/>
      <c r="AB328" s="14"/>
      <c r="AC328" s="14"/>
      <c r="AD328" s="14"/>
      <c r="AE328" s="14"/>
      <c r="AT328" s="256" t="s">
        <v>137</v>
      </c>
      <c r="AU328" s="256" t="s">
        <v>83</v>
      </c>
      <c r="AV328" s="14" t="s">
        <v>135</v>
      </c>
      <c r="AW328" s="14" t="s">
        <v>31</v>
      </c>
      <c r="AX328" s="14" t="s">
        <v>83</v>
      </c>
      <c r="AY328" s="256" t="s">
        <v>129</v>
      </c>
    </row>
    <row r="329" s="2" customFormat="1" ht="6.96" customHeight="1">
      <c r="A329" s="38"/>
      <c r="B329" s="66"/>
      <c r="C329" s="67"/>
      <c r="D329" s="67"/>
      <c r="E329" s="67"/>
      <c r="F329" s="67"/>
      <c r="G329" s="67"/>
      <c r="H329" s="67"/>
      <c r="I329" s="67"/>
      <c r="J329" s="67"/>
      <c r="K329" s="67"/>
      <c r="L329" s="44"/>
      <c r="M329" s="38"/>
      <c r="O329" s="38"/>
      <c r="P329" s="38"/>
      <c r="Q329" s="38"/>
      <c r="R329" s="38"/>
      <c r="S329" s="38"/>
      <c r="T329" s="38"/>
      <c r="U329" s="38"/>
      <c r="V329" s="38"/>
      <c r="W329" s="38"/>
      <c r="X329" s="38"/>
      <c r="Y329" s="38"/>
      <c r="Z329" s="38"/>
      <c r="AA329" s="38"/>
      <c r="AB329" s="38"/>
      <c r="AC329" s="38"/>
      <c r="AD329" s="38"/>
      <c r="AE329" s="38"/>
    </row>
  </sheetData>
  <sheetProtection sheet="1" autoFilter="0" formatColumns="0" formatRows="0" objects="1" scenarios="1" spinCount="100000" saltValue="IJMPk458kjm1vC65DnxL6VIY2PnR+Trl1eAtJ/FPuPwX4N+9S1e2vE8wVkunVJ6jIU4cZg1SlQsqO1t51Bfyyw==" hashValue="IFxxFUZ+xx/H5UAn1KLn1US8pGl6/MsegLlZgBYKimgWmCWkIfB/g+FqJ0mDpZPhrl2TErV2kB1ekl3/8XK97g==" algorithmName="SHA-512" password="CC35"/>
  <autoFilter ref="C119:K328"/>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101</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GPK v úseku Praha hl.n. - Praha Běchovice, Nové spojení</v>
      </c>
      <c r="F7" s="140"/>
      <c r="G7" s="140"/>
      <c r="H7" s="140"/>
      <c r="L7" s="20"/>
    </row>
    <row r="8" hidden="1"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301</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8. 1. 2021</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
        <v>21</v>
      </c>
      <c r="F21" s="38"/>
      <c r="G21" s="38"/>
      <c r="H21" s="38"/>
      <c r="I21" s="140" t="s">
        <v>27</v>
      </c>
      <c r="J21" s="143" t="s">
        <v>1</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ROUND(J120,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ROUND((SUM(BE120:BE335)),  2)</f>
        <v>0</v>
      </c>
      <c r="G33" s="38"/>
      <c r="H33" s="38"/>
      <c r="I33" s="155">
        <v>0.20999999999999999</v>
      </c>
      <c r="J33" s="154">
        <f>ROUND(((SUM(BE120:BE335))*I33),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ROUND((SUM(BF120:BF335)),  2)</f>
        <v>0</v>
      </c>
      <c r="G34" s="38"/>
      <c r="H34" s="38"/>
      <c r="I34" s="155">
        <v>0.14999999999999999</v>
      </c>
      <c r="J34" s="154">
        <f>ROUND(((SUM(BF120:BF335))*I34),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ROUND((SUM(BG120:BG335)),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ROUND((SUM(BH120:BH335)),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ROUND((SUM(BI120:BI335)),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GPK v úseku Praha hl.n. - Praha Běchovice, Nové spojení</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02 - Nové spojení trať + výhybky</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8. 1. 2021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105</v>
      </c>
      <c r="D94" s="176"/>
      <c r="E94" s="176"/>
      <c r="F94" s="176"/>
      <c r="G94" s="176"/>
      <c r="H94" s="176"/>
      <c r="I94" s="176"/>
      <c r="J94" s="177" t="s">
        <v>106</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107</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108</v>
      </c>
    </row>
    <row r="97" hidden="1" s="9" customFormat="1" ht="24.96" customHeight="1">
      <c r="A97" s="9"/>
      <c r="B97" s="179"/>
      <c r="C97" s="180"/>
      <c r="D97" s="181" t="s">
        <v>109</v>
      </c>
      <c r="E97" s="182"/>
      <c r="F97" s="182"/>
      <c r="G97" s="182"/>
      <c r="H97" s="182"/>
      <c r="I97" s="182"/>
      <c r="J97" s="183">
        <f>J121</f>
        <v>0</v>
      </c>
      <c r="K97" s="180"/>
      <c r="L97" s="184"/>
      <c r="S97" s="9"/>
      <c r="T97" s="9"/>
      <c r="U97" s="9"/>
      <c r="V97" s="9"/>
      <c r="W97" s="9"/>
      <c r="X97" s="9"/>
      <c r="Y97" s="9"/>
      <c r="Z97" s="9"/>
      <c r="AA97" s="9"/>
      <c r="AB97" s="9"/>
      <c r="AC97" s="9"/>
      <c r="AD97" s="9"/>
      <c r="AE97" s="9"/>
    </row>
    <row r="98" hidden="1" s="9" customFormat="1" ht="24.96" customHeight="1">
      <c r="A98" s="9"/>
      <c r="B98" s="179"/>
      <c r="C98" s="180"/>
      <c r="D98" s="181" t="s">
        <v>110</v>
      </c>
      <c r="E98" s="182"/>
      <c r="F98" s="182"/>
      <c r="G98" s="182"/>
      <c r="H98" s="182"/>
      <c r="I98" s="182"/>
      <c r="J98" s="183">
        <f>J143</f>
        <v>0</v>
      </c>
      <c r="K98" s="180"/>
      <c r="L98" s="184"/>
      <c r="S98" s="9"/>
      <c r="T98" s="9"/>
      <c r="U98" s="9"/>
      <c r="V98" s="9"/>
      <c r="W98" s="9"/>
      <c r="X98" s="9"/>
      <c r="Y98" s="9"/>
      <c r="Z98" s="9"/>
      <c r="AA98" s="9"/>
      <c r="AB98" s="9"/>
      <c r="AC98" s="9"/>
      <c r="AD98" s="9"/>
      <c r="AE98" s="9"/>
    </row>
    <row r="99" hidden="1" s="9" customFormat="1" ht="24.96" customHeight="1">
      <c r="A99" s="9"/>
      <c r="B99" s="179"/>
      <c r="C99" s="180"/>
      <c r="D99" s="181" t="s">
        <v>111</v>
      </c>
      <c r="E99" s="182"/>
      <c r="F99" s="182"/>
      <c r="G99" s="182"/>
      <c r="H99" s="182"/>
      <c r="I99" s="182"/>
      <c r="J99" s="183">
        <f>J290</f>
        <v>0</v>
      </c>
      <c r="K99" s="180"/>
      <c r="L99" s="184"/>
      <c r="S99" s="9"/>
      <c r="T99" s="9"/>
      <c r="U99" s="9"/>
      <c r="V99" s="9"/>
      <c r="W99" s="9"/>
      <c r="X99" s="9"/>
      <c r="Y99" s="9"/>
      <c r="Z99" s="9"/>
      <c r="AA99" s="9"/>
      <c r="AB99" s="9"/>
      <c r="AC99" s="9"/>
      <c r="AD99" s="9"/>
      <c r="AE99" s="9"/>
    </row>
    <row r="100" hidden="1" s="9" customFormat="1" ht="24.96" customHeight="1">
      <c r="A100" s="9"/>
      <c r="B100" s="179"/>
      <c r="C100" s="180"/>
      <c r="D100" s="181" t="s">
        <v>112</v>
      </c>
      <c r="E100" s="182"/>
      <c r="F100" s="182"/>
      <c r="G100" s="182"/>
      <c r="H100" s="182"/>
      <c r="I100" s="182"/>
      <c r="J100" s="183">
        <f>J322</f>
        <v>0</v>
      </c>
      <c r="K100" s="180"/>
      <c r="L100" s="184"/>
      <c r="S100" s="9"/>
      <c r="T100" s="9"/>
      <c r="U100" s="9"/>
      <c r="V100" s="9"/>
      <c r="W100" s="9"/>
      <c r="X100" s="9"/>
      <c r="Y100" s="9"/>
      <c r="Z100" s="9"/>
      <c r="AA100" s="9"/>
      <c r="AB100" s="9"/>
      <c r="AC100" s="9"/>
      <c r="AD100" s="9"/>
      <c r="AE100" s="9"/>
    </row>
    <row r="101" hidden="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hidden="1"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3" hidden="1"/>
    <row r="104" hidden="1"/>
    <row r="105" hidden="1"/>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113</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74" t="str">
        <f>E7</f>
        <v>Oprava GPK v úseku Praha hl.n. - Praha Běchovice, Nové spojení</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102</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02 - Nové spojení trať + výhybky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8. 1. 2021</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Lukáš Kot</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0" customFormat="1" ht="29.28" customHeight="1">
      <c r="A119" s="185"/>
      <c r="B119" s="186"/>
      <c r="C119" s="187" t="s">
        <v>114</v>
      </c>
      <c r="D119" s="188" t="s">
        <v>60</v>
      </c>
      <c r="E119" s="188" t="s">
        <v>56</v>
      </c>
      <c r="F119" s="188" t="s">
        <v>57</v>
      </c>
      <c r="G119" s="188" t="s">
        <v>115</v>
      </c>
      <c r="H119" s="188" t="s">
        <v>116</v>
      </c>
      <c r="I119" s="188" t="s">
        <v>117</v>
      </c>
      <c r="J119" s="188" t="s">
        <v>106</v>
      </c>
      <c r="K119" s="189" t="s">
        <v>118</v>
      </c>
      <c r="L119" s="190"/>
      <c r="M119" s="100" t="s">
        <v>1</v>
      </c>
      <c r="N119" s="101" t="s">
        <v>39</v>
      </c>
      <c r="O119" s="101" t="s">
        <v>119</v>
      </c>
      <c r="P119" s="101" t="s">
        <v>120</v>
      </c>
      <c r="Q119" s="101" t="s">
        <v>121</v>
      </c>
      <c r="R119" s="101" t="s">
        <v>122</v>
      </c>
      <c r="S119" s="101" t="s">
        <v>123</v>
      </c>
      <c r="T119" s="102" t="s">
        <v>124</v>
      </c>
      <c r="U119" s="185"/>
      <c r="V119" s="185"/>
      <c r="W119" s="185"/>
      <c r="X119" s="185"/>
      <c r="Y119" s="185"/>
      <c r="Z119" s="185"/>
      <c r="AA119" s="185"/>
      <c r="AB119" s="185"/>
      <c r="AC119" s="185"/>
      <c r="AD119" s="185"/>
      <c r="AE119" s="185"/>
    </row>
    <row r="120" s="2" customFormat="1" ht="22.8" customHeight="1">
      <c r="A120" s="38"/>
      <c r="B120" s="39"/>
      <c r="C120" s="107" t="s">
        <v>125</v>
      </c>
      <c r="D120" s="40"/>
      <c r="E120" s="40"/>
      <c r="F120" s="40"/>
      <c r="G120" s="40"/>
      <c r="H120" s="40"/>
      <c r="I120" s="40"/>
      <c r="J120" s="191">
        <f>BK120</f>
        <v>0</v>
      </c>
      <c r="K120" s="40"/>
      <c r="L120" s="44"/>
      <c r="M120" s="103"/>
      <c r="N120" s="192"/>
      <c r="O120" s="104"/>
      <c r="P120" s="193">
        <f>P121+P143+P290+P322</f>
        <v>0</v>
      </c>
      <c r="Q120" s="104"/>
      <c r="R120" s="193">
        <f>R121+R143+R290+R322</f>
        <v>6995.2150000000001</v>
      </c>
      <c r="S120" s="104"/>
      <c r="T120" s="194">
        <f>T121+T143+T290+T322</f>
        <v>0</v>
      </c>
      <c r="U120" s="38"/>
      <c r="V120" s="38"/>
      <c r="W120" s="38"/>
      <c r="X120" s="38"/>
      <c r="Y120" s="38"/>
      <c r="Z120" s="38"/>
      <c r="AA120" s="38"/>
      <c r="AB120" s="38"/>
      <c r="AC120" s="38"/>
      <c r="AD120" s="38"/>
      <c r="AE120" s="38"/>
      <c r="AT120" s="17" t="s">
        <v>74</v>
      </c>
      <c r="AU120" s="17" t="s">
        <v>108</v>
      </c>
      <c r="BK120" s="195">
        <f>BK121+BK143+BK290+BK322</f>
        <v>0</v>
      </c>
    </row>
    <row r="121" s="11" customFormat="1" ht="25.92" customHeight="1">
      <c r="A121" s="11"/>
      <c r="B121" s="196"/>
      <c r="C121" s="197"/>
      <c r="D121" s="198" t="s">
        <v>74</v>
      </c>
      <c r="E121" s="199" t="s">
        <v>126</v>
      </c>
      <c r="F121" s="199" t="s">
        <v>127</v>
      </c>
      <c r="G121" s="197"/>
      <c r="H121" s="197"/>
      <c r="I121" s="200"/>
      <c r="J121" s="201">
        <f>BK121</f>
        <v>0</v>
      </c>
      <c r="K121" s="197"/>
      <c r="L121" s="202"/>
      <c r="M121" s="203"/>
      <c r="N121" s="204"/>
      <c r="O121" s="204"/>
      <c r="P121" s="205">
        <f>SUM(P122:P142)</f>
        <v>0</v>
      </c>
      <c r="Q121" s="204"/>
      <c r="R121" s="205">
        <f>SUM(R122:R142)</f>
        <v>6995.2150000000001</v>
      </c>
      <c r="S121" s="204"/>
      <c r="T121" s="206">
        <f>SUM(T122:T142)</f>
        <v>0</v>
      </c>
      <c r="U121" s="11"/>
      <c r="V121" s="11"/>
      <c r="W121" s="11"/>
      <c r="X121" s="11"/>
      <c r="Y121" s="11"/>
      <c r="Z121" s="11"/>
      <c r="AA121" s="11"/>
      <c r="AB121" s="11"/>
      <c r="AC121" s="11"/>
      <c r="AD121" s="11"/>
      <c r="AE121" s="11"/>
      <c r="AR121" s="207" t="s">
        <v>128</v>
      </c>
      <c r="AT121" s="208" t="s">
        <v>74</v>
      </c>
      <c r="AU121" s="208" t="s">
        <v>75</v>
      </c>
      <c r="AY121" s="207" t="s">
        <v>129</v>
      </c>
      <c r="BK121" s="209">
        <f>SUM(BK122:BK142)</f>
        <v>0</v>
      </c>
    </row>
    <row r="122" s="2" customFormat="1" ht="16.5" customHeight="1">
      <c r="A122" s="38"/>
      <c r="B122" s="39"/>
      <c r="C122" s="210" t="s">
        <v>83</v>
      </c>
      <c r="D122" s="210" t="s">
        <v>126</v>
      </c>
      <c r="E122" s="211" t="s">
        <v>130</v>
      </c>
      <c r="F122" s="212" t="s">
        <v>131</v>
      </c>
      <c r="G122" s="213" t="s">
        <v>132</v>
      </c>
      <c r="H122" s="214">
        <v>6995.2150000000001</v>
      </c>
      <c r="I122" s="215"/>
      <c r="J122" s="216">
        <f>ROUND(I122*H122,2)</f>
        <v>0</v>
      </c>
      <c r="K122" s="212" t="s">
        <v>133</v>
      </c>
      <c r="L122" s="217"/>
      <c r="M122" s="218" t="s">
        <v>1</v>
      </c>
      <c r="N122" s="219" t="s">
        <v>40</v>
      </c>
      <c r="O122" s="91"/>
      <c r="P122" s="220">
        <f>O122*H122</f>
        <v>0</v>
      </c>
      <c r="Q122" s="220">
        <v>1</v>
      </c>
      <c r="R122" s="220">
        <f>Q122*H122</f>
        <v>6995.2150000000001</v>
      </c>
      <c r="S122" s="220">
        <v>0</v>
      </c>
      <c r="T122" s="221">
        <f>S122*H122</f>
        <v>0</v>
      </c>
      <c r="U122" s="38"/>
      <c r="V122" s="38"/>
      <c r="W122" s="38"/>
      <c r="X122" s="38"/>
      <c r="Y122" s="38"/>
      <c r="Z122" s="38"/>
      <c r="AA122" s="38"/>
      <c r="AB122" s="38"/>
      <c r="AC122" s="38"/>
      <c r="AD122" s="38"/>
      <c r="AE122" s="38"/>
      <c r="AR122" s="222" t="s">
        <v>134</v>
      </c>
      <c r="AT122" s="222" t="s">
        <v>126</v>
      </c>
      <c r="AU122" s="222" t="s">
        <v>83</v>
      </c>
      <c r="AY122" s="17" t="s">
        <v>129</v>
      </c>
      <c r="BE122" s="223">
        <f>IF(N122="základní",J122,0)</f>
        <v>0</v>
      </c>
      <c r="BF122" s="223">
        <f>IF(N122="snížená",J122,0)</f>
        <v>0</v>
      </c>
      <c r="BG122" s="223">
        <f>IF(N122="zákl. přenesená",J122,0)</f>
        <v>0</v>
      </c>
      <c r="BH122" s="223">
        <f>IF(N122="sníž. přenesená",J122,0)</f>
        <v>0</v>
      </c>
      <c r="BI122" s="223">
        <f>IF(N122="nulová",J122,0)</f>
        <v>0</v>
      </c>
      <c r="BJ122" s="17" t="s">
        <v>83</v>
      </c>
      <c r="BK122" s="223">
        <f>ROUND(I122*H122,2)</f>
        <v>0</v>
      </c>
      <c r="BL122" s="17" t="s">
        <v>135</v>
      </c>
      <c r="BM122" s="222" t="s">
        <v>302</v>
      </c>
    </row>
    <row r="123" s="13" customFormat="1">
      <c r="A123" s="13"/>
      <c r="B123" s="235"/>
      <c r="C123" s="236"/>
      <c r="D123" s="226" t="s">
        <v>137</v>
      </c>
      <c r="E123" s="237" t="s">
        <v>1</v>
      </c>
      <c r="F123" s="238" t="s">
        <v>303</v>
      </c>
      <c r="G123" s="236"/>
      <c r="H123" s="239">
        <v>222.21000000000001</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137</v>
      </c>
      <c r="AU123" s="245" t="s">
        <v>83</v>
      </c>
      <c r="AV123" s="13" t="s">
        <v>85</v>
      </c>
      <c r="AW123" s="13" t="s">
        <v>31</v>
      </c>
      <c r="AX123" s="13" t="s">
        <v>75</v>
      </c>
      <c r="AY123" s="245" t="s">
        <v>129</v>
      </c>
    </row>
    <row r="124" s="13" customFormat="1">
      <c r="A124" s="13"/>
      <c r="B124" s="235"/>
      <c r="C124" s="236"/>
      <c r="D124" s="226" t="s">
        <v>137</v>
      </c>
      <c r="E124" s="237" t="s">
        <v>1</v>
      </c>
      <c r="F124" s="238" t="s">
        <v>304</v>
      </c>
      <c r="G124" s="236"/>
      <c r="H124" s="239">
        <v>141.75</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137</v>
      </c>
      <c r="AU124" s="245" t="s">
        <v>83</v>
      </c>
      <c r="AV124" s="13" t="s">
        <v>85</v>
      </c>
      <c r="AW124" s="13" t="s">
        <v>31</v>
      </c>
      <c r="AX124" s="13" t="s">
        <v>75</v>
      </c>
      <c r="AY124" s="245" t="s">
        <v>129</v>
      </c>
    </row>
    <row r="125" s="13" customFormat="1">
      <c r="A125" s="13"/>
      <c r="B125" s="235"/>
      <c r="C125" s="236"/>
      <c r="D125" s="226" t="s">
        <v>137</v>
      </c>
      <c r="E125" s="237" t="s">
        <v>1</v>
      </c>
      <c r="F125" s="238" t="s">
        <v>305</v>
      </c>
      <c r="G125" s="236"/>
      <c r="H125" s="239">
        <v>512.46000000000004</v>
      </c>
      <c r="I125" s="240"/>
      <c r="J125" s="236"/>
      <c r="K125" s="236"/>
      <c r="L125" s="241"/>
      <c r="M125" s="242"/>
      <c r="N125" s="243"/>
      <c r="O125" s="243"/>
      <c r="P125" s="243"/>
      <c r="Q125" s="243"/>
      <c r="R125" s="243"/>
      <c r="S125" s="243"/>
      <c r="T125" s="244"/>
      <c r="U125" s="13"/>
      <c r="V125" s="13"/>
      <c r="W125" s="13"/>
      <c r="X125" s="13"/>
      <c r="Y125" s="13"/>
      <c r="Z125" s="13"/>
      <c r="AA125" s="13"/>
      <c r="AB125" s="13"/>
      <c r="AC125" s="13"/>
      <c r="AD125" s="13"/>
      <c r="AE125" s="13"/>
      <c r="AT125" s="245" t="s">
        <v>137</v>
      </c>
      <c r="AU125" s="245" t="s">
        <v>83</v>
      </c>
      <c r="AV125" s="13" t="s">
        <v>85</v>
      </c>
      <c r="AW125" s="13" t="s">
        <v>31</v>
      </c>
      <c r="AX125" s="13" t="s">
        <v>75</v>
      </c>
      <c r="AY125" s="245" t="s">
        <v>129</v>
      </c>
    </row>
    <row r="126" s="13" customFormat="1">
      <c r="A126" s="13"/>
      <c r="B126" s="235"/>
      <c r="C126" s="236"/>
      <c r="D126" s="226" t="s">
        <v>137</v>
      </c>
      <c r="E126" s="237" t="s">
        <v>1</v>
      </c>
      <c r="F126" s="238" t="s">
        <v>306</v>
      </c>
      <c r="G126" s="236"/>
      <c r="H126" s="239">
        <v>345.32999999999998</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137</v>
      </c>
      <c r="AU126" s="245" t="s">
        <v>83</v>
      </c>
      <c r="AV126" s="13" t="s">
        <v>85</v>
      </c>
      <c r="AW126" s="13" t="s">
        <v>31</v>
      </c>
      <c r="AX126" s="13" t="s">
        <v>75</v>
      </c>
      <c r="AY126" s="245" t="s">
        <v>129</v>
      </c>
    </row>
    <row r="127" s="13" customFormat="1">
      <c r="A127" s="13"/>
      <c r="B127" s="235"/>
      <c r="C127" s="236"/>
      <c r="D127" s="226" t="s">
        <v>137</v>
      </c>
      <c r="E127" s="237" t="s">
        <v>1</v>
      </c>
      <c r="F127" s="238" t="s">
        <v>307</v>
      </c>
      <c r="G127" s="236"/>
      <c r="H127" s="239">
        <v>182.78999999999999</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137</v>
      </c>
      <c r="AU127" s="245" t="s">
        <v>83</v>
      </c>
      <c r="AV127" s="13" t="s">
        <v>85</v>
      </c>
      <c r="AW127" s="13" t="s">
        <v>31</v>
      </c>
      <c r="AX127" s="13" t="s">
        <v>75</v>
      </c>
      <c r="AY127" s="245" t="s">
        <v>129</v>
      </c>
    </row>
    <row r="128" s="13" customFormat="1">
      <c r="A128" s="13"/>
      <c r="B128" s="235"/>
      <c r="C128" s="236"/>
      <c r="D128" s="226" t="s">
        <v>137</v>
      </c>
      <c r="E128" s="237" t="s">
        <v>1</v>
      </c>
      <c r="F128" s="238" t="s">
        <v>308</v>
      </c>
      <c r="G128" s="236"/>
      <c r="H128" s="239">
        <v>175.22999999999999</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137</v>
      </c>
      <c r="AU128" s="245" t="s">
        <v>83</v>
      </c>
      <c r="AV128" s="13" t="s">
        <v>85</v>
      </c>
      <c r="AW128" s="13" t="s">
        <v>31</v>
      </c>
      <c r="AX128" s="13" t="s">
        <v>75</v>
      </c>
      <c r="AY128" s="245" t="s">
        <v>129</v>
      </c>
    </row>
    <row r="129" s="13" customFormat="1">
      <c r="A129" s="13"/>
      <c r="B129" s="235"/>
      <c r="C129" s="236"/>
      <c r="D129" s="226" t="s">
        <v>137</v>
      </c>
      <c r="E129" s="237" t="s">
        <v>1</v>
      </c>
      <c r="F129" s="238" t="s">
        <v>309</v>
      </c>
      <c r="G129" s="236"/>
      <c r="H129" s="239">
        <v>377.73000000000002</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137</v>
      </c>
      <c r="AU129" s="245" t="s">
        <v>83</v>
      </c>
      <c r="AV129" s="13" t="s">
        <v>85</v>
      </c>
      <c r="AW129" s="13" t="s">
        <v>31</v>
      </c>
      <c r="AX129" s="13" t="s">
        <v>75</v>
      </c>
      <c r="AY129" s="245" t="s">
        <v>129</v>
      </c>
    </row>
    <row r="130" s="13" customFormat="1">
      <c r="A130" s="13"/>
      <c r="B130" s="235"/>
      <c r="C130" s="236"/>
      <c r="D130" s="226" t="s">
        <v>137</v>
      </c>
      <c r="E130" s="237" t="s">
        <v>1</v>
      </c>
      <c r="F130" s="238" t="s">
        <v>310</v>
      </c>
      <c r="G130" s="236"/>
      <c r="H130" s="239">
        <v>523.52999999999997</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137</v>
      </c>
      <c r="AU130" s="245" t="s">
        <v>83</v>
      </c>
      <c r="AV130" s="13" t="s">
        <v>85</v>
      </c>
      <c r="AW130" s="13" t="s">
        <v>31</v>
      </c>
      <c r="AX130" s="13" t="s">
        <v>75</v>
      </c>
      <c r="AY130" s="245" t="s">
        <v>129</v>
      </c>
    </row>
    <row r="131" s="13" customFormat="1">
      <c r="A131" s="13"/>
      <c r="B131" s="235"/>
      <c r="C131" s="236"/>
      <c r="D131" s="226" t="s">
        <v>137</v>
      </c>
      <c r="E131" s="237" t="s">
        <v>1</v>
      </c>
      <c r="F131" s="238" t="s">
        <v>311</v>
      </c>
      <c r="G131" s="236"/>
      <c r="H131" s="239">
        <v>808.64999999999998</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137</v>
      </c>
      <c r="AU131" s="245" t="s">
        <v>83</v>
      </c>
      <c r="AV131" s="13" t="s">
        <v>85</v>
      </c>
      <c r="AW131" s="13" t="s">
        <v>31</v>
      </c>
      <c r="AX131" s="13" t="s">
        <v>75</v>
      </c>
      <c r="AY131" s="245" t="s">
        <v>129</v>
      </c>
    </row>
    <row r="132" s="13" customFormat="1">
      <c r="A132" s="13"/>
      <c r="B132" s="235"/>
      <c r="C132" s="236"/>
      <c r="D132" s="226" t="s">
        <v>137</v>
      </c>
      <c r="E132" s="237" t="s">
        <v>1</v>
      </c>
      <c r="F132" s="238" t="s">
        <v>312</v>
      </c>
      <c r="G132" s="236"/>
      <c r="H132" s="239">
        <v>821.34000000000003</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137</v>
      </c>
      <c r="AU132" s="245" t="s">
        <v>83</v>
      </c>
      <c r="AV132" s="13" t="s">
        <v>85</v>
      </c>
      <c r="AW132" s="13" t="s">
        <v>31</v>
      </c>
      <c r="AX132" s="13" t="s">
        <v>75</v>
      </c>
      <c r="AY132" s="245" t="s">
        <v>129</v>
      </c>
    </row>
    <row r="133" s="13" customFormat="1">
      <c r="A133" s="13"/>
      <c r="B133" s="235"/>
      <c r="C133" s="236"/>
      <c r="D133" s="226" t="s">
        <v>137</v>
      </c>
      <c r="E133" s="237" t="s">
        <v>1</v>
      </c>
      <c r="F133" s="238" t="s">
        <v>313</v>
      </c>
      <c r="G133" s="236"/>
      <c r="H133" s="239">
        <v>1101.06</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137</v>
      </c>
      <c r="AU133" s="245" t="s">
        <v>83</v>
      </c>
      <c r="AV133" s="13" t="s">
        <v>85</v>
      </c>
      <c r="AW133" s="13" t="s">
        <v>31</v>
      </c>
      <c r="AX133" s="13" t="s">
        <v>75</v>
      </c>
      <c r="AY133" s="245" t="s">
        <v>129</v>
      </c>
    </row>
    <row r="134" s="13" customFormat="1">
      <c r="A134" s="13"/>
      <c r="B134" s="235"/>
      <c r="C134" s="236"/>
      <c r="D134" s="226" t="s">
        <v>137</v>
      </c>
      <c r="E134" s="237" t="s">
        <v>1</v>
      </c>
      <c r="F134" s="238" t="s">
        <v>314</v>
      </c>
      <c r="G134" s="236"/>
      <c r="H134" s="239">
        <v>71.010000000000005</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137</v>
      </c>
      <c r="AU134" s="245" t="s">
        <v>83</v>
      </c>
      <c r="AV134" s="13" t="s">
        <v>85</v>
      </c>
      <c r="AW134" s="13" t="s">
        <v>31</v>
      </c>
      <c r="AX134" s="13" t="s">
        <v>75</v>
      </c>
      <c r="AY134" s="245" t="s">
        <v>129</v>
      </c>
    </row>
    <row r="135" s="13" customFormat="1">
      <c r="A135" s="13"/>
      <c r="B135" s="235"/>
      <c r="C135" s="236"/>
      <c r="D135" s="226" t="s">
        <v>137</v>
      </c>
      <c r="E135" s="237" t="s">
        <v>1</v>
      </c>
      <c r="F135" s="238" t="s">
        <v>315</v>
      </c>
      <c r="G135" s="236"/>
      <c r="H135" s="239">
        <v>51.030000000000001</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137</v>
      </c>
      <c r="AU135" s="245" t="s">
        <v>83</v>
      </c>
      <c r="AV135" s="13" t="s">
        <v>85</v>
      </c>
      <c r="AW135" s="13" t="s">
        <v>31</v>
      </c>
      <c r="AX135" s="13" t="s">
        <v>75</v>
      </c>
      <c r="AY135" s="245" t="s">
        <v>129</v>
      </c>
    </row>
    <row r="136" s="13" customFormat="1">
      <c r="A136" s="13"/>
      <c r="B136" s="235"/>
      <c r="C136" s="236"/>
      <c r="D136" s="226" t="s">
        <v>137</v>
      </c>
      <c r="E136" s="237" t="s">
        <v>1</v>
      </c>
      <c r="F136" s="238" t="s">
        <v>316</v>
      </c>
      <c r="G136" s="236"/>
      <c r="H136" s="239">
        <v>1256.5799999999999</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137</v>
      </c>
      <c r="AU136" s="245" t="s">
        <v>83</v>
      </c>
      <c r="AV136" s="13" t="s">
        <v>85</v>
      </c>
      <c r="AW136" s="13" t="s">
        <v>31</v>
      </c>
      <c r="AX136" s="13" t="s">
        <v>75</v>
      </c>
      <c r="AY136" s="245" t="s">
        <v>129</v>
      </c>
    </row>
    <row r="137" s="13" customFormat="1">
      <c r="A137" s="13"/>
      <c r="B137" s="235"/>
      <c r="C137" s="236"/>
      <c r="D137" s="226" t="s">
        <v>137</v>
      </c>
      <c r="E137" s="237" t="s">
        <v>1</v>
      </c>
      <c r="F137" s="238" t="s">
        <v>317</v>
      </c>
      <c r="G137" s="236"/>
      <c r="H137" s="239">
        <v>51.234000000000002</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137</v>
      </c>
      <c r="AU137" s="245" t="s">
        <v>83</v>
      </c>
      <c r="AV137" s="13" t="s">
        <v>85</v>
      </c>
      <c r="AW137" s="13" t="s">
        <v>31</v>
      </c>
      <c r="AX137" s="13" t="s">
        <v>75</v>
      </c>
      <c r="AY137" s="245" t="s">
        <v>129</v>
      </c>
    </row>
    <row r="138" s="13" customFormat="1">
      <c r="A138" s="13"/>
      <c r="B138" s="235"/>
      <c r="C138" s="236"/>
      <c r="D138" s="226" t="s">
        <v>137</v>
      </c>
      <c r="E138" s="237" t="s">
        <v>1</v>
      </c>
      <c r="F138" s="238" t="s">
        <v>318</v>
      </c>
      <c r="G138" s="236"/>
      <c r="H138" s="239">
        <v>122.51000000000001</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137</v>
      </c>
      <c r="AU138" s="245" t="s">
        <v>83</v>
      </c>
      <c r="AV138" s="13" t="s">
        <v>85</v>
      </c>
      <c r="AW138" s="13" t="s">
        <v>31</v>
      </c>
      <c r="AX138" s="13" t="s">
        <v>75</v>
      </c>
      <c r="AY138" s="245" t="s">
        <v>129</v>
      </c>
    </row>
    <row r="139" s="13" customFormat="1">
      <c r="A139" s="13"/>
      <c r="B139" s="235"/>
      <c r="C139" s="236"/>
      <c r="D139" s="226" t="s">
        <v>137</v>
      </c>
      <c r="E139" s="237" t="s">
        <v>1</v>
      </c>
      <c r="F139" s="238" t="s">
        <v>319</v>
      </c>
      <c r="G139" s="236"/>
      <c r="H139" s="239">
        <v>51.234000000000002</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137</v>
      </c>
      <c r="AU139" s="245" t="s">
        <v>83</v>
      </c>
      <c r="AV139" s="13" t="s">
        <v>85</v>
      </c>
      <c r="AW139" s="13" t="s">
        <v>31</v>
      </c>
      <c r="AX139" s="13" t="s">
        <v>75</v>
      </c>
      <c r="AY139" s="245" t="s">
        <v>129</v>
      </c>
    </row>
    <row r="140" s="13" customFormat="1">
      <c r="A140" s="13"/>
      <c r="B140" s="235"/>
      <c r="C140" s="236"/>
      <c r="D140" s="226" t="s">
        <v>137</v>
      </c>
      <c r="E140" s="237" t="s">
        <v>1</v>
      </c>
      <c r="F140" s="238" t="s">
        <v>320</v>
      </c>
      <c r="G140" s="236"/>
      <c r="H140" s="239">
        <v>153.137</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137</v>
      </c>
      <c r="AU140" s="245" t="s">
        <v>83</v>
      </c>
      <c r="AV140" s="13" t="s">
        <v>85</v>
      </c>
      <c r="AW140" s="13" t="s">
        <v>31</v>
      </c>
      <c r="AX140" s="13" t="s">
        <v>75</v>
      </c>
      <c r="AY140" s="245" t="s">
        <v>129</v>
      </c>
    </row>
    <row r="141" s="13" customFormat="1">
      <c r="A141" s="13"/>
      <c r="B141" s="235"/>
      <c r="C141" s="236"/>
      <c r="D141" s="226" t="s">
        <v>137</v>
      </c>
      <c r="E141" s="237" t="s">
        <v>1</v>
      </c>
      <c r="F141" s="238" t="s">
        <v>321</v>
      </c>
      <c r="G141" s="236"/>
      <c r="H141" s="239">
        <v>26.399999999999999</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137</v>
      </c>
      <c r="AU141" s="245" t="s">
        <v>83</v>
      </c>
      <c r="AV141" s="13" t="s">
        <v>85</v>
      </c>
      <c r="AW141" s="13" t="s">
        <v>31</v>
      </c>
      <c r="AX141" s="13" t="s">
        <v>75</v>
      </c>
      <c r="AY141" s="245" t="s">
        <v>129</v>
      </c>
    </row>
    <row r="142" s="14" customFormat="1">
      <c r="A142" s="14"/>
      <c r="B142" s="246"/>
      <c r="C142" s="247"/>
      <c r="D142" s="226" t="s">
        <v>137</v>
      </c>
      <c r="E142" s="248" t="s">
        <v>1</v>
      </c>
      <c r="F142" s="249" t="s">
        <v>160</v>
      </c>
      <c r="G142" s="247"/>
      <c r="H142" s="250">
        <v>6995.2150000000001</v>
      </c>
      <c r="I142" s="251"/>
      <c r="J142" s="247"/>
      <c r="K142" s="247"/>
      <c r="L142" s="252"/>
      <c r="M142" s="253"/>
      <c r="N142" s="254"/>
      <c r="O142" s="254"/>
      <c r="P142" s="254"/>
      <c r="Q142" s="254"/>
      <c r="R142" s="254"/>
      <c r="S142" s="254"/>
      <c r="T142" s="255"/>
      <c r="U142" s="14"/>
      <c r="V142" s="14"/>
      <c r="W142" s="14"/>
      <c r="X142" s="14"/>
      <c r="Y142" s="14"/>
      <c r="Z142" s="14"/>
      <c r="AA142" s="14"/>
      <c r="AB142" s="14"/>
      <c r="AC142" s="14"/>
      <c r="AD142" s="14"/>
      <c r="AE142" s="14"/>
      <c r="AT142" s="256" t="s">
        <v>137</v>
      </c>
      <c r="AU142" s="256" t="s">
        <v>83</v>
      </c>
      <c r="AV142" s="14" t="s">
        <v>135</v>
      </c>
      <c r="AW142" s="14" t="s">
        <v>31</v>
      </c>
      <c r="AX142" s="14" t="s">
        <v>83</v>
      </c>
      <c r="AY142" s="256" t="s">
        <v>129</v>
      </c>
    </row>
    <row r="143" s="11" customFormat="1" ht="25.92" customHeight="1">
      <c r="A143" s="11"/>
      <c r="B143" s="196"/>
      <c r="C143" s="197"/>
      <c r="D143" s="198" t="s">
        <v>74</v>
      </c>
      <c r="E143" s="199" t="s">
        <v>161</v>
      </c>
      <c r="F143" s="199" t="s">
        <v>162</v>
      </c>
      <c r="G143" s="197"/>
      <c r="H143" s="197"/>
      <c r="I143" s="200"/>
      <c r="J143" s="201">
        <f>BK143</f>
        <v>0</v>
      </c>
      <c r="K143" s="197"/>
      <c r="L143" s="202"/>
      <c r="M143" s="203"/>
      <c r="N143" s="204"/>
      <c r="O143" s="204"/>
      <c r="P143" s="205">
        <f>SUM(P144:P289)</f>
        <v>0</v>
      </c>
      <c r="Q143" s="204"/>
      <c r="R143" s="205">
        <f>SUM(R144:R289)</f>
        <v>0</v>
      </c>
      <c r="S143" s="204"/>
      <c r="T143" s="206">
        <f>SUM(T144:T289)</f>
        <v>0</v>
      </c>
      <c r="U143" s="11"/>
      <c r="V143" s="11"/>
      <c r="W143" s="11"/>
      <c r="X143" s="11"/>
      <c r="Y143" s="11"/>
      <c r="Z143" s="11"/>
      <c r="AA143" s="11"/>
      <c r="AB143" s="11"/>
      <c r="AC143" s="11"/>
      <c r="AD143" s="11"/>
      <c r="AE143" s="11"/>
      <c r="AR143" s="207" t="s">
        <v>83</v>
      </c>
      <c r="AT143" s="208" t="s">
        <v>74</v>
      </c>
      <c r="AU143" s="208" t="s">
        <v>75</v>
      </c>
      <c r="AY143" s="207" t="s">
        <v>129</v>
      </c>
      <c r="BK143" s="209">
        <f>SUM(BK144:BK289)</f>
        <v>0</v>
      </c>
    </row>
    <row r="144" s="2" customFormat="1" ht="16.5" customHeight="1">
      <c r="A144" s="38"/>
      <c r="B144" s="39"/>
      <c r="C144" s="257" t="s">
        <v>85</v>
      </c>
      <c r="D144" s="257" t="s">
        <v>163</v>
      </c>
      <c r="E144" s="258" t="s">
        <v>164</v>
      </c>
      <c r="F144" s="259" t="s">
        <v>322</v>
      </c>
      <c r="G144" s="260" t="s">
        <v>166</v>
      </c>
      <c r="H144" s="261">
        <v>3661.5</v>
      </c>
      <c r="I144" s="262"/>
      <c r="J144" s="263">
        <f>ROUND(I144*H144,2)</f>
        <v>0</v>
      </c>
      <c r="K144" s="259" t="s">
        <v>133</v>
      </c>
      <c r="L144" s="44"/>
      <c r="M144" s="264" t="s">
        <v>1</v>
      </c>
      <c r="N144" s="265" t="s">
        <v>40</v>
      </c>
      <c r="O144" s="91"/>
      <c r="P144" s="220">
        <f>O144*H144</f>
        <v>0</v>
      </c>
      <c r="Q144" s="220">
        <v>0</v>
      </c>
      <c r="R144" s="220">
        <f>Q144*H144</f>
        <v>0</v>
      </c>
      <c r="S144" s="220">
        <v>0</v>
      </c>
      <c r="T144" s="221">
        <f>S144*H144</f>
        <v>0</v>
      </c>
      <c r="U144" s="38"/>
      <c r="V144" s="38"/>
      <c r="W144" s="38"/>
      <c r="X144" s="38"/>
      <c r="Y144" s="38"/>
      <c r="Z144" s="38"/>
      <c r="AA144" s="38"/>
      <c r="AB144" s="38"/>
      <c r="AC144" s="38"/>
      <c r="AD144" s="38"/>
      <c r="AE144" s="38"/>
      <c r="AR144" s="222" t="s">
        <v>135</v>
      </c>
      <c r="AT144" s="222" t="s">
        <v>163</v>
      </c>
      <c r="AU144" s="222" t="s">
        <v>83</v>
      </c>
      <c r="AY144" s="17" t="s">
        <v>129</v>
      </c>
      <c r="BE144" s="223">
        <f>IF(N144="základní",J144,0)</f>
        <v>0</v>
      </c>
      <c r="BF144" s="223">
        <f>IF(N144="snížená",J144,0)</f>
        <v>0</v>
      </c>
      <c r="BG144" s="223">
        <f>IF(N144="zákl. přenesená",J144,0)</f>
        <v>0</v>
      </c>
      <c r="BH144" s="223">
        <f>IF(N144="sníž. přenesená",J144,0)</f>
        <v>0</v>
      </c>
      <c r="BI144" s="223">
        <f>IF(N144="nulová",J144,0)</f>
        <v>0</v>
      </c>
      <c r="BJ144" s="17" t="s">
        <v>83</v>
      </c>
      <c r="BK144" s="223">
        <f>ROUND(I144*H144,2)</f>
        <v>0</v>
      </c>
      <c r="BL144" s="17" t="s">
        <v>135</v>
      </c>
      <c r="BM144" s="222" t="s">
        <v>323</v>
      </c>
    </row>
    <row r="145" s="2" customFormat="1">
      <c r="A145" s="38"/>
      <c r="B145" s="39"/>
      <c r="C145" s="40"/>
      <c r="D145" s="226" t="s">
        <v>168</v>
      </c>
      <c r="E145" s="40"/>
      <c r="F145" s="266" t="s">
        <v>169</v>
      </c>
      <c r="G145" s="40"/>
      <c r="H145" s="40"/>
      <c r="I145" s="267"/>
      <c r="J145" s="40"/>
      <c r="K145" s="40"/>
      <c r="L145" s="44"/>
      <c r="M145" s="268"/>
      <c r="N145" s="269"/>
      <c r="O145" s="91"/>
      <c r="P145" s="91"/>
      <c r="Q145" s="91"/>
      <c r="R145" s="91"/>
      <c r="S145" s="91"/>
      <c r="T145" s="92"/>
      <c r="U145" s="38"/>
      <c r="V145" s="38"/>
      <c r="W145" s="38"/>
      <c r="X145" s="38"/>
      <c r="Y145" s="38"/>
      <c r="Z145" s="38"/>
      <c r="AA145" s="38"/>
      <c r="AB145" s="38"/>
      <c r="AC145" s="38"/>
      <c r="AD145" s="38"/>
      <c r="AE145" s="38"/>
      <c r="AT145" s="17" t="s">
        <v>168</v>
      </c>
      <c r="AU145" s="17" t="s">
        <v>83</v>
      </c>
    </row>
    <row r="146" s="13" customFormat="1">
      <c r="A146" s="13"/>
      <c r="B146" s="235"/>
      <c r="C146" s="236"/>
      <c r="D146" s="226" t="s">
        <v>137</v>
      </c>
      <c r="E146" s="237" t="s">
        <v>1</v>
      </c>
      <c r="F146" s="238" t="s">
        <v>324</v>
      </c>
      <c r="G146" s="236"/>
      <c r="H146" s="239">
        <v>123.45</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137</v>
      </c>
      <c r="AU146" s="245" t="s">
        <v>83</v>
      </c>
      <c r="AV146" s="13" t="s">
        <v>85</v>
      </c>
      <c r="AW146" s="13" t="s">
        <v>31</v>
      </c>
      <c r="AX146" s="13" t="s">
        <v>75</v>
      </c>
      <c r="AY146" s="245" t="s">
        <v>129</v>
      </c>
    </row>
    <row r="147" s="13" customFormat="1">
      <c r="A147" s="13"/>
      <c r="B147" s="235"/>
      <c r="C147" s="236"/>
      <c r="D147" s="226" t="s">
        <v>137</v>
      </c>
      <c r="E147" s="237" t="s">
        <v>1</v>
      </c>
      <c r="F147" s="238" t="s">
        <v>325</v>
      </c>
      <c r="G147" s="236"/>
      <c r="H147" s="239">
        <v>78.75</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137</v>
      </c>
      <c r="AU147" s="245" t="s">
        <v>83</v>
      </c>
      <c r="AV147" s="13" t="s">
        <v>85</v>
      </c>
      <c r="AW147" s="13" t="s">
        <v>31</v>
      </c>
      <c r="AX147" s="13" t="s">
        <v>75</v>
      </c>
      <c r="AY147" s="245" t="s">
        <v>129</v>
      </c>
    </row>
    <row r="148" s="13" customFormat="1">
      <c r="A148" s="13"/>
      <c r="B148" s="235"/>
      <c r="C148" s="236"/>
      <c r="D148" s="226" t="s">
        <v>137</v>
      </c>
      <c r="E148" s="237" t="s">
        <v>1</v>
      </c>
      <c r="F148" s="238" t="s">
        <v>326</v>
      </c>
      <c r="G148" s="236"/>
      <c r="H148" s="239">
        <v>284.69999999999999</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137</v>
      </c>
      <c r="AU148" s="245" t="s">
        <v>83</v>
      </c>
      <c r="AV148" s="13" t="s">
        <v>85</v>
      </c>
      <c r="AW148" s="13" t="s">
        <v>31</v>
      </c>
      <c r="AX148" s="13" t="s">
        <v>75</v>
      </c>
      <c r="AY148" s="245" t="s">
        <v>129</v>
      </c>
    </row>
    <row r="149" s="13" customFormat="1">
      <c r="A149" s="13"/>
      <c r="B149" s="235"/>
      <c r="C149" s="236"/>
      <c r="D149" s="226" t="s">
        <v>137</v>
      </c>
      <c r="E149" s="237" t="s">
        <v>1</v>
      </c>
      <c r="F149" s="238" t="s">
        <v>327</v>
      </c>
      <c r="G149" s="236"/>
      <c r="H149" s="239">
        <v>191.84999999999999</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137</v>
      </c>
      <c r="AU149" s="245" t="s">
        <v>83</v>
      </c>
      <c r="AV149" s="13" t="s">
        <v>85</v>
      </c>
      <c r="AW149" s="13" t="s">
        <v>31</v>
      </c>
      <c r="AX149" s="13" t="s">
        <v>75</v>
      </c>
      <c r="AY149" s="245" t="s">
        <v>129</v>
      </c>
    </row>
    <row r="150" s="13" customFormat="1">
      <c r="A150" s="13"/>
      <c r="B150" s="235"/>
      <c r="C150" s="236"/>
      <c r="D150" s="226" t="s">
        <v>137</v>
      </c>
      <c r="E150" s="237" t="s">
        <v>1</v>
      </c>
      <c r="F150" s="238" t="s">
        <v>328</v>
      </c>
      <c r="G150" s="236"/>
      <c r="H150" s="239">
        <v>101.55</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137</v>
      </c>
      <c r="AU150" s="245" t="s">
        <v>83</v>
      </c>
      <c r="AV150" s="13" t="s">
        <v>85</v>
      </c>
      <c r="AW150" s="13" t="s">
        <v>31</v>
      </c>
      <c r="AX150" s="13" t="s">
        <v>75</v>
      </c>
      <c r="AY150" s="245" t="s">
        <v>129</v>
      </c>
    </row>
    <row r="151" s="13" customFormat="1">
      <c r="A151" s="13"/>
      <c r="B151" s="235"/>
      <c r="C151" s="236"/>
      <c r="D151" s="226" t="s">
        <v>137</v>
      </c>
      <c r="E151" s="237" t="s">
        <v>1</v>
      </c>
      <c r="F151" s="238" t="s">
        <v>329</v>
      </c>
      <c r="G151" s="236"/>
      <c r="H151" s="239">
        <v>97.349999999999994</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137</v>
      </c>
      <c r="AU151" s="245" t="s">
        <v>83</v>
      </c>
      <c r="AV151" s="13" t="s">
        <v>85</v>
      </c>
      <c r="AW151" s="13" t="s">
        <v>31</v>
      </c>
      <c r="AX151" s="13" t="s">
        <v>75</v>
      </c>
      <c r="AY151" s="245" t="s">
        <v>129</v>
      </c>
    </row>
    <row r="152" s="13" customFormat="1">
      <c r="A152" s="13"/>
      <c r="B152" s="235"/>
      <c r="C152" s="236"/>
      <c r="D152" s="226" t="s">
        <v>137</v>
      </c>
      <c r="E152" s="237" t="s">
        <v>1</v>
      </c>
      <c r="F152" s="238" t="s">
        <v>330</v>
      </c>
      <c r="G152" s="236"/>
      <c r="H152" s="239">
        <v>209.84999999999999</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137</v>
      </c>
      <c r="AU152" s="245" t="s">
        <v>83</v>
      </c>
      <c r="AV152" s="13" t="s">
        <v>85</v>
      </c>
      <c r="AW152" s="13" t="s">
        <v>31</v>
      </c>
      <c r="AX152" s="13" t="s">
        <v>75</v>
      </c>
      <c r="AY152" s="245" t="s">
        <v>129</v>
      </c>
    </row>
    <row r="153" s="13" customFormat="1">
      <c r="A153" s="13"/>
      <c r="B153" s="235"/>
      <c r="C153" s="236"/>
      <c r="D153" s="226" t="s">
        <v>137</v>
      </c>
      <c r="E153" s="237" t="s">
        <v>1</v>
      </c>
      <c r="F153" s="238" t="s">
        <v>331</v>
      </c>
      <c r="G153" s="236"/>
      <c r="H153" s="239">
        <v>290.85000000000002</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137</v>
      </c>
      <c r="AU153" s="245" t="s">
        <v>83</v>
      </c>
      <c r="AV153" s="13" t="s">
        <v>85</v>
      </c>
      <c r="AW153" s="13" t="s">
        <v>31</v>
      </c>
      <c r="AX153" s="13" t="s">
        <v>75</v>
      </c>
      <c r="AY153" s="245" t="s">
        <v>129</v>
      </c>
    </row>
    <row r="154" s="13" customFormat="1">
      <c r="A154" s="13"/>
      <c r="B154" s="235"/>
      <c r="C154" s="236"/>
      <c r="D154" s="226" t="s">
        <v>137</v>
      </c>
      <c r="E154" s="237" t="s">
        <v>1</v>
      </c>
      <c r="F154" s="238" t="s">
        <v>332</v>
      </c>
      <c r="G154" s="236"/>
      <c r="H154" s="239">
        <v>449.25</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137</v>
      </c>
      <c r="AU154" s="245" t="s">
        <v>83</v>
      </c>
      <c r="AV154" s="13" t="s">
        <v>85</v>
      </c>
      <c r="AW154" s="13" t="s">
        <v>31</v>
      </c>
      <c r="AX154" s="13" t="s">
        <v>75</v>
      </c>
      <c r="AY154" s="245" t="s">
        <v>129</v>
      </c>
    </row>
    <row r="155" s="13" customFormat="1">
      <c r="A155" s="13"/>
      <c r="B155" s="235"/>
      <c r="C155" s="236"/>
      <c r="D155" s="226" t="s">
        <v>137</v>
      </c>
      <c r="E155" s="237" t="s">
        <v>1</v>
      </c>
      <c r="F155" s="238" t="s">
        <v>333</v>
      </c>
      <c r="G155" s="236"/>
      <c r="H155" s="239">
        <v>456.30000000000001</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137</v>
      </c>
      <c r="AU155" s="245" t="s">
        <v>83</v>
      </c>
      <c r="AV155" s="13" t="s">
        <v>85</v>
      </c>
      <c r="AW155" s="13" t="s">
        <v>31</v>
      </c>
      <c r="AX155" s="13" t="s">
        <v>75</v>
      </c>
      <c r="AY155" s="245" t="s">
        <v>129</v>
      </c>
    </row>
    <row r="156" s="13" customFormat="1">
      <c r="A156" s="13"/>
      <c r="B156" s="235"/>
      <c r="C156" s="236"/>
      <c r="D156" s="226" t="s">
        <v>137</v>
      </c>
      <c r="E156" s="237" t="s">
        <v>1</v>
      </c>
      <c r="F156" s="238" t="s">
        <v>334</v>
      </c>
      <c r="G156" s="236"/>
      <c r="H156" s="239">
        <v>611.70000000000005</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137</v>
      </c>
      <c r="AU156" s="245" t="s">
        <v>83</v>
      </c>
      <c r="AV156" s="13" t="s">
        <v>85</v>
      </c>
      <c r="AW156" s="13" t="s">
        <v>31</v>
      </c>
      <c r="AX156" s="13" t="s">
        <v>75</v>
      </c>
      <c r="AY156" s="245" t="s">
        <v>129</v>
      </c>
    </row>
    <row r="157" s="13" customFormat="1">
      <c r="A157" s="13"/>
      <c r="B157" s="235"/>
      <c r="C157" s="236"/>
      <c r="D157" s="226" t="s">
        <v>137</v>
      </c>
      <c r="E157" s="237" t="s">
        <v>1</v>
      </c>
      <c r="F157" s="238" t="s">
        <v>335</v>
      </c>
      <c r="G157" s="236"/>
      <c r="H157" s="239">
        <v>39.450000000000003</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137</v>
      </c>
      <c r="AU157" s="245" t="s">
        <v>83</v>
      </c>
      <c r="AV157" s="13" t="s">
        <v>85</v>
      </c>
      <c r="AW157" s="13" t="s">
        <v>31</v>
      </c>
      <c r="AX157" s="13" t="s">
        <v>75</v>
      </c>
      <c r="AY157" s="245" t="s">
        <v>129</v>
      </c>
    </row>
    <row r="158" s="13" customFormat="1">
      <c r="A158" s="13"/>
      <c r="B158" s="235"/>
      <c r="C158" s="236"/>
      <c r="D158" s="226" t="s">
        <v>137</v>
      </c>
      <c r="E158" s="237" t="s">
        <v>1</v>
      </c>
      <c r="F158" s="238" t="s">
        <v>336</v>
      </c>
      <c r="G158" s="236"/>
      <c r="H158" s="239">
        <v>28.350000000000001</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137</v>
      </c>
      <c r="AU158" s="245" t="s">
        <v>83</v>
      </c>
      <c r="AV158" s="13" t="s">
        <v>85</v>
      </c>
      <c r="AW158" s="13" t="s">
        <v>31</v>
      </c>
      <c r="AX158" s="13" t="s">
        <v>75</v>
      </c>
      <c r="AY158" s="245" t="s">
        <v>129</v>
      </c>
    </row>
    <row r="159" s="13" customFormat="1">
      <c r="A159" s="13"/>
      <c r="B159" s="235"/>
      <c r="C159" s="236"/>
      <c r="D159" s="226" t="s">
        <v>137</v>
      </c>
      <c r="E159" s="237" t="s">
        <v>1</v>
      </c>
      <c r="F159" s="238" t="s">
        <v>337</v>
      </c>
      <c r="G159" s="236"/>
      <c r="H159" s="239">
        <v>698.10000000000002</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137</v>
      </c>
      <c r="AU159" s="245" t="s">
        <v>83</v>
      </c>
      <c r="AV159" s="13" t="s">
        <v>85</v>
      </c>
      <c r="AW159" s="13" t="s">
        <v>31</v>
      </c>
      <c r="AX159" s="13" t="s">
        <v>75</v>
      </c>
      <c r="AY159" s="245" t="s">
        <v>129</v>
      </c>
    </row>
    <row r="160" s="14" customFormat="1">
      <c r="A160" s="14"/>
      <c r="B160" s="246"/>
      <c r="C160" s="247"/>
      <c r="D160" s="226" t="s">
        <v>137</v>
      </c>
      <c r="E160" s="248" t="s">
        <v>1</v>
      </c>
      <c r="F160" s="249" t="s">
        <v>160</v>
      </c>
      <c r="G160" s="247"/>
      <c r="H160" s="250">
        <v>3661.5</v>
      </c>
      <c r="I160" s="251"/>
      <c r="J160" s="247"/>
      <c r="K160" s="247"/>
      <c r="L160" s="252"/>
      <c r="M160" s="253"/>
      <c r="N160" s="254"/>
      <c r="O160" s="254"/>
      <c r="P160" s="254"/>
      <c r="Q160" s="254"/>
      <c r="R160" s="254"/>
      <c r="S160" s="254"/>
      <c r="T160" s="255"/>
      <c r="U160" s="14"/>
      <c r="V160" s="14"/>
      <c r="W160" s="14"/>
      <c r="X160" s="14"/>
      <c r="Y160" s="14"/>
      <c r="Z160" s="14"/>
      <c r="AA160" s="14"/>
      <c r="AB160" s="14"/>
      <c r="AC160" s="14"/>
      <c r="AD160" s="14"/>
      <c r="AE160" s="14"/>
      <c r="AT160" s="256" t="s">
        <v>137</v>
      </c>
      <c r="AU160" s="256" t="s">
        <v>83</v>
      </c>
      <c r="AV160" s="14" t="s">
        <v>135</v>
      </c>
      <c r="AW160" s="14" t="s">
        <v>31</v>
      </c>
      <c r="AX160" s="14" t="s">
        <v>83</v>
      </c>
      <c r="AY160" s="256" t="s">
        <v>129</v>
      </c>
    </row>
    <row r="161" s="2" customFormat="1" ht="21.75" customHeight="1">
      <c r="A161" s="38"/>
      <c r="B161" s="39"/>
      <c r="C161" s="257" t="s">
        <v>128</v>
      </c>
      <c r="D161" s="257" t="s">
        <v>163</v>
      </c>
      <c r="E161" s="258" t="s">
        <v>177</v>
      </c>
      <c r="F161" s="259" t="s">
        <v>338</v>
      </c>
      <c r="G161" s="260" t="s">
        <v>166</v>
      </c>
      <c r="H161" s="261">
        <v>224.72999999999999</v>
      </c>
      <c r="I161" s="262"/>
      <c r="J161" s="263">
        <f>ROUND(I161*H161,2)</f>
        <v>0</v>
      </c>
      <c r="K161" s="259" t="s">
        <v>133</v>
      </c>
      <c r="L161" s="44"/>
      <c r="M161" s="264" t="s">
        <v>1</v>
      </c>
      <c r="N161" s="265" t="s">
        <v>40</v>
      </c>
      <c r="O161" s="91"/>
      <c r="P161" s="220">
        <f>O161*H161</f>
        <v>0</v>
      </c>
      <c r="Q161" s="220">
        <v>0</v>
      </c>
      <c r="R161" s="220">
        <f>Q161*H161</f>
        <v>0</v>
      </c>
      <c r="S161" s="220">
        <v>0</v>
      </c>
      <c r="T161" s="221">
        <f>S161*H161</f>
        <v>0</v>
      </c>
      <c r="U161" s="38"/>
      <c r="V161" s="38"/>
      <c r="W161" s="38"/>
      <c r="X161" s="38"/>
      <c r="Y161" s="38"/>
      <c r="Z161" s="38"/>
      <c r="AA161" s="38"/>
      <c r="AB161" s="38"/>
      <c r="AC161" s="38"/>
      <c r="AD161" s="38"/>
      <c r="AE161" s="38"/>
      <c r="AR161" s="222" t="s">
        <v>135</v>
      </c>
      <c r="AT161" s="222" t="s">
        <v>163</v>
      </c>
      <c r="AU161" s="222" t="s">
        <v>83</v>
      </c>
      <c r="AY161" s="17" t="s">
        <v>129</v>
      </c>
      <c r="BE161" s="223">
        <f>IF(N161="základní",J161,0)</f>
        <v>0</v>
      </c>
      <c r="BF161" s="223">
        <f>IF(N161="snížená",J161,0)</f>
        <v>0</v>
      </c>
      <c r="BG161" s="223">
        <f>IF(N161="zákl. přenesená",J161,0)</f>
        <v>0</v>
      </c>
      <c r="BH161" s="223">
        <f>IF(N161="sníž. přenesená",J161,0)</f>
        <v>0</v>
      </c>
      <c r="BI161" s="223">
        <f>IF(N161="nulová",J161,0)</f>
        <v>0</v>
      </c>
      <c r="BJ161" s="17" t="s">
        <v>83</v>
      </c>
      <c r="BK161" s="223">
        <f>ROUND(I161*H161,2)</f>
        <v>0</v>
      </c>
      <c r="BL161" s="17" t="s">
        <v>135</v>
      </c>
      <c r="BM161" s="222" t="s">
        <v>339</v>
      </c>
    </row>
    <row r="162" s="2" customFormat="1">
      <c r="A162" s="38"/>
      <c r="B162" s="39"/>
      <c r="C162" s="40"/>
      <c r="D162" s="226" t="s">
        <v>168</v>
      </c>
      <c r="E162" s="40"/>
      <c r="F162" s="266" t="s">
        <v>169</v>
      </c>
      <c r="G162" s="40"/>
      <c r="H162" s="40"/>
      <c r="I162" s="267"/>
      <c r="J162" s="40"/>
      <c r="K162" s="40"/>
      <c r="L162" s="44"/>
      <c r="M162" s="268"/>
      <c r="N162" s="269"/>
      <c r="O162" s="91"/>
      <c r="P162" s="91"/>
      <c r="Q162" s="91"/>
      <c r="R162" s="91"/>
      <c r="S162" s="91"/>
      <c r="T162" s="92"/>
      <c r="U162" s="38"/>
      <c r="V162" s="38"/>
      <c r="W162" s="38"/>
      <c r="X162" s="38"/>
      <c r="Y162" s="38"/>
      <c r="Z162" s="38"/>
      <c r="AA162" s="38"/>
      <c r="AB162" s="38"/>
      <c r="AC162" s="38"/>
      <c r="AD162" s="38"/>
      <c r="AE162" s="38"/>
      <c r="AT162" s="17" t="s">
        <v>168</v>
      </c>
      <c r="AU162" s="17" t="s">
        <v>83</v>
      </c>
    </row>
    <row r="163" s="13" customFormat="1">
      <c r="A163" s="13"/>
      <c r="B163" s="235"/>
      <c r="C163" s="236"/>
      <c r="D163" s="226" t="s">
        <v>137</v>
      </c>
      <c r="E163" s="237" t="s">
        <v>1</v>
      </c>
      <c r="F163" s="238" t="s">
        <v>340</v>
      </c>
      <c r="G163" s="236"/>
      <c r="H163" s="239">
        <v>28.463000000000001</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137</v>
      </c>
      <c r="AU163" s="245" t="s">
        <v>83</v>
      </c>
      <c r="AV163" s="13" t="s">
        <v>85</v>
      </c>
      <c r="AW163" s="13" t="s">
        <v>31</v>
      </c>
      <c r="AX163" s="13" t="s">
        <v>75</v>
      </c>
      <c r="AY163" s="245" t="s">
        <v>129</v>
      </c>
    </row>
    <row r="164" s="13" customFormat="1">
      <c r="A164" s="13"/>
      <c r="B164" s="235"/>
      <c r="C164" s="236"/>
      <c r="D164" s="226" t="s">
        <v>137</v>
      </c>
      <c r="E164" s="237" t="s">
        <v>1</v>
      </c>
      <c r="F164" s="238" t="s">
        <v>341</v>
      </c>
      <c r="G164" s="236"/>
      <c r="H164" s="239">
        <v>68.061000000000007</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137</v>
      </c>
      <c r="AU164" s="245" t="s">
        <v>83</v>
      </c>
      <c r="AV164" s="13" t="s">
        <v>85</v>
      </c>
      <c r="AW164" s="13" t="s">
        <v>31</v>
      </c>
      <c r="AX164" s="13" t="s">
        <v>75</v>
      </c>
      <c r="AY164" s="245" t="s">
        <v>129</v>
      </c>
    </row>
    <row r="165" s="13" customFormat="1">
      <c r="A165" s="13"/>
      <c r="B165" s="235"/>
      <c r="C165" s="236"/>
      <c r="D165" s="226" t="s">
        <v>137</v>
      </c>
      <c r="E165" s="237" t="s">
        <v>1</v>
      </c>
      <c r="F165" s="238" t="s">
        <v>342</v>
      </c>
      <c r="G165" s="236"/>
      <c r="H165" s="239">
        <v>28.463000000000001</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137</v>
      </c>
      <c r="AU165" s="245" t="s">
        <v>83</v>
      </c>
      <c r="AV165" s="13" t="s">
        <v>85</v>
      </c>
      <c r="AW165" s="13" t="s">
        <v>31</v>
      </c>
      <c r="AX165" s="13" t="s">
        <v>75</v>
      </c>
      <c r="AY165" s="245" t="s">
        <v>129</v>
      </c>
    </row>
    <row r="166" s="13" customFormat="1">
      <c r="A166" s="13"/>
      <c r="B166" s="235"/>
      <c r="C166" s="236"/>
      <c r="D166" s="226" t="s">
        <v>137</v>
      </c>
      <c r="E166" s="237" t="s">
        <v>1</v>
      </c>
      <c r="F166" s="238" t="s">
        <v>343</v>
      </c>
      <c r="G166" s="236"/>
      <c r="H166" s="239">
        <v>85.075999999999993</v>
      </c>
      <c r="I166" s="240"/>
      <c r="J166" s="236"/>
      <c r="K166" s="236"/>
      <c r="L166" s="241"/>
      <c r="M166" s="242"/>
      <c r="N166" s="243"/>
      <c r="O166" s="243"/>
      <c r="P166" s="243"/>
      <c r="Q166" s="243"/>
      <c r="R166" s="243"/>
      <c r="S166" s="243"/>
      <c r="T166" s="244"/>
      <c r="U166" s="13"/>
      <c r="V166" s="13"/>
      <c r="W166" s="13"/>
      <c r="X166" s="13"/>
      <c r="Y166" s="13"/>
      <c r="Z166" s="13"/>
      <c r="AA166" s="13"/>
      <c r="AB166" s="13"/>
      <c r="AC166" s="13"/>
      <c r="AD166" s="13"/>
      <c r="AE166" s="13"/>
      <c r="AT166" s="245" t="s">
        <v>137</v>
      </c>
      <c r="AU166" s="245" t="s">
        <v>83</v>
      </c>
      <c r="AV166" s="13" t="s">
        <v>85</v>
      </c>
      <c r="AW166" s="13" t="s">
        <v>31</v>
      </c>
      <c r="AX166" s="13" t="s">
        <v>75</v>
      </c>
      <c r="AY166" s="245" t="s">
        <v>129</v>
      </c>
    </row>
    <row r="167" s="13" customFormat="1">
      <c r="A167" s="13"/>
      <c r="B167" s="235"/>
      <c r="C167" s="236"/>
      <c r="D167" s="226" t="s">
        <v>137</v>
      </c>
      <c r="E167" s="237" t="s">
        <v>1</v>
      </c>
      <c r="F167" s="238" t="s">
        <v>344</v>
      </c>
      <c r="G167" s="236"/>
      <c r="H167" s="239">
        <v>14.667</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137</v>
      </c>
      <c r="AU167" s="245" t="s">
        <v>83</v>
      </c>
      <c r="AV167" s="13" t="s">
        <v>85</v>
      </c>
      <c r="AW167" s="13" t="s">
        <v>31</v>
      </c>
      <c r="AX167" s="13" t="s">
        <v>75</v>
      </c>
      <c r="AY167" s="245" t="s">
        <v>129</v>
      </c>
    </row>
    <row r="168" s="14" customFormat="1">
      <c r="A168" s="14"/>
      <c r="B168" s="246"/>
      <c r="C168" s="247"/>
      <c r="D168" s="226" t="s">
        <v>137</v>
      </c>
      <c r="E168" s="248" t="s">
        <v>1</v>
      </c>
      <c r="F168" s="249" t="s">
        <v>160</v>
      </c>
      <c r="G168" s="247"/>
      <c r="H168" s="250">
        <v>224.72999999999999</v>
      </c>
      <c r="I168" s="251"/>
      <c r="J168" s="247"/>
      <c r="K168" s="247"/>
      <c r="L168" s="252"/>
      <c r="M168" s="253"/>
      <c r="N168" s="254"/>
      <c r="O168" s="254"/>
      <c r="P168" s="254"/>
      <c r="Q168" s="254"/>
      <c r="R168" s="254"/>
      <c r="S168" s="254"/>
      <c r="T168" s="255"/>
      <c r="U168" s="14"/>
      <c r="V168" s="14"/>
      <c r="W168" s="14"/>
      <c r="X168" s="14"/>
      <c r="Y168" s="14"/>
      <c r="Z168" s="14"/>
      <c r="AA168" s="14"/>
      <c r="AB168" s="14"/>
      <c r="AC168" s="14"/>
      <c r="AD168" s="14"/>
      <c r="AE168" s="14"/>
      <c r="AT168" s="256" t="s">
        <v>137</v>
      </c>
      <c r="AU168" s="256" t="s">
        <v>83</v>
      </c>
      <c r="AV168" s="14" t="s">
        <v>135</v>
      </c>
      <c r="AW168" s="14" t="s">
        <v>31</v>
      </c>
      <c r="AX168" s="14" t="s">
        <v>83</v>
      </c>
      <c r="AY168" s="256" t="s">
        <v>129</v>
      </c>
    </row>
    <row r="169" s="2" customFormat="1" ht="134.25" customHeight="1">
      <c r="A169" s="38"/>
      <c r="B169" s="39"/>
      <c r="C169" s="257" t="s">
        <v>135</v>
      </c>
      <c r="D169" s="257" t="s">
        <v>163</v>
      </c>
      <c r="E169" s="258" t="s">
        <v>188</v>
      </c>
      <c r="F169" s="259" t="s">
        <v>189</v>
      </c>
      <c r="G169" s="260" t="s">
        <v>190</v>
      </c>
      <c r="H169" s="261">
        <v>24.41</v>
      </c>
      <c r="I169" s="262"/>
      <c r="J169" s="263">
        <f>ROUND(I169*H169,2)</f>
        <v>0</v>
      </c>
      <c r="K169" s="259" t="s">
        <v>133</v>
      </c>
      <c r="L169" s="44"/>
      <c r="M169" s="264" t="s">
        <v>1</v>
      </c>
      <c r="N169" s="265" t="s">
        <v>40</v>
      </c>
      <c r="O169" s="91"/>
      <c r="P169" s="220">
        <f>O169*H169</f>
        <v>0</v>
      </c>
      <c r="Q169" s="220">
        <v>0</v>
      </c>
      <c r="R169" s="220">
        <f>Q169*H169</f>
        <v>0</v>
      </c>
      <c r="S169" s="220">
        <v>0</v>
      </c>
      <c r="T169" s="221">
        <f>S169*H169</f>
        <v>0</v>
      </c>
      <c r="U169" s="38"/>
      <c r="V169" s="38"/>
      <c r="W169" s="38"/>
      <c r="X169" s="38"/>
      <c r="Y169" s="38"/>
      <c r="Z169" s="38"/>
      <c r="AA169" s="38"/>
      <c r="AB169" s="38"/>
      <c r="AC169" s="38"/>
      <c r="AD169" s="38"/>
      <c r="AE169" s="38"/>
      <c r="AR169" s="222" t="s">
        <v>135</v>
      </c>
      <c r="AT169" s="222" t="s">
        <v>163</v>
      </c>
      <c r="AU169" s="222" t="s">
        <v>83</v>
      </c>
      <c r="AY169" s="17" t="s">
        <v>129</v>
      </c>
      <c r="BE169" s="223">
        <f>IF(N169="základní",J169,0)</f>
        <v>0</v>
      </c>
      <c r="BF169" s="223">
        <f>IF(N169="snížená",J169,0)</f>
        <v>0</v>
      </c>
      <c r="BG169" s="223">
        <f>IF(N169="zákl. přenesená",J169,0)</f>
        <v>0</v>
      </c>
      <c r="BH169" s="223">
        <f>IF(N169="sníž. přenesená",J169,0)</f>
        <v>0</v>
      </c>
      <c r="BI169" s="223">
        <f>IF(N169="nulová",J169,0)</f>
        <v>0</v>
      </c>
      <c r="BJ169" s="17" t="s">
        <v>83</v>
      </c>
      <c r="BK169" s="223">
        <f>ROUND(I169*H169,2)</f>
        <v>0</v>
      </c>
      <c r="BL169" s="17" t="s">
        <v>135</v>
      </c>
      <c r="BM169" s="222" t="s">
        <v>345</v>
      </c>
    </row>
    <row r="170" s="2" customFormat="1">
      <c r="A170" s="38"/>
      <c r="B170" s="39"/>
      <c r="C170" s="40"/>
      <c r="D170" s="226" t="s">
        <v>168</v>
      </c>
      <c r="E170" s="40"/>
      <c r="F170" s="266" t="s">
        <v>192</v>
      </c>
      <c r="G170" s="40"/>
      <c r="H170" s="40"/>
      <c r="I170" s="267"/>
      <c r="J170" s="40"/>
      <c r="K170" s="40"/>
      <c r="L170" s="44"/>
      <c r="M170" s="268"/>
      <c r="N170" s="269"/>
      <c r="O170" s="91"/>
      <c r="P170" s="91"/>
      <c r="Q170" s="91"/>
      <c r="R170" s="91"/>
      <c r="S170" s="91"/>
      <c r="T170" s="92"/>
      <c r="U170" s="38"/>
      <c r="V170" s="38"/>
      <c r="W170" s="38"/>
      <c r="X170" s="38"/>
      <c r="Y170" s="38"/>
      <c r="Z170" s="38"/>
      <c r="AA170" s="38"/>
      <c r="AB170" s="38"/>
      <c r="AC170" s="38"/>
      <c r="AD170" s="38"/>
      <c r="AE170" s="38"/>
      <c r="AT170" s="17" t="s">
        <v>168</v>
      </c>
      <c r="AU170" s="17" t="s">
        <v>83</v>
      </c>
    </row>
    <row r="171" s="13" customFormat="1">
      <c r="A171" s="13"/>
      <c r="B171" s="235"/>
      <c r="C171" s="236"/>
      <c r="D171" s="226" t="s">
        <v>137</v>
      </c>
      <c r="E171" s="237" t="s">
        <v>1</v>
      </c>
      <c r="F171" s="238" t="s">
        <v>346</v>
      </c>
      <c r="G171" s="236"/>
      <c r="H171" s="239">
        <v>0.82299999999999995</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137</v>
      </c>
      <c r="AU171" s="245" t="s">
        <v>83</v>
      </c>
      <c r="AV171" s="13" t="s">
        <v>85</v>
      </c>
      <c r="AW171" s="13" t="s">
        <v>31</v>
      </c>
      <c r="AX171" s="13" t="s">
        <v>75</v>
      </c>
      <c r="AY171" s="245" t="s">
        <v>129</v>
      </c>
    </row>
    <row r="172" s="13" customFormat="1">
      <c r="A172" s="13"/>
      <c r="B172" s="235"/>
      <c r="C172" s="236"/>
      <c r="D172" s="226" t="s">
        <v>137</v>
      </c>
      <c r="E172" s="237" t="s">
        <v>1</v>
      </c>
      <c r="F172" s="238" t="s">
        <v>347</v>
      </c>
      <c r="G172" s="236"/>
      <c r="H172" s="239">
        <v>0.52500000000000002</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137</v>
      </c>
      <c r="AU172" s="245" t="s">
        <v>83</v>
      </c>
      <c r="AV172" s="13" t="s">
        <v>85</v>
      </c>
      <c r="AW172" s="13" t="s">
        <v>31</v>
      </c>
      <c r="AX172" s="13" t="s">
        <v>75</v>
      </c>
      <c r="AY172" s="245" t="s">
        <v>129</v>
      </c>
    </row>
    <row r="173" s="13" customFormat="1">
      <c r="A173" s="13"/>
      <c r="B173" s="235"/>
      <c r="C173" s="236"/>
      <c r="D173" s="226" t="s">
        <v>137</v>
      </c>
      <c r="E173" s="237" t="s">
        <v>1</v>
      </c>
      <c r="F173" s="238" t="s">
        <v>348</v>
      </c>
      <c r="G173" s="236"/>
      <c r="H173" s="239">
        <v>1.8979999999999999</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137</v>
      </c>
      <c r="AU173" s="245" t="s">
        <v>83</v>
      </c>
      <c r="AV173" s="13" t="s">
        <v>85</v>
      </c>
      <c r="AW173" s="13" t="s">
        <v>31</v>
      </c>
      <c r="AX173" s="13" t="s">
        <v>75</v>
      </c>
      <c r="AY173" s="245" t="s">
        <v>129</v>
      </c>
    </row>
    <row r="174" s="13" customFormat="1">
      <c r="A174" s="13"/>
      <c r="B174" s="235"/>
      <c r="C174" s="236"/>
      <c r="D174" s="226" t="s">
        <v>137</v>
      </c>
      <c r="E174" s="237" t="s">
        <v>1</v>
      </c>
      <c r="F174" s="238" t="s">
        <v>349</v>
      </c>
      <c r="G174" s="236"/>
      <c r="H174" s="239">
        <v>1.2789999999999999</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137</v>
      </c>
      <c r="AU174" s="245" t="s">
        <v>83</v>
      </c>
      <c r="AV174" s="13" t="s">
        <v>85</v>
      </c>
      <c r="AW174" s="13" t="s">
        <v>31</v>
      </c>
      <c r="AX174" s="13" t="s">
        <v>75</v>
      </c>
      <c r="AY174" s="245" t="s">
        <v>129</v>
      </c>
    </row>
    <row r="175" s="13" customFormat="1">
      <c r="A175" s="13"/>
      <c r="B175" s="235"/>
      <c r="C175" s="236"/>
      <c r="D175" s="226" t="s">
        <v>137</v>
      </c>
      <c r="E175" s="237" t="s">
        <v>1</v>
      </c>
      <c r="F175" s="238" t="s">
        <v>350</v>
      </c>
      <c r="G175" s="236"/>
      <c r="H175" s="239">
        <v>0.67700000000000005</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137</v>
      </c>
      <c r="AU175" s="245" t="s">
        <v>83</v>
      </c>
      <c r="AV175" s="13" t="s">
        <v>85</v>
      </c>
      <c r="AW175" s="13" t="s">
        <v>31</v>
      </c>
      <c r="AX175" s="13" t="s">
        <v>75</v>
      </c>
      <c r="AY175" s="245" t="s">
        <v>129</v>
      </c>
    </row>
    <row r="176" s="13" customFormat="1">
      <c r="A176" s="13"/>
      <c r="B176" s="235"/>
      <c r="C176" s="236"/>
      <c r="D176" s="226" t="s">
        <v>137</v>
      </c>
      <c r="E176" s="237" t="s">
        <v>1</v>
      </c>
      <c r="F176" s="238" t="s">
        <v>351</v>
      </c>
      <c r="G176" s="236"/>
      <c r="H176" s="239">
        <v>0.64900000000000002</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137</v>
      </c>
      <c r="AU176" s="245" t="s">
        <v>83</v>
      </c>
      <c r="AV176" s="13" t="s">
        <v>85</v>
      </c>
      <c r="AW176" s="13" t="s">
        <v>31</v>
      </c>
      <c r="AX176" s="13" t="s">
        <v>75</v>
      </c>
      <c r="AY176" s="245" t="s">
        <v>129</v>
      </c>
    </row>
    <row r="177" s="13" customFormat="1">
      <c r="A177" s="13"/>
      <c r="B177" s="235"/>
      <c r="C177" s="236"/>
      <c r="D177" s="226" t="s">
        <v>137</v>
      </c>
      <c r="E177" s="237" t="s">
        <v>1</v>
      </c>
      <c r="F177" s="238" t="s">
        <v>352</v>
      </c>
      <c r="G177" s="236"/>
      <c r="H177" s="239">
        <v>1.399</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137</v>
      </c>
      <c r="AU177" s="245" t="s">
        <v>83</v>
      </c>
      <c r="AV177" s="13" t="s">
        <v>85</v>
      </c>
      <c r="AW177" s="13" t="s">
        <v>31</v>
      </c>
      <c r="AX177" s="13" t="s">
        <v>75</v>
      </c>
      <c r="AY177" s="245" t="s">
        <v>129</v>
      </c>
    </row>
    <row r="178" s="13" customFormat="1">
      <c r="A178" s="13"/>
      <c r="B178" s="235"/>
      <c r="C178" s="236"/>
      <c r="D178" s="226" t="s">
        <v>137</v>
      </c>
      <c r="E178" s="237" t="s">
        <v>1</v>
      </c>
      <c r="F178" s="238" t="s">
        <v>353</v>
      </c>
      <c r="G178" s="236"/>
      <c r="H178" s="239">
        <v>1.9390000000000001</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137</v>
      </c>
      <c r="AU178" s="245" t="s">
        <v>83</v>
      </c>
      <c r="AV178" s="13" t="s">
        <v>85</v>
      </c>
      <c r="AW178" s="13" t="s">
        <v>31</v>
      </c>
      <c r="AX178" s="13" t="s">
        <v>75</v>
      </c>
      <c r="AY178" s="245" t="s">
        <v>129</v>
      </c>
    </row>
    <row r="179" s="13" customFormat="1">
      <c r="A179" s="13"/>
      <c r="B179" s="235"/>
      <c r="C179" s="236"/>
      <c r="D179" s="226" t="s">
        <v>137</v>
      </c>
      <c r="E179" s="237" t="s">
        <v>1</v>
      </c>
      <c r="F179" s="238" t="s">
        <v>354</v>
      </c>
      <c r="G179" s="236"/>
      <c r="H179" s="239">
        <v>2.9950000000000001</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137</v>
      </c>
      <c r="AU179" s="245" t="s">
        <v>83</v>
      </c>
      <c r="AV179" s="13" t="s">
        <v>85</v>
      </c>
      <c r="AW179" s="13" t="s">
        <v>31</v>
      </c>
      <c r="AX179" s="13" t="s">
        <v>75</v>
      </c>
      <c r="AY179" s="245" t="s">
        <v>129</v>
      </c>
    </row>
    <row r="180" s="13" customFormat="1">
      <c r="A180" s="13"/>
      <c r="B180" s="235"/>
      <c r="C180" s="236"/>
      <c r="D180" s="226" t="s">
        <v>137</v>
      </c>
      <c r="E180" s="237" t="s">
        <v>1</v>
      </c>
      <c r="F180" s="238" t="s">
        <v>355</v>
      </c>
      <c r="G180" s="236"/>
      <c r="H180" s="239">
        <v>3.0419999999999998</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137</v>
      </c>
      <c r="AU180" s="245" t="s">
        <v>83</v>
      </c>
      <c r="AV180" s="13" t="s">
        <v>85</v>
      </c>
      <c r="AW180" s="13" t="s">
        <v>31</v>
      </c>
      <c r="AX180" s="13" t="s">
        <v>75</v>
      </c>
      <c r="AY180" s="245" t="s">
        <v>129</v>
      </c>
    </row>
    <row r="181" s="13" customFormat="1">
      <c r="A181" s="13"/>
      <c r="B181" s="235"/>
      <c r="C181" s="236"/>
      <c r="D181" s="226" t="s">
        <v>137</v>
      </c>
      <c r="E181" s="237" t="s">
        <v>1</v>
      </c>
      <c r="F181" s="238" t="s">
        <v>356</v>
      </c>
      <c r="G181" s="236"/>
      <c r="H181" s="239">
        <v>4.0780000000000003</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137</v>
      </c>
      <c r="AU181" s="245" t="s">
        <v>83</v>
      </c>
      <c r="AV181" s="13" t="s">
        <v>85</v>
      </c>
      <c r="AW181" s="13" t="s">
        <v>31</v>
      </c>
      <c r="AX181" s="13" t="s">
        <v>75</v>
      </c>
      <c r="AY181" s="245" t="s">
        <v>129</v>
      </c>
    </row>
    <row r="182" s="13" customFormat="1">
      <c r="A182" s="13"/>
      <c r="B182" s="235"/>
      <c r="C182" s="236"/>
      <c r="D182" s="226" t="s">
        <v>137</v>
      </c>
      <c r="E182" s="237" t="s">
        <v>1</v>
      </c>
      <c r="F182" s="238" t="s">
        <v>357</v>
      </c>
      <c r="G182" s="236"/>
      <c r="H182" s="239">
        <v>0.26300000000000001</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137</v>
      </c>
      <c r="AU182" s="245" t="s">
        <v>83</v>
      </c>
      <c r="AV182" s="13" t="s">
        <v>85</v>
      </c>
      <c r="AW182" s="13" t="s">
        <v>31</v>
      </c>
      <c r="AX182" s="13" t="s">
        <v>75</v>
      </c>
      <c r="AY182" s="245" t="s">
        <v>129</v>
      </c>
    </row>
    <row r="183" s="13" customFormat="1">
      <c r="A183" s="13"/>
      <c r="B183" s="235"/>
      <c r="C183" s="236"/>
      <c r="D183" s="226" t="s">
        <v>137</v>
      </c>
      <c r="E183" s="237" t="s">
        <v>1</v>
      </c>
      <c r="F183" s="238" t="s">
        <v>358</v>
      </c>
      <c r="G183" s="236"/>
      <c r="H183" s="239">
        <v>0.189</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137</v>
      </c>
      <c r="AU183" s="245" t="s">
        <v>83</v>
      </c>
      <c r="AV183" s="13" t="s">
        <v>85</v>
      </c>
      <c r="AW183" s="13" t="s">
        <v>31</v>
      </c>
      <c r="AX183" s="13" t="s">
        <v>75</v>
      </c>
      <c r="AY183" s="245" t="s">
        <v>129</v>
      </c>
    </row>
    <row r="184" s="13" customFormat="1">
      <c r="A184" s="13"/>
      <c r="B184" s="235"/>
      <c r="C184" s="236"/>
      <c r="D184" s="226" t="s">
        <v>137</v>
      </c>
      <c r="E184" s="237" t="s">
        <v>1</v>
      </c>
      <c r="F184" s="238" t="s">
        <v>359</v>
      </c>
      <c r="G184" s="236"/>
      <c r="H184" s="239">
        <v>4.6539999999999999</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137</v>
      </c>
      <c r="AU184" s="245" t="s">
        <v>83</v>
      </c>
      <c r="AV184" s="13" t="s">
        <v>85</v>
      </c>
      <c r="AW184" s="13" t="s">
        <v>31</v>
      </c>
      <c r="AX184" s="13" t="s">
        <v>75</v>
      </c>
      <c r="AY184" s="245" t="s">
        <v>129</v>
      </c>
    </row>
    <row r="185" s="14" customFormat="1">
      <c r="A185" s="14"/>
      <c r="B185" s="246"/>
      <c r="C185" s="247"/>
      <c r="D185" s="226" t="s">
        <v>137</v>
      </c>
      <c r="E185" s="248" t="s">
        <v>1</v>
      </c>
      <c r="F185" s="249" t="s">
        <v>160</v>
      </c>
      <c r="G185" s="247"/>
      <c r="H185" s="250">
        <v>24.410000000000004</v>
      </c>
      <c r="I185" s="251"/>
      <c r="J185" s="247"/>
      <c r="K185" s="247"/>
      <c r="L185" s="252"/>
      <c r="M185" s="253"/>
      <c r="N185" s="254"/>
      <c r="O185" s="254"/>
      <c r="P185" s="254"/>
      <c r="Q185" s="254"/>
      <c r="R185" s="254"/>
      <c r="S185" s="254"/>
      <c r="T185" s="255"/>
      <c r="U185" s="14"/>
      <c r="V185" s="14"/>
      <c r="W185" s="14"/>
      <c r="X185" s="14"/>
      <c r="Y185" s="14"/>
      <c r="Z185" s="14"/>
      <c r="AA185" s="14"/>
      <c r="AB185" s="14"/>
      <c r="AC185" s="14"/>
      <c r="AD185" s="14"/>
      <c r="AE185" s="14"/>
      <c r="AT185" s="256" t="s">
        <v>137</v>
      </c>
      <c r="AU185" s="256" t="s">
        <v>83</v>
      </c>
      <c r="AV185" s="14" t="s">
        <v>135</v>
      </c>
      <c r="AW185" s="14" t="s">
        <v>31</v>
      </c>
      <c r="AX185" s="14" t="s">
        <v>83</v>
      </c>
      <c r="AY185" s="256" t="s">
        <v>129</v>
      </c>
    </row>
    <row r="186" s="2" customFormat="1" ht="134.25" customHeight="1">
      <c r="A186" s="38"/>
      <c r="B186" s="39"/>
      <c r="C186" s="257" t="s">
        <v>201</v>
      </c>
      <c r="D186" s="257" t="s">
        <v>163</v>
      </c>
      <c r="E186" s="258" t="s">
        <v>202</v>
      </c>
      <c r="F186" s="259" t="s">
        <v>203</v>
      </c>
      <c r="G186" s="260" t="s">
        <v>204</v>
      </c>
      <c r="H186" s="261">
        <v>1284.1759999999999</v>
      </c>
      <c r="I186" s="262"/>
      <c r="J186" s="263">
        <f>ROUND(I186*H186,2)</f>
        <v>0</v>
      </c>
      <c r="K186" s="259" t="s">
        <v>133</v>
      </c>
      <c r="L186" s="44"/>
      <c r="M186" s="264" t="s">
        <v>1</v>
      </c>
      <c r="N186" s="265" t="s">
        <v>40</v>
      </c>
      <c r="O186" s="91"/>
      <c r="P186" s="220">
        <f>O186*H186</f>
        <v>0</v>
      </c>
      <c r="Q186" s="220">
        <v>0</v>
      </c>
      <c r="R186" s="220">
        <f>Q186*H186</f>
        <v>0</v>
      </c>
      <c r="S186" s="220">
        <v>0</v>
      </c>
      <c r="T186" s="221">
        <f>S186*H186</f>
        <v>0</v>
      </c>
      <c r="U186" s="38"/>
      <c r="V186" s="38"/>
      <c r="W186" s="38"/>
      <c r="X186" s="38"/>
      <c r="Y186" s="38"/>
      <c r="Z186" s="38"/>
      <c r="AA186" s="38"/>
      <c r="AB186" s="38"/>
      <c r="AC186" s="38"/>
      <c r="AD186" s="38"/>
      <c r="AE186" s="38"/>
      <c r="AR186" s="222" t="s">
        <v>135</v>
      </c>
      <c r="AT186" s="222" t="s">
        <v>163</v>
      </c>
      <c r="AU186" s="222" t="s">
        <v>83</v>
      </c>
      <c r="AY186" s="17" t="s">
        <v>129</v>
      </c>
      <c r="BE186" s="223">
        <f>IF(N186="základní",J186,0)</f>
        <v>0</v>
      </c>
      <c r="BF186" s="223">
        <f>IF(N186="snížená",J186,0)</f>
        <v>0</v>
      </c>
      <c r="BG186" s="223">
        <f>IF(N186="zákl. přenesená",J186,0)</f>
        <v>0</v>
      </c>
      <c r="BH186" s="223">
        <f>IF(N186="sníž. přenesená",J186,0)</f>
        <v>0</v>
      </c>
      <c r="BI186" s="223">
        <f>IF(N186="nulová",J186,0)</f>
        <v>0</v>
      </c>
      <c r="BJ186" s="17" t="s">
        <v>83</v>
      </c>
      <c r="BK186" s="223">
        <f>ROUND(I186*H186,2)</f>
        <v>0</v>
      </c>
      <c r="BL186" s="17" t="s">
        <v>135</v>
      </c>
      <c r="BM186" s="222" t="s">
        <v>360</v>
      </c>
    </row>
    <row r="187" s="2" customFormat="1">
      <c r="A187" s="38"/>
      <c r="B187" s="39"/>
      <c r="C187" s="40"/>
      <c r="D187" s="226" t="s">
        <v>168</v>
      </c>
      <c r="E187" s="40"/>
      <c r="F187" s="266" t="s">
        <v>192</v>
      </c>
      <c r="G187" s="40"/>
      <c r="H187" s="40"/>
      <c r="I187" s="267"/>
      <c r="J187" s="40"/>
      <c r="K187" s="40"/>
      <c r="L187" s="44"/>
      <c r="M187" s="268"/>
      <c r="N187" s="269"/>
      <c r="O187" s="91"/>
      <c r="P187" s="91"/>
      <c r="Q187" s="91"/>
      <c r="R187" s="91"/>
      <c r="S187" s="91"/>
      <c r="T187" s="92"/>
      <c r="U187" s="38"/>
      <c r="V187" s="38"/>
      <c r="W187" s="38"/>
      <c r="X187" s="38"/>
      <c r="Y187" s="38"/>
      <c r="Z187" s="38"/>
      <c r="AA187" s="38"/>
      <c r="AB187" s="38"/>
      <c r="AC187" s="38"/>
      <c r="AD187" s="38"/>
      <c r="AE187" s="38"/>
      <c r="AT187" s="17" t="s">
        <v>168</v>
      </c>
      <c r="AU187" s="17" t="s">
        <v>83</v>
      </c>
    </row>
    <row r="188" s="13" customFormat="1">
      <c r="A188" s="13"/>
      <c r="B188" s="235"/>
      <c r="C188" s="236"/>
      <c r="D188" s="226" t="s">
        <v>137</v>
      </c>
      <c r="E188" s="237" t="s">
        <v>1</v>
      </c>
      <c r="F188" s="238" t="s">
        <v>361</v>
      </c>
      <c r="G188" s="236"/>
      <c r="H188" s="239">
        <v>162.648</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137</v>
      </c>
      <c r="AU188" s="245" t="s">
        <v>83</v>
      </c>
      <c r="AV188" s="13" t="s">
        <v>85</v>
      </c>
      <c r="AW188" s="13" t="s">
        <v>31</v>
      </c>
      <c r="AX188" s="13" t="s">
        <v>75</v>
      </c>
      <c r="AY188" s="245" t="s">
        <v>129</v>
      </c>
    </row>
    <row r="189" s="13" customFormat="1">
      <c r="A189" s="13"/>
      <c r="B189" s="235"/>
      <c r="C189" s="236"/>
      <c r="D189" s="226" t="s">
        <v>137</v>
      </c>
      <c r="E189" s="237" t="s">
        <v>1</v>
      </c>
      <c r="F189" s="238" t="s">
        <v>362</v>
      </c>
      <c r="G189" s="236"/>
      <c r="H189" s="239">
        <v>388.92000000000002</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137</v>
      </c>
      <c r="AU189" s="245" t="s">
        <v>83</v>
      </c>
      <c r="AV189" s="13" t="s">
        <v>85</v>
      </c>
      <c r="AW189" s="13" t="s">
        <v>31</v>
      </c>
      <c r="AX189" s="13" t="s">
        <v>75</v>
      </c>
      <c r="AY189" s="245" t="s">
        <v>129</v>
      </c>
    </row>
    <row r="190" s="13" customFormat="1">
      <c r="A190" s="13"/>
      <c r="B190" s="235"/>
      <c r="C190" s="236"/>
      <c r="D190" s="226" t="s">
        <v>137</v>
      </c>
      <c r="E190" s="237" t="s">
        <v>1</v>
      </c>
      <c r="F190" s="238" t="s">
        <v>363</v>
      </c>
      <c r="G190" s="236"/>
      <c r="H190" s="239">
        <v>162.648</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137</v>
      </c>
      <c r="AU190" s="245" t="s">
        <v>83</v>
      </c>
      <c r="AV190" s="13" t="s">
        <v>85</v>
      </c>
      <c r="AW190" s="13" t="s">
        <v>31</v>
      </c>
      <c r="AX190" s="13" t="s">
        <v>75</v>
      </c>
      <c r="AY190" s="245" t="s">
        <v>129</v>
      </c>
    </row>
    <row r="191" s="13" customFormat="1">
      <c r="A191" s="13"/>
      <c r="B191" s="235"/>
      <c r="C191" s="236"/>
      <c r="D191" s="226" t="s">
        <v>137</v>
      </c>
      <c r="E191" s="237" t="s">
        <v>1</v>
      </c>
      <c r="F191" s="238" t="s">
        <v>364</v>
      </c>
      <c r="G191" s="236"/>
      <c r="H191" s="239">
        <v>486.14999999999998</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137</v>
      </c>
      <c r="AU191" s="245" t="s">
        <v>83</v>
      </c>
      <c r="AV191" s="13" t="s">
        <v>85</v>
      </c>
      <c r="AW191" s="13" t="s">
        <v>31</v>
      </c>
      <c r="AX191" s="13" t="s">
        <v>75</v>
      </c>
      <c r="AY191" s="245" t="s">
        <v>129</v>
      </c>
    </row>
    <row r="192" s="13" customFormat="1">
      <c r="A192" s="13"/>
      <c r="B192" s="235"/>
      <c r="C192" s="236"/>
      <c r="D192" s="226" t="s">
        <v>137</v>
      </c>
      <c r="E192" s="237" t="s">
        <v>1</v>
      </c>
      <c r="F192" s="238" t="s">
        <v>365</v>
      </c>
      <c r="G192" s="236"/>
      <c r="H192" s="239">
        <v>83.810000000000002</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137</v>
      </c>
      <c r="AU192" s="245" t="s">
        <v>83</v>
      </c>
      <c r="AV192" s="13" t="s">
        <v>85</v>
      </c>
      <c r="AW192" s="13" t="s">
        <v>31</v>
      </c>
      <c r="AX192" s="13" t="s">
        <v>75</v>
      </c>
      <c r="AY192" s="245" t="s">
        <v>129</v>
      </c>
    </row>
    <row r="193" s="14" customFormat="1">
      <c r="A193" s="14"/>
      <c r="B193" s="246"/>
      <c r="C193" s="247"/>
      <c r="D193" s="226" t="s">
        <v>137</v>
      </c>
      <c r="E193" s="248" t="s">
        <v>1</v>
      </c>
      <c r="F193" s="249" t="s">
        <v>160</v>
      </c>
      <c r="G193" s="247"/>
      <c r="H193" s="250">
        <v>1284.1759999999999</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137</v>
      </c>
      <c r="AU193" s="256" t="s">
        <v>83</v>
      </c>
      <c r="AV193" s="14" t="s">
        <v>135</v>
      </c>
      <c r="AW193" s="14" t="s">
        <v>31</v>
      </c>
      <c r="AX193" s="14" t="s">
        <v>83</v>
      </c>
      <c r="AY193" s="256" t="s">
        <v>129</v>
      </c>
    </row>
    <row r="194" s="2" customFormat="1" ht="16.5" customHeight="1">
      <c r="A194" s="38"/>
      <c r="B194" s="39"/>
      <c r="C194" s="257" t="s">
        <v>211</v>
      </c>
      <c r="D194" s="257" t="s">
        <v>163</v>
      </c>
      <c r="E194" s="258" t="s">
        <v>212</v>
      </c>
      <c r="F194" s="259" t="s">
        <v>366</v>
      </c>
      <c r="G194" s="260" t="s">
        <v>190</v>
      </c>
      <c r="H194" s="261">
        <v>24.41</v>
      </c>
      <c r="I194" s="262"/>
      <c r="J194" s="263">
        <f>ROUND(I194*H194,2)</f>
        <v>0</v>
      </c>
      <c r="K194" s="259" t="s">
        <v>133</v>
      </c>
      <c r="L194" s="44"/>
      <c r="M194" s="264" t="s">
        <v>1</v>
      </c>
      <c r="N194" s="265" t="s">
        <v>40</v>
      </c>
      <c r="O194" s="91"/>
      <c r="P194" s="220">
        <f>O194*H194</f>
        <v>0</v>
      </c>
      <c r="Q194" s="220">
        <v>0</v>
      </c>
      <c r="R194" s="220">
        <f>Q194*H194</f>
        <v>0</v>
      </c>
      <c r="S194" s="220">
        <v>0</v>
      </c>
      <c r="T194" s="221">
        <f>S194*H194</f>
        <v>0</v>
      </c>
      <c r="U194" s="38"/>
      <c r="V194" s="38"/>
      <c r="W194" s="38"/>
      <c r="X194" s="38"/>
      <c r="Y194" s="38"/>
      <c r="Z194" s="38"/>
      <c r="AA194" s="38"/>
      <c r="AB194" s="38"/>
      <c r="AC194" s="38"/>
      <c r="AD194" s="38"/>
      <c r="AE194" s="38"/>
      <c r="AR194" s="222" t="s">
        <v>135</v>
      </c>
      <c r="AT194" s="222" t="s">
        <v>163</v>
      </c>
      <c r="AU194" s="222" t="s">
        <v>83</v>
      </c>
      <c r="AY194" s="17" t="s">
        <v>129</v>
      </c>
      <c r="BE194" s="223">
        <f>IF(N194="základní",J194,0)</f>
        <v>0</v>
      </c>
      <c r="BF194" s="223">
        <f>IF(N194="snížená",J194,0)</f>
        <v>0</v>
      </c>
      <c r="BG194" s="223">
        <f>IF(N194="zákl. přenesená",J194,0)</f>
        <v>0</v>
      </c>
      <c r="BH194" s="223">
        <f>IF(N194="sníž. přenesená",J194,0)</f>
        <v>0</v>
      </c>
      <c r="BI194" s="223">
        <f>IF(N194="nulová",J194,0)</f>
        <v>0</v>
      </c>
      <c r="BJ194" s="17" t="s">
        <v>83</v>
      </c>
      <c r="BK194" s="223">
        <f>ROUND(I194*H194,2)</f>
        <v>0</v>
      </c>
      <c r="BL194" s="17" t="s">
        <v>135</v>
      </c>
      <c r="BM194" s="222" t="s">
        <v>367</v>
      </c>
    </row>
    <row r="195" s="2" customFormat="1">
      <c r="A195" s="38"/>
      <c r="B195" s="39"/>
      <c r="C195" s="40"/>
      <c r="D195" s="226" t="s">
        <v>168</v>
      </c>
      <c r="E195" s="40"/>
      <c r="F195" s="266" t="s">
        <v>215</v>
      </c>
      <c r="G195" s="40"/>
      <c r="H195" s="40"/>
      <c r="I195" s="267"/>
      <c r="J195" s="40"/>
      <c r="K195" s="40"/>
      <c r="L195" s="44"/>
      <c r="M195" s="268"/>
      <c r="N195" s="269"/>
      <c r="O195" s="91"/>
      <c r="P195" s="91"/>
      <c r="Q195" s="91"/>
      <c r="R195" s="91"/>
      <c r="S195" s="91"/>
      <c r="T195" s="92"/>
      <c r="U195" s="38"/>
      <c r="V195" s="38"/>
      <c r="W195" s="38"/>
      <c r="X195" s="38"/>
      <c r="Y195" s="38"/>
      <c r="Z195" s="38"/>
      <c r="AA195" s="38"/>
      <c r="AB195" s="38"/>
      <c r="AC195" s="38"/>
      <c r="AD195" s="38"/>
      <c r="AE195" s="38"/>
      <c r="AT195" s="17" t="s">
        <v>168</v>
      </c>
      <c r="AU195" s="17" t="s">
        <v>83</v>
      </c>
    </row>
    <row r="196" s="13" customFormat="1">
      <c r="A196" s="13"/>
      <c r="B196" s="235"/>
      <c r="C196" s="236"/>
      <c r="D196" s="226" t="s">
        <v>137</v>
      </c>
      <c r="E196" s="237" t="s">
        <v>1</v>
      </c>
      <c r="F196" s="238" t="s">
        <v>346</v>
      </c>
      <c r="G196" s="236"/>
      <c r="H196" s="239">
        <v>0.82299999999999995</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137</v>
      </c>
      <c r="AU196" s="245" t="s">
        <v>83</v>
      </c>
      <c r="AV196" s="13" t="s">
        <v>85</v>
      </c>
      <c r="AW196" s="13" t="s">
        <v>31</v>
      </c>
      <c r="AX196" s="13" t="s">
        <v>75</v>
      </c>
      <c r="AY196" s="245" t="s">
        <v>129</v>
      </c>
    </row>
    <row r="197" s="13" customFormat="1">
      <c r="A197" s="13"/>
      <c r="B197" s="235"/>
      <c r="C197" s="236"/>
      <c r="D197" s="226" t="s">
        <v>137</v>
      </c>
      <c r="E197" s="237" t="s">
        <v>1</v>
      </c>
      <c r="F197" s="238" t="s">
        <v>347</v>
      </c>
      <c r="G197" s="236"/>
      <c r="H197" s="239">
        <v>0.52500000000000002</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137</v>
      </c>
      <c r="AU197" s="245" t="s">
        <v>83</v>
      </c>
      <c r="AV197" s="13" t="s">
        <v>85</v>
      </c>
      <c r="AW197" s="13" t="s">
        <v>31</v>
      </c>
      <c r="AX197" s="13" t="s">
        <v>75</v>
      </c>
      <c r="AY197" s="245" t="s">
        <v>129</v>
      </c>
    </row>
    <row r="198" s="13" customFormat="1">
      <c r="A198" s="13"/>
      <c r="B198" s="235"/>
      <c r="C198" s="236"/>
      <c r="D198" s="226" t="s">
        <v>137</v>
      </c>
      <c r="E198" s="237" t="s">
        <v>1</v>
      </c>
      <c r="F198" s="238" t="s">
        <v>348</v>
      </c>
      <c r="G198" s="236"/>
      <c r="H198" s="239">
        <v>1.8979999999999999</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137</v>
      </c>
      <c r="AU198" s="245" t="s">
        <v>83</v>
      </c>
      <c r="AV198" s="13" t="s">
        <v>85</v>
      </c>
      <c r="AW198" s="13" t="s">
        <v>31</v>
      </c>
      <c r="AX198" s="13" t="s">
        <v>75</v>
      </c>
      <c r="AY198" s="245" t="s">
        <v>129</v>
      </c>
    </row>
    <row r="199" s="13" customFormat="1">
      <c r="A199" s="13"/>
      <c r="B199" s="235"/>
      <c r="C199" s="236"/>
      <c r="D199" s="226" t="s">
        <v>137</v>
      </c>
      <c r="E199" s="237" t="s">
        <v>1</v>
      </c>
      <c r="F199" s="238" t="s">
        <v>349</v>
      </c>
      <c r="G199" s="236"/>
      <c r="H199" s="239">
        <v>1.2789999999999999</v>
      </c>
      <c r="I199" s="240"/>
      <c r="J199" s="236"/>
      <c r="K199" s="236"/>
      <c r="L199" s="241"/>
      <c r="M199" s="242"/>
      <c r="N199" s="243"/>
      <c r="O199" s="243"/>
      <c r="P199" s="243"/>
      <c r="Q199" s="243"/>
      <c r="R199" s="243"/>
      <c r="S199" s="243"/>
      <c r="T199" s="244"/>
      <c r="U199" s="13"/>
      <c r="V199" s="13"/>
      <c r="W199" s="13"/>
      <c r="X199" s="13"/>
      <c r="Y199" s="13"/>
      <c r="Z199" s="13"/>
      <c r="AA199" s="13"/>
      <c r="AB199" s="13"/>
      <c r="AC199" s="13"/>
      <c r="AD199" s="13"/>
      <c r="AE199" s="13"/>
      <c r="AT199" s="245" t="s">
        <v>137</v>
      </c>
      <c r="AU199" s="245" t="s">
        <v>83</v>
      </c>
      <c r="AV199" s="13" t="s">
        <v>85</v>
      </c>
      <c r="AW199" s="13" t="s">
        <v>31</v>
      </c>
      <c r="AX199" s="13" t="s">
        <v>75</v>
      </c>
      <c r="AY199" s="245" t="s">
        <v>129</v>
      </c>
    </row>
    <row r="200" s="13" customFormat="1">
      <c r="A200" s="13"/>
      <c r="B200" s="235"/>
      <c r="C200" s="236"/>
      <c r="D200" s="226" t="s">
        <v>137</v>
      </c>
      <c r="E200" s="237" t="s">
        <v>1</v>
      </c>
      <c r="F200" s="238" t="s">
        <v>350</v>
      </c>
      <c r="G200" s="236"/>
      <c r="H200" s="239">
        <v>0.67700000000000005</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137</v>
      </c>
      <c r="AU200" s="245" t="s">
        <v>83</v>
      </c>
      <c r="AV200" s="13" t="s">
        <v>85</v>
      </c>
      <c r="AW200" s="13" t="s">
        <v>31</v>
      </c>
      <c r="AX200" s="13" t="s">
        <v>75</v>
      </c>
      <c r="AY200" s="245" t="s">
        <v>129</v>
      </c>
    </row>
    <row r="201" s="13" customFormat="1">
      <c r="A201" s="13"/>
      <c r="B201" s="235"/>
      <c r="C201" s="236"/>
      <c r="D201" s="226" t="s">
        <v>137</v>
      </c>
      <c r="E201" s="237" t="s">
        <v>1</v>
      </c>
      <c r="F201" s="238" t="s">
        <v>351</v>
      </c>
      <c r="G201" s="236"/>
      <c r="H201" s="239">
        <v>0.64900000000000002</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137</v>
      </c>
      <c r="AU201" s="245" t="s">
        <v>83</v>
      </c>
      <c r="AV201" s="13" t="s">
        <v>85</v>
      </c>
      <c r="AW201" s="13" t="s">
        <v>31</v>
      </c>
      <c r="AX201" s="13" t="s">
        <v>75</v>
      </c>
      <c r="AY201" s="245" t="s">
        <v>129</v>
      </c>
    </row>
    <row r="202" s="13" customFormat="1">
      <c r="A202" s="13"/>
      <c r="B202" s="235"/>
      <c r="C202" s="236"/>
      <c r="D202" s="226" t="s">
        <v>137</v>
      </c>
      <c r="E202" s="237" t="s">
        <v>1</v>
      </c>
      <c r="F202" s="238" t="s">
        <v>352</v>
      </c>
      <c r="G202" s="236"/>
      <c r="H202" s="239">
        <v>1.399</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137</v>
      </c>
      <c r="AU202" s="245" t="s">
        <v>83</v>
      </c>
      <c r="AV202" s="13" t="s">
        <v>85</v>
      </c>
      <c r="AW202" s="13" t="s">
        <v>31</v>
      </c>
      <c r="AX202" s="13" t="s">
        <v>75</v>
      </c>
      <c r="AY202" s="245" t="s">
        <v>129</v>
      </c>
    </row>
    <row r="203" s="13" customFormat="1">
      <c r="A203" s="13"/>
      <c r="B203" s="235"/>
      <c r="C203" s="236"/>
      <c r="D203" s="226" t="s">
        <v>137</v>
      </c>
      <c r="E203" s="237" t="s">
        <v>1</v>
      </c>
      <c r="F203" s="238" t="s">
        <v>353</v>
      </c>
      <c r="G203" s="236"/>
      <c r="H203" s="239">
        <v>1.9390000000000001</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137</v>
      </c>
      <c r="AU203" s="245" t="s">
        <v>83</v>
      </c>
      <c r="AV203" s="13" t="s">
        <v>85</v>
      </c>
      <c r="AW203" s="13" t="s">
        <v>31</v>
      </c>
      <c r="AX203" s="13" t="s">
        <v>75</v>
      </c>
      <c r="AY203" s="245" t="s">
        <v>129</v>
      </c>
    </row>
    <row r="204" s="13" customFormat="1">
      <c r="A204" s="13"/>
      <c r="B204" s="235"/>
      <c r="C204" s="236"/>
      <c r="D204" s="226" t="s">
        <v>137</v>
      </c>
      <c r="E204" s="237" t="s">
        <v>1</v>
      </c>
      <c r="F204" s="238" t="s">
        <v>354</v>
      </c>
      <c r="G204" s="236"/>
      <c r="H204" s="239">
        <v>2.9950000000000001</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137</v>
      </c>
      <c r="AU204" s="245" t="s">
        <v>83</v>
      </c>
      <c r="AV204" s="13" t="s">
        <v>85</v>
      </c>
      <c r="AW204" s="13" t="s">
        <v>31</v>
      </c>
      <c r="AX204" s="13" t="s">
        <v>75</v>
      </c>
      <c r="AY204" s="245" t="s">
        <v>129</v>
      </c>
    </row>
    <row r="205" s="13" customFormat="1">
      <c r="A205" s="13"/>
      <c r="B205" s="235"/>
      <c r="C205" s="236"/>
      <c r="D205" s="226" t="s">
        <v>137</v>
      </c>
      <c r="E205" s="237" t="s">
        <v>1</v>
      </c>
      <c r="F205" s="238" t="s">
        <v>355</v>
      </c>
      <c r="G205" s="236"/>
      <c r="H205" s="239">
        <v>3.0419999999999998</v>
      </c>
      <c r="I205" s="240"/>
      <c r="J205" s="236"/>
      <c r="K205" s="236"/>
      <c r="L205" s="241"/>
      <c r="M205" s="242"/>
      <c r="N205" s="243"/>
      <c r="O205" s="243"/>
      <c r="P205" s="243"/>
      <c r="Q205" s="243"/>
      <c r="R205" s="243"/>
      <c r="S205" s="243"/>
      <c r="T205" s="244"/>
      <c r="U205" s="13"/>
      <c r="V205" s="13"/>
      <c r="W205" s="13"/>
      <c r="X205" s="13"/>
      <c r="Y205" s="13"/>
      <c r="Z205" s="13"/>
      <c r="AA205" s="13"/>
      <c r="AB205" s="13"/>
      <c r="AC205" s="13"/>
      <c r="AD205" s="13"/>
      <c r="AE205" s="13"/>
      <c r="AT205" s="245" t="s">
        <v>137</v>
      </c>
      <c r="AU205" s="245" t="s">
        <v>83</v>
      </c>
      <c r="AV205" s="13" t="s">
        <v>85</v>
      </c>
      <c r="AW205" s="13" t="s">
        <v>31</v>
      </c>
      <c r="AX205" s="13" t="s">
        <v>75</v>
      </c>
      <c r="AY205" s="245" t="s">
        <v>129</v>
      </c>
    </row>
    <row r="206" s="13" customFormat="1">
      <c r="A206" s="13"/>
      <c r="B206" s="235"/>
      <c r="C206" s="236"/>
      <c r="D206" s="226" t="s">
        <v>137</v>
      </c>
      <c r="E206" s="237" t="s">
        <v>1</v>
      </c>
      <c r="F206" s="238" t="s">
        <v>356</v>
      </c>
      <c r="G206" s="236"/>
      <c r="H206" s="239">
        <v>4.0780000000000003</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137</v>
      </c>
      <c r="AU206" s="245" t="s">
        <v>83</v>
      </c>
      <c r="AV206" s="13" t="s">
        <v>85</v>
      </c>
      <c r="AW206" s="13" t="s">
        <v>31</v>
      </c>
      <c r="AX206" s="13" t="s">
        <v>75</v>
      </c>
      <c r="AY206" s="245" t="s">
        <v>129</v>
      </c>
    </row>
    <row r="207" s="13" customFormat="1">
      <c r="A207" s="13"/>
      <c r="B207" s="235"/>
      <c r="C207" s="236"/>
      <c r="D207" s="226" t="s">
        <v>137</v>
      </c>
      <c r="E207" s="237" t="s">
        <v>1</v>
      </c>
      <c r="F207" s="238" t="s">
        <v>357</v>
      </c>
      <c r="G207" s="236"/>
      <c r="H207" s="239">
        <v>0.26300000000000001</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137</v>
      </c>
      <c r="AU207" s="245" t="s">
        <v>83</v>
      </c>
      <c r="AV207" s="13" t="s">
        <v>85</v>
      </c>
      <c r="AW207" s="13" t="s">
        <v>31</v>
      </c>
      <c r="AX207" s="13" t="s">
        <v>75</v>
      </c>
      <c r="AY207" s="245" t="s">
        <v>129</v>
      </c>
    </row>
    <row r="208" s="13" customFormat="1">
      <c r="A208" s="13"/>
      <c r="B208" s="235"/>
      <c r="C208" s="236"/>
      <c r="D208" s="226" t="s">
        <v>137</v>
      </c>
      <c r="E208" s="237" t="s">
        <v>1</v>
      </c>
      <c r="F208" s="238" t="s">
        <v>358</v>
      </c>
      <c r="G208" s="236"/>
      <c r="H208" s="239">
        <v>0.189</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137</v>
      </c>
      <c r="AU208" s="245" t="s">
        <v>83</v>
      </c>
      <c r="AV208" s="13" t="s">
        <v>85</v>
      </c>
      <c r="AW208" s="13" t="s">
        <v>31</v>
      </c>
      <c r="AX208" s="13" t="s">
        <v>75</v>
      </c>
      <c r="AY208" s="245" t="s">
        <v>129</v>
      </c>
    </row>
    <row r="209" s="13" customFormat="1">
      <c r="A209" s="13"/>
      <c r="B209" s="235"/>
      <c r="C209" s="236"/>
      <c r="D209" s="226" t="s">
        <v>137</v>
      </c>
      <c r="E209" s="237" t="s">
        <v>1</v>
      </c>
      <c r="F209" s="238" t="s">
        <v>359</v>
      </c>
      <c r="G209" s="236"/>
      <c r="H209" s="239">
        <v>4.6539999999999999</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137</v>
      </c>
      <c r="AU209" s="245" t="s">
        <v>83</v>
      </c>
      <c r="AV209" s="13" t="s">
        <v>85</v>
      </c>
      <c r="AW209" s="13" t="s">
        <v>31</v>
      </c>
      <c r="AX209" s="13" t="s">
        <v>75</v>
      </c>
      <c r="AY209" s="245" t="s">
        <v>129</v>
      </c>
    </row>
    <row r="210" s="14" customFormat="1">
      <c r="A210" s="14"/>
      <c r="B210" s="246"/>
      <c r="C210" s="247"/>
      <c r="D210" s="226" t="s">
        <v>137</v>
      </c>
      <c r="E210" s="248" t="s">
        <v>1</v>
      </c>
      <c r="F210" s="249" t="s">
        <v>160</v>
      </c>
      <c r="G210" s="247"/>
      <c r="H210" s="250">
        <v>24.410000000000004</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137</v>
      </c>
      <c r="AU210" s="256" t="s">
        <v>83</v>
      </c>
      <c r="AV210" s="14" t="s">
        <v>135</v>
      </c>
      <c r="AW210" s="14" t="s">
        <v>31</v>
      </c>
      <c r="AX210" s="14" t="s">
        <v>83</v>
      </c>
      <c r="AY210" s="256" t="s">
        <v>129</v>
      </c>
    </row>
    <row r="211" s="2" customFormat="1" ht="16.5" customHeight="1">
      <c r="A211" s="38"/>
      <c r="B211" s="39"/>
      <c r="C211" s="257" t="s">
        <v>217</v>
      </c>
      <c r="D211" s="257" t="s">
        <v>163</v>
      </c>
      <c r="E211" s="258" t="s">
        <v>218</v>
      </c>
      <c r="F211" s="259" t="s">
        <v>368</v>
      </c>
      <c r="G211" s="260" t="s">
        <v>204</v>
      </c>
      <c r="H211" s="261">
        <v>1284.1759999999999</v>
      </c>
      <c r="I211" s="262"/>
      <c r="J211" s="263">
        <f>ROUND(I211*H211,2)</f>
        <v>0</v>
      </c>
      <c r="K211" s="259" t="s">
        <v>133</v>
      </c>
      <c r="L211" s="44"/>
      <c r="M211" s="264" t="s">
        <v>1</v>
      </c>
      <c r="N211" s="265" t="s">
        <v>40</v>
      </c>
      <c r="O211" s="91"/>
      <c r="P211" s="220">
        <f>O211*H211</f>
        <v>0</v>
      </c>
      <c r="Q211" s="220">
        <v>0</v>
      </c>
      <c r="R211" s="220">
        <f>Q211*H211</f>
        <v>0</v>
      </c>
      <c r="S211" s="220">
        <v>0</v>
      </c>
      <c r="T211" s="221">
        <f>S211*H211</f>
        <v>0</v>
      </c>
      <c r="U211" s="38"/>
      <c r="V211" s="38"/>
      <c r="W211" s="38"/>
      <c r="X211" s="38"/>
      <c r="Y211" s="38"/>
      <c r="Z211" s="38"/>
      <c r="AA211" s="38"/>
      <c r="AB211" s="38"/>
      <c r="AC211" s="38"/>
      <c r="AD211" s="38"/>
      <c r="AE211" s="38"/>
      <c r="AR211" s="222" t="s">
        <v>135</v>
      </c>
      <c r="AT211" s="222" t="s">
        <v>163</v>
      </c>
      <c r="AU211" s="222" t="s">
        <v>83</v>
      </c>
      <c r="AY211" s="17" t="s">
        <v>129</v>
      </c>
      <c r="BE211" s="223">
        <f>IF(N211="základní",J211,0)</f>
        <v>0</v>
      </c>
      <c r="BF211" s="223">
        <f>IF(N211="snížená",J211,0)</f>
        <v>0</v>
      </c>
      <c r="BG211" s="223">
        <f>IF(N211="zákl. přenesená",J211,0)</f>
        <v>0</v>
      </c>
      <c r="BH211" s="223">
        <f>IF(N211="sníž. přenesená",J211,0)</f>
        <v>0</v>
      </c>
      <c r="BI211" s="223">
        <f>IF(N211="nulová",J211,0)</f>
        <v>0</v>
      </c>
      <c r="BJ211" s="17" t="s">
        <v>83</v>
      </c>
      <c r="BK211" s="223">
        <f>ROUND(I211*H211,2)</f>
        <v>0</v>
      </c>
      <c r="BL211" s="17" t="s">
        <v>135</v>
      </c>
      <c r="BM211" s="222" t="s">
        <v>369</v>
      </c>
    </row>
    <row r="212" s="2" customFormat="1">
      <c r="A212" s="38"/>
      <c r="B212" s="39"/>
      <c r="C212" s="40"/>
      <c r="D212" s="226" t="s">
        <v>168</v>
      </c>
      <c r="E212" s="40"/>
      <c r="F212" s="266" t="s">
        <v>215</v>
      </c>
      <c r="G212" s="40"/>
      <c r="H212" s="40"/>
      <c r="I212" s="267"/>
      <c r="J212" s="40"/>
      <c r="K212" s="40"/>
      <c r="L212" s="44"/>
      <c r="M212" s="268"/>
      <c r="N212" s="269"/>
      <c r="O212" s="91"/>
      <c r="P212" s="91"/>
      <c r="Q212" s="91"/>
      <c r="R212" s="91"/>
      <c r="S212" s="91"/>
      <c r="T212" s="92"/>
      <c r="U212" s="38"/>
      <c r="V212" s="38"/>
      <c r="W212" s="38"/>
      <c r="X212" s="38"/>
      <c r="Y212" s="38"/>
      <c r="Z212" s="38"/>
      <c r="AA212" s="38"/>
      <c r="AB212" s="38"/>
      <c r="AC212" s="38"/>
      <c r="AD212" s="38"/>
      <c r="AE212" s="38"/>
      <c r="AT212" s="17" t="s">
        <v>168</v>
      </c>
      <c r="AU212" s="17" t="s">
        <v>83</v>
      </c>
    </row>
    <row r="213" s="13" customFormat="1">
      <c r="A213" s="13"/>
      <c r="B213" s="235"/>
      <c r="C213" s="236"/>
      <c r="D213" s="226" t="s">
        <v>137</v>
      </c>
      <c r="E213" s="237" t="s">
        <v>1</v>
      </c>
      <c r="F213" s="238" t="s">
        <v>361</v>
      </c>
      <c r="G213" s="236"/>
      <c r="H213" s="239">
        <v>162.648</v>
      </c>
      <c r="I213" s="240"/>
      <c r="J213" s="236"/>
      <c r="K213" s="236"/>
      <c r="L213" s="241"/>
      <c r="M213" s="242"/>
      <c r="N213" s="243"/>
      <c r="O213" s="243"/>
      <c r="P213" s="243"/>
      <c r="Q213" s="243"/>
      <c r="R213" s="243"/>
      <c r="S213" s="243"/>
      <c r="T213" s="244"/>
      <c r="U213" s="13"/>
      <c r="V213" s="13"/>
      <c r="W213" s="13"/>
      <c r="X213" s="13"/>
      <c r="Y213" s="13"/>
      <c r="Z213" s="13"/>
      <c r="AA213" s="13"/>
      <c r="AB213" s="13"/>
      <c r="AC213" s="13"/>
      <c r="AD213" s="13"/>
      <c r="AE213" s="13"/>
      <c r="AT213" s="245" t="s">
        <v>137</v>
      </c>
      <c r="AU213" s="245" t="s">
        <v>83</v>
      </c>
      <c r="AV213" s="13" t="s">
        <v>85</v>
      </c>
      <c r="AW213" s="13" t="s">
        <v>31</v>
      </c>
      <c r="AX213" s="13" t="s">
        <v>75</v>
      </c>
      <c r="AY213" s="245" t="s">
        <v>129</v>
      </c>
    </row>
    <row r="214" s="13" customFormat="1">
      <c r="A214" s="13"/>
      <c r="B214" s="235"/>
      <c r="C214" s="236"/>
      <c r="D214" s="226" t="s">
        <v>137</v>
      </c>
      <c r="E214" s="237" t="s">
        <v>1</v>
      </c>
      <c r="F214" s="238" t="s">
        <v>362</v>
      </c>
      <c r="G214" s="236"/>
      <c r="H214" s="239">
        <v>388.92000000000002</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137</v>
      </c>
      <c r="AU214" s="245" t="s">
        <v>83</v>
      </c>
      <c r="AV214" s="13" t="s">
        <v>85</v>
      </c>
      <c r="AW214" s="13" t="s">
        <v>31</v>
      </c>
      <c r="AX214" s="13" t="s">
        <v>75</v>
      </c>
      <c r="AY214" s="245" t="s">
        <v>129</v>
      </c>
    </row>
    <row r="215" s="13" customFormat="1">
      <c r="A215" s="13"/>
      <c r="B215" s="235"/>
      <c r="C215" s="236"/>
      <c r="D215" s="226" t="s">
        <v>137</v>
      </c>
      <c r="E215" s="237" t="s">
        <v>1</v>
      </c>
      <c r="F215" s="238" t="s">
        <v>363</v>
      </c>
      <c r="G215" s="236"/>
      <c r="H215" s="239">
        <v>162.648</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137</v>
      </c>
      <c r="AU215" s="245" t="s">
        <v>83</v>
      </c>
      <c r="AV215" s="13" t="s">
        <v>85</v>
      </c>
      <c r="AW215" s="13" t="s">
        <v>31</v>
      </c>
      <c r="AX215" s="13" t="s">
        <v>75</v>
      </c>
      <c r="AY215" s="245" t="s">
        <v>129</v>
      </c>
    </row>
    <row r="216" s="13" customFormat="1">
      <c r="A216" s="13"/>
      <c r="B216" s="235"/>
      <c r="C216" s="236"/>
      <c r="D216" s="226" t="s">
        <v>137</v>
      </c>
      <c r="E216" s="237" t="s">
        <v>1</v>
      </c>
      <c r="F216" s="238" t="s">
        <v>364</v>
      </c>
      <c r="G216" s="236"/>
      <c r="H216" s="239">
        <v>486.14999999999998</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137</v>
      </c>
      <c r="AU216" s="245" t="s">
        <v>83</v>
      </c>
      <c r="AV216" s="13" t="s">
        <v>85</v>
      </c>
      <c r="AW216" s="13" t="s">
        <v>31</v>
      </c>
      <c r="AX216" s="13" t="s">
        <v>75</v>
      </c>
      <c r="AY216" s="245" t="s">
        <v>129</v>
      </c>
    </row>
    <row r="217" s="13" customFormat="1">
      <c r="A217" s="13"/>
      <c r="B217" s="235"/>
      <c r="C217" s="236"/>
      <c r="D217" s="226" t="s">
        <v>137</v>
      </c>
      <c r="E217" s="237" t="s">
        <v>1</v>
      </c>
      <c r="F217" s="238" t="s">
        <v>365</v>
      </c>
      <c r="G217" s="236"/>
      <c r="H217" s="239">
        <v>83.810000000000002</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137</v>
      </c>
      <c r="AU217" s="245" t="s">
        <v>83</v>
      </c>
      <c r="AV217" s="13" t="s">
        <v>85</v>
      </c>
      <c r="AW217" s="13" t="s">
        <v>31</v>
      </c>
      <c r="AX217" s="13" t="s">
        <v>75</v>
      </c>
      <c r="AY217" s="245" t="s">
        <v>129</v>
      </c>
    </row>
    <row r="218" s="14" customFormat="1">
      <c r="A218" s="14"/>
      <c r="B218" s="246"/>
      <c r="C218" s="247"/>
      <c r="D218" s="226" t="s">
        <v>137</v>
      </c>
      <c r="E218" s="248" t="s">
        <v>1</v>
      </c>
      <c r="F218" s="249" t="s">
        <v>160</v>
      </c>
      <c r="G218" s="247"/>
      <c r="H218" s="250">
        <v>1284.1759999999999</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137</v>
      </c>
      <c r="AU218" s="256" t="s">
        <v>83</v>
      </c>
      <c r="AV218" s="14" t="s">
        <v>135</v>
      </c>
      <c r="AW218" s="14" t="s">
        <v>31</v>
      </c>
      <c r="AX218" s="14" t="s">
        <v>83</v>
      </c>
      <c r="AY218" s="256" t="s">
        <v>129</v>
      </c>
    </row>
    <row r="219" s="2" customFormat="1" ht="16.5" customHeight="1">
      <c r="A219" s="38"/>
      <c r="B219" s="39"/>
      <c r="C219" s="257" t="s">
        <v>134</v>
      </c>
      <c r="D219" s="257" t="s">
        <v>163</v>
      </c>
      <c r="E219" s="258" t="s">
        <v>222</v>
      </c>
      <c r="F219" s="259" t="s">
        <v>370</v>
      </c>
      <c r="G219" s="260" t="s">
        <v>190</v>
      </c>
      <c r="H219" s="261">
        <v>24.41</v>
      </c>
      <c r="I219" s="262"/>
      <c r="J219" s="263">
        <f>ROUND(I219*H219,2)</f>
        <v>0</v>
      </c>
      <c r="K219" s="259" t="s">
        <v>133</v>
      </c>
      <c r="L219" s="44"/>
      <c r="M219" s="264" t="s">
        <v>1</v>
      </c>
      <c r="N219" s="265" t="s">
        <v>40</v>
      </c>
      <c r="O219" s="91"/>
      <c r="P219" s="220">
        <f>O219*H219</f>
        <v>0</v>
      </c>
      <c r="Q219" s="220">
        <v>0</v>
      </c>
      <c r="R219" s="220">
        <f>Q219*H219</f>
        <v>0</v>
      </c>
      <c r="S219" s="220">
        <v>0</v>
      </c>
      <c r="T219" s="221">
        <f>S219*H219</f>
        <v>0</v>
      </c>
      <c r="U219" s="38"/>
      <c r="V219" s="38"/>
      <c r="W219" s="38"/>
      <c r="X219" s="38"/>
      <c r="Y219" s="38"/>
      <c r="Z219" s="38"/>
      <c r="AA219" s="38"/>
      <c r="AB219" s="38"/>
      <c r="AC219" s="38"/>
      <c r="AD219" s="38"/>
      <c r="AE219" s="38"/>
      <c r="AR219" s="222" t="s">
        <v>135</v>
      </c>
      <c r="AT219" s="222" t="s">
        <v>163</v>
      </c>
      <c r="AU219" s="222" t="s">
        <v>83</v>
      </c>
      <c r="AY219" s="17" t="s">
        <v>129</v>
      </c>
      <c r="BE219" s="223">
        <f>IF(N219="základní",J219,0)</f>
        <v>0</v>
      </c>
      <c r="BF219" s="223">
        <f>IF(N219="snížená",J219,0)</f>
        <v>0</v>
      </c>
      <c r="BG219" s="223">
        <f>IF(N219="zákl. přenesená",J219,0)</f>
        <v>0</v>
      </c>
      <c r="BH219" s="223">
        <f>IF(N219="sníž. přenesená",J219,0)</f>
        <v>0</v>
      </c>
      <c r="BI219" s="223">
        <f>IF(N219="nulová",J219,0)</f>
        <v>0</v>
      </c>
      <c r="BJ219" s="17" t="s">
        <v>83</v>
      </c>
      <c r="BK219" s="223">
        <f>ROUND(I219*H219,2)</f>
        <v>0</v>
      </c>
      <c r="BL219" s="17" t="s">
        <v>135</v>
      </c>
      <c r="BM219" s="222" t="s">
        <v>371</v>
      </c>
    </row>
    <row r="220" s="2" customFormat="1">
      <c r="A220" s="38"/>
      <c r="B220" s="39"/>
      <c r="C220" s="40"/>
      <c r="D220" s="226" t="s">
        <v>168</v>
      </c>
      <c r="E220" s="40"/>
      <c r="F220" s="266" t="s">
        <v>225</v>
      </c>
      <c r="G220" s="40"/>
      <c r="H220" s="40"/>
      <c r="I220" s="267"/>
      <c r="J220" s="40"/>
      <c r="K220" s="40"/>
      <c r="L220" s="44"/>
      <c r="M220" s="268"/>
      <c r="N220" s="269"/>
      <c r="O220" s="91"/>
      <c r="P220" s="91"/>
      <c r="Q220" s="91"/>
      <c r="R220" s="91"/>
      <c r="S220" s="91"/>
      <c r="T220" s="92"/>
      <c r="U220" s="38"/>
      <c r="V220" s="38"/>
      <c r="W220" s="38"/>
      <c r="X220" s="38"/>
      <c r="Y220" s="38"/>
      <c r="Z220" s="38"/>
      <c r="AA220" s="38"/>
      <c r="AB220" s="38"/>
      <c r="AC220" s="38"/>
      <c r="AD220" s="38"/>
      <c r="AE220" s="38"/>
      <c r="AT220" s="17" t="s">
        <v>168</v>
      </c>
      <c r="AU220" s="17" t="s">
        <v>83</v>
      </c>
    </row>
    <row r="221" s="13" customFormat="1">
      <c r="A221" s="13"/>
      <c r="B221" s="235"/>
      <c r="C221" s="236"/>
      <c r="D221" s="226" t="s">
        <v>137</v>
      </c>
      <c r="E221" s="237" t="s">
        <v>1</v>
      </c>
      <c r="F221" s="238" t="s">
        <v>346</v>
      </c>
      <c r="G221" s="236"/>
      <c r="H221" s="239">
        <v>0.82299999999999995</v>
      </c>
      <c r="I221" s="240"/>
      <c r="J221" s="236"/>
      <c r="K221" s="236"/>
      <c r="L221" s="241"/>
      <c r="M221" s="242"/>
      <c r="N221" s="243"/>
      <c r="O221" s="243"/>
      <c r="P221" s="243"/>
      <c r="Q221" s="243"/>
      <c r="R221" s="243"/>
      <c r="S221" s="243"/>
      <c r="T221" s="244"/>
      <c r="U221" s="13"/>
      <c r="V221" s="13"/>
      <c r="W221" s="13"/>
      <c r="X221" s="13"/>
      <c r="Y221" s="13"/>
      <c r="Z221" s="13"/>
      <c r="AA221" s="13"/>
      <c r="AB221" s="13"/>
      <c r="AC221" s="13"/>
      <c r="AD221" s="13"/>
      <c r="AE221" s="13"/>
      <c r="AT221" s="245" t="s">
        <v>137</v>
      </c>
      <c r="AU221" s="245" t="s">
        <v>83</v>
      </c>
      <c r="AV221" s="13" t="s">
        <v>85</v>
      </c>
      <c r="AW221" s="13" t="s">
        <v>31</v>
      </c>
      <c r="AX221" s="13" t="s">
        <v>75</v>
      </c>
      <c r="AY221" s="245" t="s">
        <v>129</v>
      </c>
    </row>
    <row r="222" s="13" customFormat="1">
      <c r="A222" s="13"/>
      <c r="B222" s="235"/>
      <c r="C222" s="236"/>
      <c r="D222" s="226" t="s">
        <v>137</v>
      </c>
      <c r="E222" s="237" t="s">
        <v>1</v>
      </c>
      <c r="F222" s="238" t="s">
        <v>347</v>
      </c>
      <c r="G222" s="236"/>
      <c r="H222" s="239">
        <v>0.52500000000000002</v>
      </c>
      <c r="I222" s="240"/>
      <c r="J222" s="236"/>
      <c r="K222" s="236"/>
      <c r="L222" s="241"/>
      <c r="M222" s="242"/>
      <c r="N222" s="243"/>
      <c r="O222" s="243"/>
      <c r="P222" s="243"/>
      <c r="Q222" s="243"/>
      <c r="R222" s="243"/>
      <c r="S222" s="243"/>
      <c r="T222" s="244"/>
      <c r="U222" s="13"/>
      <c r="V222" s="13"/>
      <c r="W222" s="13"/>
      <c r="X222" s="13"/>
      <c r="Y222" s="13"/>
      <c r="Z222" s="13"/>
      <c r="AA222" s="13"/>
      <c r="AB222" s="13"/>
      <c r="AC222" s="13"/>
      <c r="AD222" s="13"/>
      <c r="AE222" s="13"/>
      <c r="AT222" s="245" t="s">
        <v>137</v>
      </c>
      <c r="AU222" s="245" t="s">
        <v>83</v>
      </c>
      <c r="AV222" s="13" t="s">
        <v>85</v>
      </c>
      <c r="AW222" s="13" t="s">
        <v>31</v>
      </c>
      <c r="AX222" s="13" t="s">
        <v>75</v>
      </c>
      <c r="AY222" s="245" t="s">
        <v>129</v>
      </c>
    </row>
    <row r="223" s="13" customFormat="1">
      <c r="A223" s="13"/>
      <c r="B223" s="235"/>
      <c r="C223" s="236"/>
      <c r="D223" s="226" t="s">
        <v>137</v>
      </c>
      <c r="E223" s="237" t="s">
        <v>1</v>
      </c>
      <c r="F223" s="238" t="s">
        <v>348</v>
      </c>
      <c r="G223" s="236"/>
      <c r="H223" s="239">
        <v>1.8979999999999999</v>
      </c>
      <c r="I223" s="240"/>
      <c r="J223" s="236"/>
      <c r="K223" s="236"/>
      <c r="L223" s="241"/>
      <c r="M223" s="242"/>
      <c r="N223" s="243"/>
      <c r="O223" s="243"/>
      <c r="P223" s="243"/>
      <c r="Q223" s="243"/>
      <c r="R223" s="243"/>
      <c r="S223" s="243"/>
      <c r="T223" s="244"/>
      <c r="U223" s="13"/>
      <c r="V223" s="13"/>
      <c r="W223" s="13"/>
      <c r="X223" s="13"/>
      <c r="Y223" s="13"/>
      <c r="Z223" s="13"/>
      <c r="AA223" s="13"/>
      <c r="AB223" s="13"/>
      <c r="AC223" s="13"/>
      <c r="AD223" s="13"/>
      <c r="AE223" s="13"/>
      <c r="AT223" s="245" t="s">
        <v>137</v>
      </c>
      <c r="AU223" s="245" t="s">
        <v>83</v>
      </c>
      <c r="AV223" s="13" t="s">
        <v>85</v>
      </c>
      <c r="AW223" s="13" t="s">
        <v>31</v>
      </c>
      <c r="AX223" s="13" t="s">
        <v>75</v>
      </c>
      <c r="AY223" s="245" t="s">
        <v>129</v>
      </c>
    </row>
    <row r="224" s="13" customFormat="1">
      <c r="A224" s="13"/>
      <c r="B224" s="235"/>
      <c r="C224" s="236"/>
      <c r="D224" s="226" t="s">
        <v>137</v>
      </c>
      <c r="E224" s="237" t="s">
        <v>1</v>
      </c>
      <c r="F224" s="238" t="s">
        <v>349</v>
      </c>
      <c r="G224" s="236"/>
      <c r="H224" s="239">
        <v>1.2789999999999999</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137</v>
      </c>
      <c r="AU224" s="245" t="s">
        <v>83</v>
      </c>
      <c r="AV224" s="13" t="s">
        <v>85</v>
      </c>
      <c r="AW224" s="13" t="s">
        <v>31</v>
      </c>
      <c r="AX224" s="13" t="s">
        <v>75</v>
      </c>
      <c r="AY224" s="245" t="s">
        <v>129</v>
      </c>
    </row>
    <row r="225" s="13" customFormat="1">
      <c r="A225" s="13"/>
      <c r="B225" s="235"/>
      <c r="C225" s="236"/>
      <c r="D225" s="226" t="s">
        <v>137</v>
      </c>
      <c r="E225" s="237" t="s">
        <v>1</v>
      </c>
      <c r="F225" s="238" t="s">
        <v>350</v>
      </c>
      <c r="G225" s="236"/>
      <c r="H225" s="239">
        <v>0.67700000000000005</v>
      </c>
      <c r="I225" s="240"/>
      <c r="J225" s="236"/>
      <c r="K225" s="236"/>
      <c r="L225" s="241"/>
      <c r="M225" s="242"/>
      <c r="N225" s="243"/>
      <c r="O225" s="243"/>
      <c r="P225" s="243"/>
      <c r="Q225" s="243"/>
      <c r="R225" s="243"/>
      <c r="S225" s="243"/>
      <c r="T225" s="244"/>
      <c r="U225" s="13"/>
      <c r="V225" s="13"/>
      <c r="W225" s="13"/>
      <c r="X225" s="13"/>
      <c r="Y225" s="13"/>
      <c r="Z225" s="13"/>
      <c r="AA225" s="13"/>
      <c r="AB225" s="13"/>
      <c r="AC225" s="13"/>
      <c r="AD225" s="13"/>
      <c r="AE225" s="13"/>
      <c r="AT225" s="245" t="s">
        <v>137</v>
      </c>
      <c r="AU225" s="245" t="s">
        <v>83</v>
      </c>
      <c r="AV225" s="13" t="s">
        <v>85</v>
      </c>
      <c r="AW225" s="13" t="s">
        <v>31</v>
      </c>
      <c r="AX225" s="13" t="s">
        <v>75</v>
      </c>
      <c r="AY225" s="245" t="s">
        <v>129</v>
      </c>
    </row>
    <row r="226" s="13" customFormat="1">
      <c r="A226" s="13"/>
      <c r="B226" s="235"/>
      <c r="C226" s="236"/>
      <c r="D226" s="226" t="s">
        <v>137</v>
      </c>
      <c r="E226" s="237" t="s">
        <v>1</v>
      </c>
      <c r="F226" s="238" t="s">
        <v>351</v>
      </c>
      <c r="G226" s="236"/>
      <c r="H226" s="239">
        <v>0.64900000000000002</v>
      </c>
      <c r="I226" s="240"/>
      <c r="J226" s="236"/>
      <c r="K226" s="236"/>
      <c r="L226" s="241"/>
      <c r="M226" s="242"/>
      <c r="N226" s="243"/>
      <c r="O226" s="243"/>
      <c r="P226" s="243"/>
      <c r="Q226" s="243"/>
      <c r="R226" s="243"/>
      <c r="S226" s="243"/>
      <c r="T226" s="244"/>
      <c r="U226" s="13"/>
      <c r="V226" s="13"/>
      <c r="W226" s="13"/>
      <c r="X226" s="13"/>
      <c r="Y226" s="13"/>
      <c r="Z226" s="13"/>
      <c r="AA226" s="13"/>
      <c r="AB226" s="13"/>
      <c r="AC226" s="13"/>
      <c r="AD226" s="13"/>
      <c r="AE226" s="13"/>
      <c r="AT226" s="245" t="s">
        <v>137</v>
      </c>
      <c r="AU226" s="245" t="s">
        <v>83</v>
      </c>
      <c r="AV226" s="13" t="s">
        <v>85</v>
      </c>
      <c r="AW226" s="13" t="s">
        <v>31</v>
      </c>
      <c r="AX226" s="13" t="s">
        <v>75</v>
      </c>
      <c r="AY226" s="245" t="s">
        <v>129</v>
      </c>
    </row>
    <row r="227" s="13" customFormat="1">
      <c r="A227" s="13"/>
      <c r="B227" s="235"/>
      <c r="C227" s="236"/>
      <c r="D227" s="226" t="s">
        <v>137</v>
      </c>
      <c r="E227" s="237" t="s">
        <v>1</v>
      </c>
      <c r="F227" s="238" t="s">
        <v>352</v>
      </c>
      <c r="G227" s="236"/>
      <c r="H227" s="239">
        <v>1.399</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137</v>
      </c>
      <c r="AU227" s="245" t="s">
        <v>83</v>
      </c>
      <c r="AV227" s="13" t="s">
        <v>85</v>
      </c>
      <c r="AW227" s="13" t="s">
        <v>31</v>
      </c>
      <c r="AX227" s="13" t="s">
        <v>75</v>
      </c>
      <c r="AY227" s="245" t="s">
        <v>129</v>
      </c>
    </row>
    <row r="228" s="13" customFormat="1">
      <c r="A228" s="13"/>
      <c r="B228" s="235"/>
      <c r="C228" s="236"/>
      <c r="D228" s="226" t="s">
        <v>137</v>
      </c>
      <c r="E228" s="237" t="s">
        <v>1</v>
      </c>
      <c r="F228" s="238" t="s">
        <v>353</v>
      </c>
      <c r="G228" s="236"/>
      <c r="H228" s="239">
        <v>1.9390000000000001</v>
      </c>
      <c r="I228" s="240"/>
      <c r="J228" s="236"/>
      <c r="K228" s="236"/>
      <c r="L228" s="241"/>
      <c r="M228" s="242"/>
      <c r="N228" s="243"/>
      <c r="O228" s="243"/>
      <c r="P228" s="243"/>
      <c r="Q228" s="243"/>
      <c r="R228" s="243"/>
      <c r="S228" s="243"/>
      <c r="T228" s="244"/>
      <c r="U228" s="13"/>
      <c r="V228" s="13"/>
      <c r="W228" s="13"/>
      <c r="X228" s="13"/>
      <c r="Y228" s="13"/>
      <c r="Z228" s="13"/>
      <c r="AA228" s="13"/>
      <c r="AB228" s="13"/>
      <c r="AC228" s="13"/>
      <c r="AD228" s="13"/>
      <c r="AE228" s="13"/>
      <c r="AT228" s="245" t="s">
        <v>137</v>
      </c>
      <c r="AU228" s="245" t="s">
        <v>83</v>
      </c>
      <c r="AV228" s="13" t="s">
        <v>85</v>
      </c>
      <c r="AW228" s="13" t="s">
        <v>31</v>
      </c>
      <c r="AX228" s="13" t="s">
        <v>75</v>
      </c>
      <c r="AY228" s="245" t="s">
        <v>129</v>
      </c>
    </row>
    <row r="229" s="13" customFormat="1">
      <c r="A229" s="13"/>
      <c r="B229" s="235"/>
      <c r="C229" s="236"/>
      <c r="D229" s="226" t="s">
        <v>137</v>
      </c>
      <c r="E229" s="237" t="s">
        <v>1</v>
      </c>
      <c r="F229" s="238" t="s">
        <v>354</v>
      </c>
      <c r="G229" s="236"/>
      <c r="H229" s="239">
        <v>2.9950000000000001</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137</v>
      </c>
      <c r="AU229" s="245" t="s">
        <v>83</v>
      </c>
      <c r="AV229" s="13" t="s">
        <v>85</v>
      </c>
      <c r="AW229" s="13" t="s">
        <v>31</v>
      </c>
      <c r="AX229" s="13" t="s">
        <v>75</v>
      </c>
      <c r="AY229" s="245" t="s">
        <v>129</v>
      </c>
    </row>
    <row r="230" s="13" customFormat="1">
      <c r="A230" s="13"/>
      <c r="B230" s="235"/>
      <c r="C230" s="236"/>
      <c r="D230" s="226" t="s">
        <v>137</v>
      </c>
      <c r="E230" s="237" t="s">
        <v>1</v>
      </c>
      <c r="F230" s="238" t="s">
        <v>355</v>
      </c>
      <c r="G230" s="236"/>
      <c r="H230" s="239">
        <v>3.0419999999999998</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137</v>
      </c>
      <c r="AU230" s="245" t="s">
        <v>83</v>
      </c>
      <c r="AV230" s="13" t="s">
        <v>85</v>
      </c>
      <c r="AW230" s="13" t="s">
        <v>31</v>
      </c>
      <c r="AX230" s="13" t="s">
        <v>75</v>
      </c>
      <c r="AY230" s="245" t="s">
        <v>129</v>
      </c>
    </row>
    <row r="231" s="13" customFormat="1">
      <c r="A231" s="13"/>
      <c r="B231" s="235"/>
      <c r="C231" s="236"/>
      <c r="D231" s="226" t="s">
        <v>137</v>
      </c>
      <c r="E231" s="237" t="s">
        <v>1</v>
      </c>
      <c r="F231" s="238" t="s">
        <v>356</v>
      </c>
      <c r="G231" s="236"/>
      <c r="H231" s="239">
        <v>4.0780000000000003</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137</v>
      </c>
      <c r="AU231" s="245" t="s">
        <v>83</v>
      </c>
      <c r="AV231" s="13" t="s">
        <v>85</v>
      </c>
      <c r="AW231" s="13" t="s">
        <v>31</v>
      </c>
      <c r="AX231" s="13" t="s">
        <v>75</v>
      </c>
      <c r="AY231" s="245" t="s">
        <v>129</v>
      </c>
    </row>
    <row r="232" s="13" customFormat="1">
      <c r="A232" s="13"/>
      <c r="B232" s="235"/>
      <c r="C232" s="236"/>
      <c r="D232" s="226" t="s">
        <v>137</v>
      </c>
      <c r="E232" s="237" t="s">
        <v>1</v>
      </c>
      <c r="F232" s="238" t="s">
        <v>357</v>
      </c>
      <c r="G232" s="236"/>
      <c r="H232" s="239">
        <v>0.26300000000000001</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137</v>
      </c>
      <c r="AU232" s="245" t="s">
        <v>83</v>
      </c>
      <c r="AV232" s="13" t="s">
        <v>85</v>
      </c>
      <c r="AW232" s="13" t="s">
        <v>31</v>
      </c>
      <c r="AX232" s="13" t="s">
        <v>75</v>
      </c>
      <c r="AY232" s="245" t="s">
        <v>129</v>
      </c>
    </row>
    <row r="233" s="13" customFormat="1">
      <c r="A233" s="13"/>
      <c r="B233" s="235"/>
      <c r="C233" s="236"/>
      <c r="D233" s="226" t="s">
        <v>137</v>
      </c>
      <c r="E233" s="237" t="s">
        <v>1</v>
      </c>
      <c r="F233" s="238" t="s">
        <v>358</v>
      </c>
      <c r="G233" s="236"/>
      <c r="H233" s="239">
        <v>0.189</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137</v>
      </c>
      <c r="AU233" s="245" t="s">
        <v>83</v>
      </c>
      <c r="AV233" s="13" t="s">
        <v>85</v>
      </c>
      <c r="AW233" s="13" t="s">
        <v>31</v>
      </c>
      <c r="AX233" s="13" t="s">
        <v>75</v>
      </c>
      <c r="AY233" s="245" t="s">
        <v>129</v>
      </c>
    </row>
    <row r="234" s="13" customFormat="1">
      <c r="A234" s="13"/>
      <c r="B234" s="235"/>
      <c r="C234" s="236"/>
      <c r="D234" s="226" t="s">
        <v>137</v>
      </c>
      <c r="E234" s="237" t="s">
        <v>1</v>
      </c>
      <c r="F234" s="238" t="s">
        <v>359</v>
      </c>
      <c r="G234" s="236"/>
      <c r="H234" s="239">
        <v>4.6539999999999999</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137</v>
      </c>
      <c r="AU234" s="245" t="s">
        <v>83</v>
      </c>
      <c r="AV234" s="13" t="s">
        <v>85</v>
      </c>
      <c r="AW234" s="13" t="s">
        <v>31</v>
      </c>
      <c r="AX234" s="13" t="s">
        <v>75</v>
      </c>
      <c r="AY234" s="245" t="s">
        <v>129</v>
      </c>
    </row>
    <row r="235" s="14" customFormat="1">
      <c r="A235" s="14"/>
      <c r="B235" s="246"/>
      <c r="C235" s="247"/>
      <c r="D235" s="226" t="s">
        <v>137</v>
      </c>
      <c r="E235" s="248" t="s">
        <v>1</v>
      </c>
      <c r="F235" s="249" t="s">
        <v>160</v>
      </c>
      <c r="G235" s="247"/>
      <c r="H235" s="250">
        <v>24.410000000000004</v>
      </c>
      <c r="I235" s="251"/>
      <c r="J235" s="247"/>
      <c r="K235" s="247"/>
      <c r="L235" s="252"/>
      <c r="M235" s="253"/>
      <c r="N235" s="254"/>
      <c r="O235" s="254"/>
      <c r="P235" s="254"/>
      <c r="Q235" s="254"/>
      <c r="R235" s="254"/>
      <c r="S235" s="254"/>
      <c r="T235" s="255"/>
      <c r="U235" s="14"/>
      <c r="V235" s="14"/>
      <c r="W235" s="14"/>
      <c r="X235" s="14"/>
      <c r="Y235" s="14"/>
      <c r="Z235" s="14"/>
      <c r="AA235" s="14"/>
      <c r="AB235" s="14"/>
      <c r="AC235" s="14"/>
      <c r="AD235" s="14"/>
      <c r="AE235" s="14"/>
      <c r="AT235" s="256" t="s">
        <v>137</v>
      </c>
      <c r="AU235" s="256" t="s">
        <v>83</v>
      </c>
      <c r="AV235" s="14" t="s">
        <v>135</v>
      </c>
      <c r="AW235" s="14" t="s">
        <v>31</v>
      </c>
      <c r="AX235" s="14" t="s">
        <v>83</v>
      </c>
      <c r="AY235" s="256" t="s">
        <v>129</v>
      </c>
    </row>
    <row r="236" s="2" customFormat="1" ht="16.5" customHeight="1">
      <c r="A236" s="38"/>
      <c r="B236" s="39"/>
      <c r="C236" s="257" t="s">
        <v>226</v>
      </c>
      <c r="D236" s="257" t="s">
        <v>163</v>
      </c>
      <c r="E236" s="258" t="s">
        <v>227</v>
      </c>
      <c r="F236" s="259" t="s">
        <v>372</v>
      </c>
      <c r="G236" s="260" t="s">
        <v>204</v>
      </c>
      <c r="H236" s="261">
        <v>1284.1759999999999</v>
      </c>
      <c r="I236" s="262"/>
      <c r="J236" s="263">
        <f>ROUND(I236*H236,2)</f>
        <v>0</v>
      </c>
      <c r="K236" s="259" t="s">
        <v>133</v>
      </c>
      <c r="L236" s="44"/>
      <c r="M236" s="264" t="s">
        <v>1</v>
      </c>
      <c r="N236" s="265" t="s">
        <v>40</v>
      </c>
      <c r="O236" s="91"/>
      <c r="P236" s="220">
        <f>O236*H236</f>
        <v>0</v>
      </c>
      <c r="Q236" s="220">
        <v>0</v>
      </c>
      <c r="R236" s="220">
        <f>Q236*H236</f>
        <v>0</v>
      </c>
      <c r="S236" s="220">
        <v>0</v>
      </c>
      <c r="T236" s="221">
        <f>S236*H236</f>
        <v>0</v>
      </c>
      <c r="U236" s="38"/>
      <c r="V236" s="38"/>
      <c r="W236" s="38"/>
      <c r="X236" s="38"/>
      <c r="Y236" s="38"/>
      <c r="Z236" s="38"/>
      <c r="AA236" s="38"/>
      <c r="AB236" s="38"/>
      <c r="AC236" s="38"/>
      <c r="AD236" s="38"/>
      <c r="AE236" s="38"/>
      <c r="AR236" s="222" t="s">
        <v>135</v>
      </c>
      <c r="AT236" s="222" t="s">
        <v>163</v>
      </c>
      <c r="AU236" s="222" t="s">
        <v>83</v>
      </c>
      <c r="AY236" s="17" t="s">
        <v>129</v>
      </c>
      <c r="BE236" s="223">
        <f>IF(N236="základní",J236,0)</f>
        <v>0</v>
      </c>
      <c r="BF236" s="223">
        <f>IF(N236="snížená",J236,0)</f>
        <v>0</v>
      </c>
      <c r="BG236" s="223">
        <f>IF(N236="zákl. přenesená",J236,0)</f>
        <v>0</v>
      </c>
      <c r="BH236" s="223">
        <f>IF(N236="sníž. přenesená",J236,0)</f>
        <v>0</v>
      </c>
      <c r="BI236" s="223">
        <f>IF(N236="nulová",J236,0)</f>
        <v>0</v>
      </c>
      <c r="BJ236" s="17" t="s">
        <v>83</v>
      </c>
      <c r="BK236" s="223">
        <f>ROUND(I236*H236,2)</f>
        <v>0</v>
      </c>
      <c r="BL236" s="17" t="s">
        <v>135</v>
      </c>
      <c r="BM236" s="222" t="s">
        <v>373</v>
      </c>
    </row>
    <row r="237" s="2" customFormat="1">
      <c r="A237" s="38"/>
      <c r="B237" s="39"/>
      <c r="C237" s="40"/>
      <c r="D237" s="226" t="s">
        <v>168</v>
      </c>
      <c r="E237" s="40"/>
      <c r="F237" s="266" t="s">
        <v>225</v>
      </c>
      <c r="G237" s="40"/>
      <c r="H237" s="40"/>
      <c r="I237" s="267"/>
      <c r="J237" s="40"/>
      <c r="K237" s="40"/>
      <c r="L237" s="44"/>
      <c r="M237" s="268"/>
      <c r="N237" s="269"/>
      <c r="O237" s="91"/>
      <c r="P237" s="91"/>
      <c r="Q237" s="91"/>
      <c r="R237" s="91"/>
      <c r="S237" s="91"/>
      <c r="T237" s="92"/>
      <c r="U237" s="38"/>
      <c r="V237" s="38"/>
      <c r="W237" s="38"/>
      <c r="X237" s="38"/>
      <c r="Y237" s="38"/>
      <c r="Z237" s="38"/>
      <c r="AA237" s="38"/>
      <c r="AB237" s="38"/>
      <c r="AC237" s="38"/>
      <c r="AD237" s="38"/>
      <c r="AE237" s="38"/>
      <c r="AT237" s="17" t="s">
        <v>168</v>
      </c>
      <c r="AU237" s="17" t="s">
        <v>83</v>
      </c>
    </row>
    <row r="238" s="13" customFormat="1">
      <c r="A238" s="13"/>
      <c r="B238" s="235"/>
      <c r="C238" s="236"/>
      <c r="D238" s="226" t="s">
        <v>137</v>
      </c>
      <c r="E238" s="237" t="s">
        <v>1</v>
      </c>
      <c r="F238" s="238" t="s">
        <v>361</v>
      </c>
      <c r="G238" s="236"/>
      <c r="H238" s="239">
        <v>162.648</v>
      </c>
      <c r="I238" s="240"/>
      <c r="J238" s="236"/>
      <c r="K238" s="236"/>
      <c r="L238" s="241"/>
      <c r="M238" s="242"/>
      <c r="N238" s="243"/>
      <c r="O238" s="243"/>
      <c r="P238" s="243"/>
      <c r="Q238" s="243"/>
      <c r="R238" s="243"/>
      <c r="S238" s="243"/>
      <c r="T238" s="244"/>
      <c r="U238" s="13"/>
      <c r="V238" s="13"/>
      <c r="W238" s="13"/>
      <c r="X238" s="13"/>
      <c r="Y238" s="13"/>
      <c r="Z238" s="13"/>
      <c r="AA238" s="13"/>
      <c r="AB238" s="13"/>
      <c r="AC238" s="13"/>
      <c r="AD238" s="13"/>
      <c r="AE238" s="13"/>
      <c r="AT238" s="245" t="s">
        <v>137</v>
      </c>
      <c r="AU238" s="245" t="s">
        <v>83</v>
      </c>
      <c r="AV238" s="13" t="s">
        <v>85</v>
      </c>
      <c r="AW238" s="13" t="s">
        <v>31</v>
      </c>
      <c r="AX238" s="13" t="s">
        <v>75</v>
      </c>
      <c r="AY238" s="245" t="s">
        <v>129</v>
      </c>
    </row>
    <row r="239" s="13" customFormat="1">
      <c r="A239" s="13"/>
      <c r="B239" s="235"/>
      <c r="C239" s="236"/>
      <c r="D239" s="226" t="s">
        <v>137</v>
      </c>
      <c r="E239" s="237" t="s">
        <v>1</v>
      </c>
      <c r="F239" s="238" t="s">
        <v>362</v>
      </c>
      <c r="G239" s="236"/>
      <c r="H239" s="239">
        <v>388.92000000000002</v>
      </c>
      <c r="I239" s="240"/>
      <c r="J239" s="236"/>
      <c r="K239" s="236"/>
      <c r="L239" s="241"/>
      <c r="M239" s="242"/>
      <c r="N239" s="243"/>
      <c r="O239" s="243"/>
      <c r="P239" s="243"/>
      <c r="Q239" s="243"/>
      <c r="R239" s="243"/>
      <c r="S239" s="243"/>
      <c r="T239" s="244"/>
      <c r="U239" s="13"/>
      <c r="V239" s="13"/>
      <c r="W239" s="13"/>
      <c r="X239" s="13"/>
      <c r="Y239" s="13"/>
      <c r="Z239" s="13"/>
      <c r="AA239" s="13"/>
      <c r="AB239" s="13"/>
      <c r="AC239" s="13"/>
      <c r="AD239" s="13"/>
      <c r="AE239" s="13"/>
      <c r="AT239" s="245" t="s">
        <v>137</v>
      </c>
      <c r="AU239" s="245" t="s">
        <v>83</v>
      </c>
      <c r="AV239" s="13" t="s">
        <v>85</v>
      </c>
      <c r="AW239" s="13" t="s">
        <v>31</v>
      </c>
      <c r="AX239" s="13" t="s">
        <v>75</v>
      </c>
      <c r="AY239" s="245" t="s">
        <v>129</v>
      </c>
    </row>
    <row r="240" s="13" customFormat="1">
      <c r="A240" s="13"/>
      <c r="B240" s="235"/>
      <c r="C240" s="236"/>
      <c r="D240" s="226" t="s">
        <v>137</v>
      </c>
      <c r="E240" s="237" t="s">
        <v>1</v>
      </c>
      <c r="F240" s="238" t="s">
        <v>363</v>
      </c>
      <c r="G240" s="236"/>
      <c r="H240" s="239">
        <v>162.648</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137</v>
      </c>
      <c r="AU240" s="245" t="s">
        <v>83</v>
      </c>
      <c r="AV240" s="13" t="s">
        <v>85</v>
      </c>
      <c r="AW240" s="13" t="s">
        <v>31</v>
      </c>
      <c r="AX240" s="13" t="s">
        <v>75</v>
      </c>
      <c r="AY240" s="245" t="s">
        <v>129</v>
      </c>
    </row>
    <row r="241" s="13" customFormat="1">
      <c r="A241" s="13"/>
      <c r="B241" s="235"/>
      <c r="C241" s="236"/>
      <c r="D241" s="226" t="s">
        <v>137</v>
      </c>
      <c r="E241" s="237" t="s">
        <v>1</v>
      </c>
      <c r="F241" s="238" t="s">
        <v>364</v>
      </c>
      <c r="G241" s="236"/>
      <c r="H241" s="239">
        <v>486.14999999999998</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137</v>
      </c>
      <c r="AU241" s="245" t="s">
        <v>83</v>
      </c>
      <c r="AV241" s="13" t="s">
        <v>85</v>
      </c>
      <c r="AW241" s="13" t="s">
        <v>31</v>
      </c>
      <c r="AX241" s="13" t="s">
        <v>75</v>
      </c>
      <c r="AY241" s="245" t="s">
        <v>129</v>
      </c>
    </row>
    <row r="242" s="13" customFormat="1">
      <c r="A242" s="13"/>
      <c r="B242" s="235"/>
      <c r="C242" s="236"/>
      <c r="D242" s="226" t="s">
        <v>137</v>
      </c>
      <c r="E242" s="237" t="s">
        <v>1</v>
      </c>
      <c r="F242" s="238" t="s">
        <v>365</v>
      </c>
      <c r="G242" s="236"/>
      <c r="H242" s="239">
        <v>83.810000000000002</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137</v>
      </c>
      <c r="AU242" s="245" t="s">
        <v>83</v>
      </c>
      <c r="AV242" s="13" t="s">
        <v>85</v>
      </c>
      <c r="AW242" s="13" t="s">
        <v>31</v>
      </c>
      <c r="AX242" s="13" t="s">
        <v>75</v>
      </c>
      <c r="AY242" s="245" t="s">
        <v>129</v>
      </c>
    </row>
    <row r="243" s="14" customFormat="1">
      <c r="A243" s="14"/>
      <c r="B243" s="246"/>
      <c r="C243" s="247"/>
      <c r="D243" s="226" t="s">
        <v>137</v>
      </c>
      <c r="E243" s="248" t="s">
        <v>1</v>
      </c>
      <c r="F243" s="249" t="s">
        <v>160</v>
      </c>
      <c r="G243" s="247"/>
      <c r="H243" s="250">
        <v>1284.1759999999999</v>
      </c>
      <c r="I243" s="251"/>
      <c r="J243" s="247"/>
      <c r="K243" s="247"/>
      <c r="L243" s="252"/>
      <c r="M243" s="253"/>
      <c r="N243" s="254"/>
      <c r="O243" s="254"/>
      <c r="P243" s="254"/>
      <c r="Q243" s="254"/>
      <c r="R243" s="254"/>
      <c r="S243" s="254"/>
      <c r="T243" s="255"/>
      <c r="U243" s="14"/>
      <c r="V243" s="14"/>
      <c r="W243" s="14"/>
      <c r="X243" s="14"/>
      <c r="Y243" s="14"/>
      <c r="Z243" s="14"/>
      <c r="AA243" s="14"/>
      <c r="AB243" s="14"/>
      <c r="AC243" s="14"/>
      <c r="AD243" s="14"/>
      <c r="AE243" s="14"/>
      <c r="AT243" s="256" t="s">
        <v>137</v>
      </c>
      <c r="AU243" s="256" t="s">
        <v>83</v>
      </c>
      <c r="AV243" s="14" t="s">
        <v>135</v>
      </c>
      <c r="AW243" s="14" t="s">
        <v>31</v>
      </c>
      <c r="AX243" s="14" t="s">
        <v>83</v>
      </c>
      <c r="AY243" s="256" t="s">
        <v>129</v>
      </c>
    </row>
    <row r="244" s="2" customFormat="1" ht="55.5" customHeight="1">
      <c r="A244" s="38"/>
      <c r="B244" s="39"/>
      <c r="C244" s="257" t="s">
        <v>230</v>
      </c>
      <c r="D244" s="257" t="s">
        <v>163</v>
      </c>
      <c r="E244" s="258" t="s">
        <v>243</v>
      </c>
      <c r="F244" s="259" t="s">
        <v>244</v>
      </c>
      <c r="G244" s="260" t="s">
        <v>190</v>
      </c>
      <c r="H244" s="261">
        <v>24.41</v>
      </c>
      <c r="I244" s="262"/>
      <c r="J244" s="263">
        <f>ROUND(I244*H244,2)</f>
        <v>0</v>
      </c>
      <c r="K244" s="259" t="s">
        <v>133</v>
      </c>
      <c r="L244" s="44"/>
      <c r="M244" s="264" t="s">
        <v>1</v>
      </c>
      <c r="N244" s="265" t="s">
        <v>40</v>
      </c>
      <c r="O244" s="91"/>
      <c r="P244" s="220">
        <f>O244*H244</f>
        <v>0</v>
      </c>
      <c r="Q244" s="220">
        <v>0</v>
      </c>
      <c r="R244" s="220">
        <f>Q244*H244</f>
        <v>0</v>
      </c>
      <c r="S244" s="220">
        <v>0</v>
      </c>
      <c r="T244" s="221">
        <f>S244*H244</f>
        <v>0</v>
      </c>
      <c r="U244" s="38"/>
      <c r="V244" s="38"/>
      <c r="W244" s="38"/>
      <c r="X244" s="38"/>
      <c r="Y244" s="38"/>
      <c r="Z244" s="38"/>
      <c r="AA244" s="38"/>
      <c r="AB244" s="38"/>
      <c r="AC244" s="38"/>
      <c r="AD244" s="38"/>
      <c r="AE244" s="38"/>
      <c r="AR244" s="222" t="s">
        <v>135</v>
      </c>
      <c r="AT244" s="222" t="s">
        <v>163</v>
      </c>
      <c r="AU244" s="222" t="s">
        <v>83</v>
      </c>
      <c r="AY244" s="17" t="s">
        <v>129</v>
      </c>
      <c r="BE244" s="223">
        <f>IF(N244="základní",J244,0)</f>
        <v>0</v>
      </c>
      <c r="BF244" s="223">
        <f>IF(N244="snížená",J244,0)</f>
        <v>0</v>
      </c>
      <c r="BG244" s="223">
        <f>IF(N244="zákl. přenesená",J244,0)</f>
        <v>0</v>
      </c>
      <c r="BH244" s="223">
        <f>IF(N244="sníž. přenesená",J244,0)</f>
        <v>0</v>
      </c>
      <c r="BI244" s="223">
        <f>IF(N244="nulová",J244,0)</f>
        <v>0</v>
      </c>
      <c r="BJ244" s="17" t="s">
        <v>83</v>
      </c>
      <c r="BK244" s="223">
        <f>ROUND(I244*H244,2)</f>
        <v>0</v>
      </c>
      <c r="BL244" s="17" t="s">
        <v>135</v>
      </c>
      <c r="BM244" s="222" t="s">
        <v>374</v>
      </c>
    </row>
    <row r="245" s="2" customFormat="1">
      <c r="A245" s="38"/>
      <c r="B245" s="39"/>
      <c r="C245" s="40"/>
      <c r="D245" s="226" t="s">
        <v>168</v>
      </c>
      <c r="E245" s="40"/>
      <c r="F245" s="266" t="s">
        <v>246</v>
      </c>
      <c r="G245" s="40"/>
      <c r="H245" s="40"/>
      <c r="I245" s="267"/>
      <c r="J245" s="40"/>
      <c r="K245" s="40"/>
      <c r="L245" s="44"/>
      <c r="M245" s="268"/>
      <c r="N245" s="269"/>
      <c r="O245" s="91"/>
      <c r="P245" s="91"/>
      <c r="Q245" s="91"/>
      <c r="R245" s="91"/>
      <c r="S245" s="91"/>
      <c r="T245" s="92"/>
      <c r="U245" s="38"/>
      <c r="V245" s="38"/>
      <c r="W245" s="38"/>
      <c r="X245" s="38"/>
      <c r="Y245" s="38"/>
      <c r="Z245" s="38"/>
      <c r="AA245" s="38"/>
      <c r="AB245" s="38"/>
      <c r="AC245" s="38"/>
      <c r="AD245" s="38"/>
      <c r="AE245" s="38"/>
      <c r="AT245" s="17" t="s">
        <v>168</v>
      </c>
      <c r="AU245" s="17" t="s">
        <v>83</v>
      </c>
    </row>
    <row r="246" s="13" customFormat="1">
      <c r="A246" s="13"/>
      <c r="B246" s="235"/>
      <c r="C246" s="236"/>
      <c r="D246" s="226" t="s">
        <v>137</v>
      </c>
      <c r="E246" s="237" t="s">
        <v>1</v>
      </c>
      <c r="F246" s="238" t="s">
        <v>375</v>
      </c>
      <c r="G246" s="236"/>
      <c r="H246" s="239">
        <v>24.41</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137</v>
      </c>
      <c r="AU246" s="245" t="s">
        <v>83</v>
      </c>
      <c r="AV246" s="13" t="s">
        <v>85</v>
      </c>
      <c r="AW246" s="13" t="s">
        <v>31</v>
      </c>
      <c r="AX246" s="13" t="s">
        <v>75</v>
      </c>
      <c r="AY246" s="245" t="s">
        <v>129</v>
      </c>
    </row>
    <row r="247" s="14" customFormat="1">
      <c r="A247" s="14"/>
      <c r="B247" s="246"/>
      <c r="C247" s="247"/>
      <c r="D247" s="226" t="s">
        <v>137</v>
      </c>
      <c r="E247" s="248" t="s">
        <v>1</v>
      </c>
      <c r="F247" s="249" t="s">
        <v>160</v>
      </c>
      <c r="G247" s="247"/>
      <c r="H247" s="250">
        <v>24.41</v>
      </c>
      <c r="I247" s="251"/>
      <c r="J247" s="247"/>
      <c r="K247" s="247"/>
      <c r="L247" s="252"/>
      <c r="M247" s="253"/>
      <c r="N247" s="254"/>
      <c r="O247" s="254"/>
      <c r="P247" s="254"/>
      <c r="Q247" s="254"/>
      <c r="R247" s="254"/>
      <c r="S247" s="254"/>
      <c r="T247" s="255"/>
      <c r="U247" s="14"/>
      <c r="V247" s="14"/>
      <c r="W247" s="14"/>
      <c r="X247" s="14"/>
      <c r="Y247" s="14"/>
      <c r="Z247" s="14"/>
      <c r="AA247" s="14"/>
      <c r="AB247" s="14"/>
      <c r="AC247" s="14"/>
      <c r="AD247" s="14"/>
      <c r="AE247" s="14"/>
      <c r="AT247" s="256" t="s">
        <v>137</v>
      </c>
      <c r="AU247" s="256" t="s">
        <v>83</v>
      </c>
      <c r="AV247" s="14" t="s">
        <v>135</v>
      </c>
      <c r="AW247" s="14" t="s">
        <v>31</v>
      </c>
      <c r="AX247" s="14" t="s">
        <v>83</v>
      </c>
      <c r="AY247" s="256" t="s">
        <v>129</v>
      </c>
    </row>
    <row r="248" s="2" customFormat="1" ht="55.5" customHeight="1">
      <c r="A248" s="38"/>
      <c r="B248" s="39"/>
      <c r="C248" s="257" t="s">
        <v>237</v>
      </c>
      <c r="D248" s="257" t="s">
        <v>163</v>
      </c>
      <c r="E248" s="258" t="s">
        <v>249</v>
      </c>
      <c r="F248" s="259" t="s">
        <v>250</v>
      </c>
      <c r="G248" s="260" t="s">
        <v>204</v>
      </c>
      <c r="H248" s="261">
        <v>1284.1759999999999</v>
      </c>
      <c r="I248" s="262"/>
      <c r="J248" s="263">
        <f>ROUND(I248*H248,2)</f>
        <v>0</v>
      </c>
      <c r="K248" s="259" t="s">
        <v>133</v>
      </c>
      <c r="L248" s="44"/>
      <c r="M248" s="264" t="s">
        <v>1</v>
      </c>
      <c r="N248" s="265" t="s">
        <v>40</v>
      </c>
      <c r="O248" s="91"/>
      <c r="P248" s="220">
        <f>O248*H248</f>
        <v>0</v>
      </c>
      <c r="Q248" s="220">
        <v>0</v>
      </c>
      <c r="R248" s="220">
        <f>Q248*H248</f>
        <v>0</v>
      </c>
      <c r="S248" s="220">
        <v>0</v>
      </c>
      <c r="T248" s="221">
        <f>S248*H248</f>
        <v>0</v>
      </c>
      <c r="U248" s="38"/>
      <c r="V248" s="38"/>
      <c r="W248" s="38"/>
      <c r="X248" s="38"/>
      <c r="Y248" s="38"/>
      <c r="Z248" s="38"/>
      <c r="AA248" s="38"/>
      <c r="AB248" s="38"/>
      <c r="AC248" s="38"/>
      <c r="AD248" s="38"/>
      <c r="AE248" s="38"/>
      <c r="AR248" s="222" t="s">
        <v>135</v>
      </c>
      <c r="AT248" s="222" t="s">
        <v>163</v>
      </c>
      <c r="AU248" s="222" t="s">
        <v>83</v>
      </c>
      <c r="AY248" s="17" t="s">
        <v>129</v>
      </c>
      <c r="BE248" s="223">
        <f>IF(N248="základní",J248,0)</f>
        <v>0</v>
      </c>
      <c r="BF248" s="223">
        <f>IF(N248="snížená",J248,0)</f>
        <v>0</v>
      </c>
      <c r="BG248" s="223">
        <f>IF(N248="zákl. přenesená",J248,0)</f>
        <v>0</v>
      </c>
      <c r="BH248" s="223">
        <f>IF(N248="sníž. přenesená",J248,0)</f>
        <v>0</v>
      </c>
      <c r="BI248" s="223">
        <f>IF(N248="nulová",J248,0)</f>
        <v>0</v>
      </c>
      <c r="BJ248" s="17" t="s">
        <v>83</v>
      </c>
      <c r="BK248" s="223">
        <f>ROUND(I248*H248,2)</f>
        <v>0</v>
      </c>
      <c r="BL248" s="17" t="s">
        <v>135</v>
      </c>
      <c r="BM248" s="222" t="s">
        <v>376</v>
      </c>
    </row>
    <row r="249" s="2" customFormat="1">
      <c r="A249" s="38"/>
      <c r="B249" s="39"/>
      <c r="C249" s="40"/>
      <c r="D249" s="226" t="s">
        <v>168</v>
      </c>
      <c r="E249" s="40"/>
      <c r="F249" s="266" t="s">
        <v>246</v>
      </c>
      <c r="G249" s="40"/>
      <c r="H249" s="40"/>
      <c r="I249" s="267"/>
      <c r="J249" s="40"/>
      <c r="K249" s="40"/>
      <c r="L249" s="44"/>
      <c r="M249" s="268"/>
      <c r="N249" s="269"/>
      <c r="O249" s="91"/>
      <c r="P249" s="91"/>
      <c r="Q249" s="91"/>
      <c r="R249" s="91"/>
      <c r="S249" s="91"/>
      <c r="T249" s="92"/>
      <c r="U249" s="38"/>
      <c r="V249" s="38"/>
      <c r="W249" s="38"/>
      <c r="X249" s="38"/>
      <c r="Y249" s="38"/>
      <c r="Z249" s="38"/>
      <c r="AA249" s="38"/>
      <c r="AB249" s="38"/>
      <c r="AC249" s="38"/>
      <c r="AD249" s="38"/>
      <c r="AE249" s="38"/>
      <c r="AT249" s="17" t="s">
        <v>168</v>
      </c>
      <c r="AU249" s="17" t="s">
        <v>83</v>
      </c>
    </row>
    <row r="250" s="13" customFormat="1">
      <c r="A250" s="13"/>
      <c r="B250" s="235"/>
      <c r="C250" s="236"/>
      <c r="D250" s="226" t="s">
        <v>137</v>
      </c>
      <c r="E250" s="237" t="s">
        <v>1</v>
      </c>
      <c r="F250" s="238" t="s">
        <v>377</v>
      </c>
      <c r="G250" s="236"/>
      <c r="H250" s="239">
        <v>1284.1759999999999</v>
      </c>
      <c r="I250" s="240"/>
      <c r="J250" s="236"/>
      <c r="K250" s="236"/>
      <c r="L250" s="241"/>
      <c r="M250" s="242"/>
      <c r="N250" s="243"/>
      <c r="O250" s="243"/>
      <c r="P250" s="243"/>
      <c r="Q250" s="243"/>
      <c r="R250" s="243"/>
      <c r="S250" s="243"/>
      <c r="T250" s="244"/>
      <c r="U250" s="13"/>
      <c r="V250" s="13"/>
      <c r="W250" s="13"/>
      <c r="X250" s="13"/>
      <c r="Y250" s="13"/>
      <c r="Z250" s="13"/>
      <c r="AA250" s="13"/>
      <c r="AB250" s="13"/>
      <c r="AC250" s="13"/>
      <c r="AD250" s="13"/>
      <c r="AE250" s="13"/>
      <c r="AT250" s="245" t="s">
        <v>137</v>
      </c>
      <c r="AU250" s="245" t="s">
        <v>83</v>
      </c>
      <c r="AV250" s="13" t="s">
        <v>85</v>
      </c>
      <c r="AW250" s="13" t="s">
        <v>31</v>
      </c>
      <c r="AX250" s="13" t="s">
        <v>75</v>
      </c>
      <c r="AY250" s="245" t="s">
        <v>129</v>
      </c>
    </row>
    <row r="251" s="14" customFormat="1">
      <c r="A251" s="14"/>
      <c r="B251" s="246"/>
      <c r="C251" s="247"/>
      <c r="D251" s="226" t="s">
        <v>137</v>
      </c>
      <c r="E251" s="248" t="s">
        <v>1</v>
      </c>
      <c r="F251" s="249" t="s">
        <v>160</v>
      </c>
      <c r="G251" s="247"/>
      <c r="H251" s="250">
        <v>1284.1759999999999</v>
      </c>
      <c r="I251" s="251"/>
      <c r="J251" s="247"/>
      <c r="K251" s="247"/>
      <c r="L251" s="252"/>
      <c r="M251" s="253"/>
      <c r="N251" s="254"/>
      <c r="O251" s="254"/>
      <c r="P251" s="254"/>
      <c r="Q251" s="254"/>
      <c r="R251" s="254"/>
      <c r="S251" s="254"/>
      <c r="T251" s="255"/>
      <c r="U251" s="14"/>
      <c r="V251" s="14"/>
      <c r="W251" s="14"/>
      <c r="X251" s="14"/>
      <c r="Y251" s="14"/>
      <c r="Z251" s="14"/>
      <c r="AA251" s="14"/>
      <c r="AB251" s="14"/>
      <c r="AC251" s="14"/>
      <c r="AD251" s="14"/>
      <c r="AE251" s="14"/>
      <c r="AT251" s="256" t="s">
        <v>137</v>
      </c>
      <c r="AU251" s="256" t="s">
        <v>83</v>
      </c>
      <c r="AV251" s="14" t="s">
        <v>135</v>
      </c>
      <c r="AW251" s="14" t="s">
        <v>31</v>
      </c>
      <c r="AX251" s="14" t="s">
        <v>83</v>
      </c>
      <c r="AY251" s="256" t="s">
        <v>129</v>
      </c>
    </row>
    <row r="252" s="2" customFormat="1">
      <c r="A252" s="38"/>
      <c r="B252" s="39"/>
      <c r="C252" s="257" t="s">
        <v>242</v>
      </c>
      <c r="D252" s="257" t="s">
        <v>163</v>
      </c>
      <c r="E252" s="258" t="s">
        <v>378</v>
      </c>
      <c r="F252" s="259" t="s">
        <v>379</v>
      </c>
      <c r="G252" s="260" t="s">
        <v>258</v>
      </c>
      <c r="H252" s="261">
        <v>296</v>
      </c>
      <c r="I252" s="262"/>
      <c r="J252" s="263">
        <f>ROUND(I252*H252,2)</f>
        <v>0</v>
      </c>
      <c r="K252" s="259" t="s">
        <v>133</v>
      </c>
      <c r="L252" s="44"/>
      <c r="M252" s="264" t="s">
        <v>1</v>
      </c>
      <c r="N252" s="265" t="s">
        <v>40</v>
      </c>
      <c r="O252" s="91"/>
      <c r="P252" s="220">
        <f>O252*H252</f>
        <v>0</v>
      </c>
      <c r="Q252" s="220">
        <v>0</v>
      </c>
      <c r="R252" s="220">
        <f>Q252*H252</f>
        <v>0</v>
      </c>
      <c r="S252" s="220">
        <v>0</v>
      </c>
      <c r="T252" s="221">
        <f>S252*H252</f>
        <v>0</v>
      </c>
      <c r="U252" s="38"/>
      <c r="V252" s="38"/>
      <c r="W252" s="38"/>
      <c r="X252" s="38"/>
      <c r="Y252" s="38"/>
      <c r="Z252" s="38"/>
      <c r="AA252" s="38"/>
      <c r="AB252" s="38"/>
      <c r="AC252" s="38"/>
      <c r="AD252" s="38"/>
      <c r="AE252" s="38"/>
      <c r="AR252" s="222" t="s">
        <v>135</v>
      </c>
      <c r="AT252" s="222" t="s">
        <v>163</v>
      </c>
      <c r="AU252" s="222" t="s">
        <v>83</v>
      </c>
      <c r="AY252" s="17" t="s">
        <v>129</v>
      </c>
      <c r="BE252" s="223">
        <f>IF(N252="základní",J252,0)</f>
        <v>0</v>
      </c>
      <c r="BF252" s="223">
        <f>IF(N252="snížená",J252,0)</f>
        <v>0</v>
      </c>
      <c r="BG252" s="223">
        <f>IF(N252="zákl. přenesená",J252,0)</f>
        <v>0</v>
      </c>
      <c r="BH252" s="223">
        <f>IF(N252="sníž. přenesená",J252,0)</f>
        <v>0</v>
      </c>
      <c r="BI252" s="223">
        <f>IF(N252="nulová",J252,0)</f>
        <v>0</v>
      </c>
      <c r="BJ252" s="17" t="s">
        <v>83</v>
      </c>
      <c r="BK252" s="223">
        <f>ROUND(I252*H252,2)</f>
        <v>0</v>
      </c>
      <c r="BL252" s="17" t="s">
        <v>135</v>
      </c>
      <c r="BM252" s="222" t="s">
        <v>380</v>
      </c>
    </row>
    <row r="253" s="13" customFormat="1">
      <c r="A253" s="13"/>
      <c r="B253" s="235"/>
      <c r="C253" s="236"/>
      <c r="D253" s="226" t="s">
        <v>137</v>
      </c>
      <c r="E253" s="237" t="s">
        <v>1</v>
      </c>
      <c r="F253" s="238" t="s">
        <v>381</v>
      </c>
      <c r="G253" s="236"/>
      <c r="H253" s="239">
        <v>20</v>
      </c>
      <c r="I253" s="240"/>
      <c r="J253" s="236"/>
      <c r="K253" s="236"/>
      <c r="L253" s="241"/>
      <c r="M253" s="242"/>
      <c r="N253" s="243"/>
      <c r="O253" s="243"/>
      <c r="P253" s="243"/>
      <c r="Q253" s="243"/>
      <c r="R253" s="243"/>
      <c r="S253" s="243"/>
      <c r="T253" s="244"/>
      <c r="U253" s="13"/>
      <c r="V253" s="13"/>
      <c r="W253" s="13"/>
      <c r="X253" s="13"/>
      <c r="Y253" s="13"/>
      <c r="Z253" s="13"/>
      <c r="AA253" s="13"/>
      <c r="AB253" s="13"/>
      <c r="AC253" s="13"/>
      <c r="AD253" s="13"/>
      <c r="AE253" s="13"/>
      <c r="AT253" s="245" t="s">
        <v>137</v>
      </c>
      <c r="AU253" s="245" t="s">
        <v>83</v>
      </c>
      <c r="AV253" s="13" t="s">
        <v>85</v>
      </c>
      <c r="AW253" s="13" t="s">
        <v>31</v>
      </c>
      <c r="AX253" s="13" t="s">
        <v>75</v>
      </c>
      <c r="AY253" s="245" t="s">
        <v>129</v>
      </c>
    </row>
    <row r="254" s="13" customFormat="1">
      <c r="A254" s="13"/>
      <c r="B254" s="235"/>
      <c r="C254" s="236"/>
      <c r="D254" s="226" t="s">
        <v>137</v>
      </c>
      <c r="E254" s="237" t="s">
        <v>1</v>
      </c>
      <c r="F254" s="238" t="s">
        <v>382</v>
      </c>
      <c r="G254" s="236"/>
      <c r="H254" s="239">
        <v>38</v>
      </c>
      <c r="I254" s="240"/>
      <c r="J254" s="236"/>
      <c r="K254" s="236"/>
      <c r="L254" s="241"/>
      <c r="M254" s="242"/>
      <c r="N254" s="243"/>
      <c r="O254" s="243"/>
      <c r="P254" s="243"/>
      <c r="Q254" s="243"/>
      <c r="R254" s="243"/>
      <c r="S254" s="243"/>
      <c r="T254" s="244"/>
      <c r="U254" s="13"/>
      <c r="V254" s="13"/>
      <c r="W254" s="13"/>
      <c r="X254" s="13"/>
      <c r="Y254" s="13"/>
      <c r="Z254" s="13"/>
      <c r="AA254" s="13"/>
      <c r="AB254" s="13"/>
      <c r="AC254" s="13"/>
      <c r="AD254" s="13"/>
      <c r="AE254" s="13"/>
      <c r="AT254" s="245" t="s">
        <v>137</v>
      </c>
      <c r="AU254" s="245" t="s">
        <v>83</v>
      </c>
      <c r="AV254" s="13" t="s">
        <v>85</v>
      </c>
      <c r="AW254" s="13" t="s">
        <v>31</v>
      </c>
      <c r="AX254" s="13" t="s">
        <v>75</v>
      </c>
      <c r="AY254" s="245" t="s">
        <v>129</v>
      </c>
    </row>
    <row r="255" s="13" customFormat="1">
      <c r="A255" s="13"/>
      <c r="B255" s="235"/>
      <c r="C255" s="236"/>
      <c r="D255" s="226" t="s">
        <v>137</v>
      </c>
      <c r="E255" s="237" t="s">
        <v>1</v>
      </c>
      <c r="F255" s="238" t="s">
        <v>383</v>
      </c>
      <c r="G255" s="236"/>
      <c r="H255" s="239">
        <v>38</v>
      </c>
      <c r="I255" s="240"/>
      <c r="J255" s="236"/>
      <c r="K255" s="236"/>
      <c r="L255" s="241"/>
      <c r="M255" s="242"/>
      <c r="N255" s="243"/>
      <c r="O255" s="243"/>
      <c r="P255" s="243"/>
      <c r="Q255" s="243"/>
      <c r="R255" s="243"/>
      <c r="S255" s="243"/>
      <c r="T255" s="244"/>
      <c r="U255" s="13"/>
      <c r="V255" s="13"/>
      <c r="W255" s="13"/>
      <c r="X255" s="13"/>
      <c r="Y255" s="13"/>
      <c r="Z255" s="13"/>
      <c r="AA255" s="13"/>
      <c r="AB255" s="13"/>
      <c r="AC255" s="13"/>
      <c r="AD255" s="13"/>
      <c r="AE255" s="13"/>
      <c r="AT255" s="245" t="s">
        <v>137</v>
      </c>
      <c r="AU255" s="245" t="s">
        <v>83</v>
      </c>
      <c r="AV255" s="13" t="s">
        <v>85</v>
      </c>
      <c r="AW255" s="13" t="s">
        <v>31</v>
      </c>
      <c r="AX255" s="13" t="s">
        <v>75</v>
      </c>
      <c r="AY255" s="245" t="s">
        <v>129</v>
      </c>
    </row>
    <row r="256" s="13" customFormat="1">
      <c r="A256" s="13"/>
      <c r="B256" s="235"/>
      <c r="C256" s="236"/>
      <c r="D256" s="226" t="s">
        <v>137</v>
      </c>
      <c r="E256" s="237" t="s">
        <v>1</v>
      </c>
      <c r="F256" s="238" t="s">
        <v>384</v>
      </c>
      <c r="G256" s="236"/>
      <c r="H256" s="239">
        <v>48</v>
      </c>
      <c r="I256" s="240"/>
      <c r="J256" s="236"/>
      <c r="K256" s="236"/>
      <c r="L256" s="241"/>
      <c r="M256" s="242"/>
      <c r="N256" s="243"/>
      <c r="O256" s="243"/>
      <c r="P256" s="243"/>
      <c r="Q256" s="243"/>
      <c r="R256" s="243"/>
      <c r="S256" s="243"/>
      <c r="T256" s="244"/>
      <c r="U256" s="13"/>
      <c r="V256" s="13"/>
      <c r="W256" s="13"/>
      <c r="X256" s="13"/>
      <c r="Y256" s="13"/>
      <c r="Z256" s="13"/>
      <c r="AA256" s="13"/>
      <c r="AB256" s="13"/>
      <c r="AC256" s="13"/>
      <c r="AD256" s="13"/>
      <c r="AE256" s="13"/>
      <c r="AT256" s="245" t="s">
        <v>137</v>
      </c>
      <c r="AU256" s="245" t="s">
        <v>83</v>
      </c>
      <c r="AV256" s="13" t="s">
        <v>85</v>
      </c>
      <c r="AW256" s="13" t="s">
        <v>31</v>
      </c>
      <c r="AX256" s="13" t="s">
        <v>75</v>
      </c>
      <c r="AY256" s="245" t="s">
        <v>129</v>
      </c>
    </row>
    <row r="257" s="13" customFormat="1">
      <c r="A257" s="13"/>
      <c r="B257" s="235"/>
      <c r="C257" s="236"/>
      <c r="D257" s="226" t="s">
        <v>137</v>
      </c>
      <c r="E257" s="237" t="s">
        <v>1</v>
      </c>
      <c r="F257" s="238" t="s">
        <v>385</v>
      </c>
      <c r="G257" s="236"/>
      <c r="H257" s="239">
        <v>48</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137</v>
      </c>
      <c r="AU257" s="245" t="s">
        <v>83</v>
      </c>
      <c r="AV257" s="13" t="s">
        <v>85</v>
      </c>
      <c r="AW257" s="13" t="s">
        <v>31</v>
      </c>
      <c r="AX257" s="13" t="s">
        <v>75</v>
      </c>
      <c r="AY257" s="245" t="s">
        <v>129</v>
      </c>
    </row>
    <row r="258" s="13" customFormat="1">
      <c r="A258" s="13"/>
      <c r="B258" s="235"/>
      <c r="C258" s="236"/>
      <c r="D258" s="226" t="s">
        <v>137</v>
      </c>
      <c r="E258" s="237" t="s">
        <v>1</v>
      </c>
      <c r="F258" s="238" t="s">
        <v>386</v>
      </c>
      <c r="G258" s="236"/>
      <c r="H258" s="239">
        <v>22</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137</v>
      </c>
      <c r="AU258" s="245" t="s">
        <v>83</v>
      </c>
      <c r="AV258" s="13" t="s">
        <v>85</v>
      </c>
      <c r="AW258" s="13" t="s">
        <v>31</v>
      </c>
      <c r="AX258" s="13" t="s">
        <v>75</v>
      </c>
      <c r="AY258" s="245" t="s">
        <v>129</v>
      </c>
    </row>
    <row r="259" s="13" customFormat="1">
      <c r="A259" s="13"/>
      <c r="B259" s="235"/>
      <c r="C259" s="236"/>
      <c r="D259" s="226" t="s">
        <v>137</v>
      </c>
      <c r="E259" s="237" t="s">
        <v>1</v>
      </c>
      <c r="F259" s="238" t="s">
        <v>387</v>
      </c>
      <c r="G259" s="236"/>
      <c r="H259" s="239">
        <v>22</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137</v>
      </c>
      <c r="AU259" s="245" t="s">
        <v>83</v>
      </c>
      <c r="AV259" s="13" t="s">
        <v>85</v>
      </c>
      <c r="AW259" s="13" t="s">
        <v>31</v>
      </c>
      <c r="AX259" s="13" t="s">
        <v>75</v>
      </c>
      <c r="AY259" s="245" t="s">
        <v>129</v>
      </c>
    </row>
    <row r="260" s="13" customFormat="1">
      <c r="A260" s="13"/>
      <c r="B260" s="235"/>
      <c r="C260" s="236"/>
      <c r="D260" s="226" t="s">
        <v>137</v>
      </c>
      <c r="E260" s="237" t="s">
        <v>1</v>
      </c>
      <c r="F260" s="238" t="s">
        <v>388</v>
      </c>
      <c r="G260" s="236"/>
      <c r="H260" s="239">
        <v>30</v>
      </c>
      <c r="I260" s="240"/>
      <c r="J260" s="236"/>
      <c r="K260" s="236"/>
      <c r="L260" s="241"/>
      <c r="M260" s="242"/>
      <c r="N260" s="243"/>
      <c r="O260" s="243"/>
      <c r="P260" s="243"/>
      <c r="Q260" s="243"/>
      <c r="R260" s="243"/>
      <c r="S260" s="243"/>
      <c r="T260" s="244"/>
      <c r="U260" s="13"/>
      <c r="V260" s="13"/>
      <c r="W260" s="13"/>
      <c r="X260" s="13"/>
      <c r="Y260" s="13"/>
      <c r="Z260" s="13"/>
      <c r="AA260" s="13"/>
      <c r="AB260" s="13"/>
      <c r="AC260" s="13"/>
      <c r="AD260" s="13"/>
      <c r="AE260" s="13"/>
      <c r="AT260" s="245" t="s">
        <v>137</v>
      </c>
      <c r="AU260" s="245" t="s">
        <v>83</v>
      </c>
      <c r="AV260" s="13" t="s">
        <v>85</v>
      </c>
      <c r="AW260" s="13" t="s">
        <v>31</v>
      </c>
      <c r="AX260" s="13" t="s">
        <v>75</v>
      </c>
      <c r="AY260" s="245" t="s">
        <v>129</v>
      </c>
    </row>
    <row r="261" s="13" customFormat="1">
      <c r="A261" s="13"/>
      <c r="B261" s="235"/>
      <c r="C261" s="236"/>
      <c r="D261" s="226" t="s">
        <v>137</v>
      </c>
      <c r="E261" s="237" t="s">
        <v>1</v>
      </c>
      <c r="F261" s="238" t="s">
        <v>389</v>
      </c>
      <c r="G261" s="236"/>
      <c r="H261" s="239">
        <v>30</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137</v>
      </c>
      <c r="AU261" s="245" t="s">
        <v>83</v>
      </c>
      <c r="AV261" s="13" t="s">
        <v>85</v>
      </c>
      <c r="AW261" s="13" t="s">
        <v>31</v>
      </c>
      <c r="AX261" s="13" t="s">
        <v>75</v>
      </c>
      <c r="AY261" s="245" t="s">
        <v>129</v>
      </c>
    </row>
    <row r="262" s="14" customFormat="1">
      <c r="A262" s="14"/>
      <c r="B262" s="246"/>
      <c r="C262" s="247"/>
      <c r="D262" s="226" t="s">
        <v>137</v>
      </c>
      <c r="E262" s="248" t="s">
        <v>1</v>
      </c>
      <c r="F262" s="249" t="s">
        <v>160</v>
      </c>
      <c r="G262" s="247"/>
      <c r="H262" s="250">
        <v>296</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137</v>
      </c>
      <c r="AU262" s="256" t="s">
        <v>83</v>
      </c>
      <c r="AV262" s="14" t="s">
        <v>135</v>
      </c>
      <c r="AW262" s="14" t="s">
        <v>31</v>
      </c>
      <c r="AX262" s="14" t="s">
        <v>83</v>
      </c>
      <c r="AY262" s="256" t="s">
        <v>129</v>
      </c>
    </row>
    <row r="263" s="2" customFormat="1">
      <c r="A263" s="38"/>
      <c r="B263" s="39"/>
      <c r="C263" s="257" t="s">
        <v>248</v>
      </c>
      <c r="D263" s="257" t="s">
        <v>163</v>
      </c>
      <c r="E263" s="258" t="s">
        <v>390</v>
      </c>
      <c r="F263" s="259" t="s">
        <v>391</v>
      </c>
      <c r="G263" s="260" t="s">
        <v>258</v>
      </c>
      <c r="H263" s="261">
        <v>158</v>
      </c>
      <c r="I263" s="262"/>
      <c r="J263" s="263">
        <f>ROUND(I263*H263,2)</f>
        <v>0</v>
      </c>
      <c r="K263" s="259" t="s">
        <v>133</v>
      </c>
      <c r="L263" s="44"/>
      <c r="M263" s="264" t="s">
        <v>1</v>
      </c>
      <c r="N263" s="265" t="s">
        <v>40</v>
      </c>
      <c r="O263" s="91"/>
      <c r="P263" s="220">
        <f>O263*H263</f>
        <v>0</v>
      </c>
      <c r="Q263" s="220">
        <v>0</v>
      </c>
      <c r="R263" s="220">
        <f>Q263*H263</f>
        <v>0</v>
      </c>
      <c r="S263" s="220">
        <v>0</v>
      </c>
      <c r="T263" s="221">
        <f>S263*H263</f>
        <v>0</v>
      </c>
      <c r="U263" s="38"/>
      <c r="V263" s="38"/>
      <c r="W263" s="38"/>
      <c r="X263" s="38"/>
      <c r="Y263" s="38"/>
      <c r="Z263" s="38"/>
      <c r="AA263" s="38"/>
      <c r="AB263" s="38"/>
      <c r="AC263" s="38"/>
      <c r="AD263" s="38"/>
      <c r="AE263" s="38"/>
      <c r="AR263" s="222" t="s">
        <v>135</v>
      </c>
      <c r="AT263" s="222" t="s">
        <v>163</v>
      </c>
      <c r="AU263" s="222" t="s">
        <v>83</v>
      </c>
      <c r="AY263" s="17" t="s">
        <v>129</v>
      </c>
      <c r="BE263" s="223">
        <f>IF(N263="základní",J263,0)</f>
        <v>0</v>
      </c>
      <c r="BF263" s="223">
        <f>IF(N263="snížená",J263,0)</f>
        <v>0</v>
      </c>
      <c r="BG263" s="223">
        <f>IF(N263="zákl. přenesená",J263,0)</f>
        <v>0</v>
      </c>
      <c r="BH263" s="223">
        <f>IF(N263="sníž. přenesená",J263,0)</f>
        <v>0</v>
      </c>
      <c r="BI263" s="223">
        <f>IF(N263="nulová",J263,0)</f>
        <v>0</v>
      </c>
      <c r="BJ263" s="17" t="s">
        <v>83</v>
      </c>
      <c r="BK263" s="223">
        <f>ROUND(I263*H263,2)</f>
        <v>0</v>
      </c>
      <c r="BL263" s="17" t="s">
        <v>135</v>
      </c>
      <c r="BM263" s="222" t="s">
        <v>392</v>
      </c>
    </row>
    <row r="264" s="13" customFormat="1">
      <c r="A264" s="13"/>
      <c r="B264" s="235"/>
      <c r="C264" s="236"/>
      <c r="D264" s="226" t="s">
        <v>137</v>
      </c>
      <c r="E264" s="237" t="s">
        <v>1</v>
      </c>
      <c r="F264" s="238" t="s">
        <v>381</v>
      </c>
      <c r="G264" s="236"/>
      <c r="H264" s="239">
        <v>20</v>
      </c>
      <c r="I264" s="240"/>
      <c r="J264" s="236"/>
      <c r="K264" s="236"/>
      <c r="L264" s="241"/>
      <c r="M264" s="242"/>
      <c r="N264" s="243"/>
      <c r="O264" s="243"/>
      <c r="P264" s="243"/>
      <c r="Q264" s="243"/>
      <c r="R264" s="243"/>
      <c r="S264" s="243"/>
      <c r="T264" s="244"/>
      <c r="U264" s="13"/>
      <c r="V264" s="13"/>
      <c r="W264" s="13"/>
      <c r="X264" s="13"/>
      <c r="Y264" s="13"/>
      <c r="Z264" s="13"/>
      <c r="AA264" s="13"/>
      <c r="AB264" s="13"/>
      <c r="AC264" s="13"/>
      <c r="AD264" s="13"/>
      <c r="AE264" s="13"/>
      <c r="AT264" s="245" t="s">
        <v>137</v>
      </c>
      <c r="AU264" s="245" t="s">
        <v>83</v>
      </c>
      <c r="AV264" s="13" t="s">
        <v>85</v>
      </c>
      <c r="AW264" s="13" t="s">
        <v>31</v>
      </c>
      <c r="AX264" s="13" t="s">
        <v>75</v>
      </c>
      <c r="AY264" s="245" t="s">
        <v>129</v>
      </c>
    </row>
    <row r="265" s="13" customFormat="1">
      <c r="A265" s="13"/>
      <c r="B265" s="235"/>
      <c r="C265" s="236"/>
      <c r="D265" s="226" t="s">
        <v>137</v>
      </c>
      <c r="E265" s="237" t="s">
        <v>1</v>
      </c>
      <c r="F265" s="238" t="s">
        <v>393</v>
      </c>
      <c r="G265" s="236"/>
      <c r="H265" s="239">
        <v>19</v>
      </c>
      <c r="I265" s="240"/>
      <c r="J265" s="236"/>
      <c r="K265" s="236"/>
      <c r="L265" s="241"/>
      <c r="M265" s="242"/>
      <c r="N265" s="243"/>
      <c r="O265" s="243"/>
      <c r="P265" s="243"/>
      <c r="Q265" s="243"/>
      <c r="R265" s="243"/>
      <c r="S265" s="243"/>
      <c r="T265" s="244"/>
      <c r="U265" s="13"/>
      <c r="V265" s="13"/>
      <c r="W265" s="13"/>
      <c r="X265" s="13"/>
      <c r="Y265" s="13"/>
      <c r="Z265" s="13"/>
      <c r="AA265" s="13"/>
      <c r="AB265" s="13"/>
      <c r="AC265" s="13"/>
      <c r="AD265" s="13"/>
      <c r="AE265" s="13"/>
      <c r="AT265" s="245" t="s">
        <v>137</v>
      </c>
      <c r="AU265" s="245" t="s">
        <v>83</v>
      </c>
      <c r="AV265" s="13" t="s">
        <v>85</v>
      </c>
      <c r="AW265" s="13" t="s">
        <v>31</v>
      </c>
      <c r="AX265" s="13" t="s">
        <v>75</v>
      </c>
      <c r="AY265" s="245" t="s">
        <v>129</v>
      </c>
    </row>
    <row r="266" s="13" customFormat="1">
      <c r="A266" s="13"/>
      <c r="B266" s="235"/>
      <c r="C266" s="236"/>
      <c r="D266" s="226" t="s">
        <v>137</v>
      </c>
      <c r="E266" s="237" t="s">
        <v>1</v>
      </c>
      <c r="F266" s="238" t="s">
        <v>394</v>
      </c>
      <c r="G266" s="236"/>
      <c r="H266" s="239">
        <v>19</v>
      </c>
      <c r="I266" s="240"/>
      <c r="J266" s="236"/>
      <c r="K266" s="236"/>
      <c r="L266" s="241"/>
      <c r="M266" s="242"/>
      <c r="N266" s="243"/>
      <c r="O266" s="243"/>
      <c r="P266" s="243"/>
      <c r="Q266" s="243"/>
      <c r="R266" s="243"/>
      <c r="S266" s="243"/>
      <c r="T266" s="244"/>
      <c r="U266" s="13"/>
      <c r="V266" s="13"/>
      <c r="W266" s="13"/>
      <c r="X266" s="13"/>
      <c r="Y266" s="13"/>
      <c r="Z266" s="13"/>
      <c r="AA266" s="13"/>
      <c r="AB266" s="13"/>
      <c r="AC266" s="13"/>
      <c r="AD266" s="13"/>
      <c r="AE266" s="13"/>
      <c r="AT266" s="245" t="s">
        <v>137</v>
      </c>
      <c r="AU266" s="245" t="s">
        <v>83</v>
      </c>
      <c r="AV266" s="13" t="s">
        <v>85</v>
      </c>
      <c r="AW266" s="13" t="s">
        <v>31</v>
      </c>
      <c r="AX266" s="13" t="s">
        <v>75</v>
      </c>
      <c r="AY266" s="245" t="s">
        <v>129</v>
      </c>
    </row>
    <row r="267" s="13" customFormat="1">
      <c r="A267" s="13"/>
      <c r="B267" s="235"/>
      <c r="C267" s="236"/>
      <c r="D267" s="226" t="s">
        <v>137</v>
      </c>
      <c r="E267" s="237" t="s">
        <v>1</v>
      </c>
      <c r="F267" s="238" t="s">
        <v>395</v>
      </c>
      <c r="G267" s="236"/>
      <c r="H267" s="239">
        <v>24</v>
      </c>
      <c r="I267" s="240"/>
      <c r="J267" s="236"/>
      <c r="K267" s="236"/>
      <c r="L267" s="241"/>
      <c r="M267" s="242"/>
      <c r="N267" s="243"/>
      <c r="O267" s="243"/>
      <c r="P267" s="243"/>
      <c r="Q267" s="243"/>
      <c r="R267" s="243"/>
      <c r="S267" s="243"/>
      <c r="T267" s="244"/>
      <c r="U267" s="13"/>
      <c r="V267" s="13"/>
      <c r="W267" s="13"/>
      <c r="X267" s="13"/>
      <c r="Y267" s="13"/>
      <c r="Z267" s="13"/>
      <c r="AA267" s="13"/>
      <c r="AB267" s="13"/>
      <c r="AC267" s="13"/>
      <c r="AD267" s="13"/>
      <c r="AE267" s="13"/>
      <c r="AT267" s="245" t="s">
        <v>137</v>
      </c>
      <c r="AU267" s="245" t="s">
        <v>83</v>
      </c>
      <c r="AV267" s="13" t="s">
        <v>85</v>
      </c>
      <c r="AW267" s="13" t="s">
        <v>31</v>
      </c>
      <c r="AX267" s="13" t="s">
        <v>75</v>
      </c>
      <c r="AY267" s="245" t="s">
        <v>129</v>
      </c>
    </row>
    <row r="268" s="13" customFormat="1">
      <c r="A268" s="13"/>
      <c r="B268" s="235"/>
      <c r="C268" s="236"/>
      <c r="D268" s="226" t="s">
        <v>137</v>
      </c>
      <c r="E268" s="237" t="s">
        <v>1</v>
      </c>
      <c r="F268" s="238" t="s">
        <v>396</v>
      </c>
      <c r="G268" s="236"/>
      <c r="H268" s="239">
        <v>24</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137</v>
      </c>
      <c r="AU268" s="245" t="s">
        <v>83</v>
      </c>
      <c r="AV268" s="13" t="s">
        <v>85</v>
      </c>
      <c r="AW268" s="13" t="s">
        <v>31</v>
      </c>
      <c r="AX268" s="13" t="s">
        <v>75</v>
      </c>
      <c r="AY268" s="245" t="s">
        <v>129</v>
      </c>
    </row>
    <row r="269" s="13" customFormat="1">
      <c r="A269" s="13"/>
      <c r="B269" s="235"/>
      <c r="C269" s="236"/>
      <c r="D269" s="226" t="s">
        <v>137</v>
      </c>
      <c r="E269" s="237" t="s">
        <v>1</v>
      </c>
      <c r="F269" s="238" t="s">
        <v>397</v>
      </c>
      <c r="G269" s="236"/>
      <c r="H269" s="239">
        <v>11</v>
      </c>
      <c r="I269" s="240"/>
      <c r="J269" s="236"/>
      <c r="K269" s="236"/>
      <c r="L269" s="241"/>
      <c r="M269" s="242"/>
      <c r="N269" s="243"/>
      <c r="O269" s="243"/>
      <c r="P269" s="243"/>
      <c r="Q269" s="243"/>
      <c r="R269" s="243"/>
      <c r="S269" s="243"/>
      <c r="T269" s="244"/>
      <c r="U269" s="13"/>
      <c r="V269" s="13"/>
      <c r="W269" s="13"/>
      <c r="X269" s="13"/>
      <c r="Y269" s="13"/>
      <c r="Z269" s="13"/>
      <c r="AA269" s="13"/>
      <c r="AB269" s="13"/>
      <c r="AC269" s="13"/>
      <c r="AD269" s="13"/>
      <c r="AE269" s="13"/>
      <c r="AT269" s="245" t="s">
        <v>137</v>
      </c>
      <c r="AU269" s="245" t="s">
        <v>83</v>
      </c>
      <c r="AV269" s="13" t="s">
        <v>85</v>
      </c>
      <c r="AW269" s="13" t="s">
        <v>31</v>
      </c>
      <c r="AX269" s="13" t="s">
        <v>75</v>
      </c>
      <c r="AY269" s="245" t="s">
        <v>129</v>
      </c>
    </row>
    <row r="270" s="13" customFormat="1">
      <c r="A270" s="13"/>
      <c r="B270" s="235"/>
      <c r="C270" s="236"/>
      <c r="D270" s="226" t="s">
        <v>137</v>
      </c>
      <c r="E270" s="237" t="s">
        <v>1</v>
      </c>
      <c r="F270" s="238" t="s">
        <v>398</v>
      </c>
      <c r="G270" s="236"/>
      <c r="H270" s="239">
        <v>11</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137</v>
      </c>
      <c r="AU270" s="245" t="s">
        <v>83</v>
      </c>
      <c r="AV270" s="13" t="s">
        <v>85</v>
      </c>
      <c r="AW270" s="13" t="s">
        <v>31</v>
      </c>
      <c r="AX270" s="13" t="s">
        <v>75</v>
      </c>
      <c r="AY270" s="245" t="s">
        <v>129</v>
      </c>
    </row>
    <row r="271" s="13" customFormat="1">
      <c r="A271" s="13"/>
      <c r="B271" s="235"/>
      <c r="C271" s="236"/>
      <c r="D271" s="226" t="s">
        <v>137</v>
      </c>
      <c r="E271" s="237" t="s">
        <v>1</v>
      </c>
      <c r="F271" s="238" t="s">
        <v>399</v>
      </c>
      <c r="G271" s="236"/>
      <c r="H271" s="239">
        <v>15</v>
      </c>
      <c r="I271" s="240"/>
      <c r="J271" s="236"/>
      <c r="K271" s="236"/>
      <c r="L271" s="241"/>
      <c r="M271" s="242"/>
      <c r="N271" s="243"/>
      <c r="O271" s="243"/>
      <c r="P271" s="243"/>
      <c r="Q271" s="243"/>
      <c r="R271" s="243"/>
      <c r="S271" s="243"/>
      <c r="T271" s="244"/>
      <c r="U271" s="13"/>
      <c r="V271" s="13"/>
      <c r="W271" s="13"/>
      <c r="X271" s="13"/>
      <c r="Y271" s="13"/>
      <c r="Z271" s="13"/>
      <c r="AA271" s="13"/>
      <c r="AB271" s="13"/>
      <c r="AC271" s="13"/>
      <c r="AD271" s="13"/>
      <c r="AE271" s="13"/>
      <c r="AT271" s="245" t="s">
        <v>137</v>
      </c>
      <c r="AU271" s="245" t="s">
        <v>83</v>
      </c>
      <c r="AV271" s="13" t="s">
        <v>85</v>
      </c>
      <c r="AW271" s="13" t="s">
        <v>31</v>
      </c>
      <c r="AX271" s="13" t="s">
        <v>75</v>
      </c>
      <c r="AY271" s="245" t="s">
        <v>129</v>
      </c>
    </row>
    <row r="272" s="13" customFormat="1">
      <c r="A272" s="13"/>
      <c r="B272" s="235"/>
      <c r="C272" s="236"/>
      <c r="D272" s="226" t="s">
        <v>137</v>
      </c>
      <c r="E272" s="237" t="s">
        <v>1</v>
      </c>
      <c r="F272" s="238" t="s">
        <v>400</v>
      </c>
      <c r="G272" s="236"/>
      <c r="H272" s="239">
        <v>15</v>
      </c>
      <c r="I272" s="240"/>
      <c r="J272" s="236"/>
      <c r="K272" s="236"/>
      <c r="L272" s="241"/>
      <c r="M272" s="242"/>
      <c r="N272" s="243"/>
      <c r="O272" s="243"/>
      <c r="P272" s="243"/>
      <c r="Q272" s="243"/>
      <c r="R272" s="243"/>
      <c r="S272" s="243"/>
      <c r="T272" s="244"/>
      <c r="U272" s="13"/>
      <c r="V272" s="13"/>
      <c r="W272" s="13"/>
      <c r="X272" s="13"/>
      <c r="Y272" s="13"/>
      <c r="Z272" s="13"/>
      <c r="AA272" s="13"/>
      <c r="AB272" s="13"/>
      <c r="AC272" s="13"/>
      <c r="AD272" s="13"/>
      <c r="AE272" s="13"/>
      <c r="AT272" s="245" t="s">
        <v>137</v>
      </c>
      <c r="AU272" s="245" t="s">
        <v>83</v>
      </c>
      <c r="AV272" s="13" t="s">
        <v>85</v>
      </c>
      <c r="AW272" s="13" t="s">
        <v>31</v>
      </c>
      <c r="AX272" s="13" t="s">
        <v>75</v>
      </c>
      <c r="AY272" s="245" t="s">
        <v>129</v>
      </c>
    </row>
    <row r="273" s="14" customFormat="1">
      <c r="A273" s="14"/>
      <c r="B273" s="246"/>
      <c r="C273" s="247"/>
      <c r="D273" s="226" t="s">
        <v>137</v>
      </c>
      <c r="E273" s="248" t="s">
        <v>1</v>
      </c>
      <c r="F273" s="249" t="s">
        <v>160</v>
      </c>
      <c r="G273" s="247"/>
      <c r="H273" s="250">
        <v>158</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137</v>
      </c>
      <c r="AU273" s="256" t="s">
        <v>83</v>
      </c>
      <c r="AV273" s="14" t="s">
        <v>135</v>
      </c>
      <c r="AW273" s="14" t="s">
        <v>31</v>
      </c>
      <c r="AX273" s="14" t="s">
        <v>83</v>
      </c>
      <c r="AY273" s="256" t="s">
        <v>129</v>
      </c>
    </row>
    <row r="274" s="2" customFormat="1">
      <c r="A274" s="38"/>
      <c r="B274" s="39"/>
      <c r="C274" s="257" t="s">
        <v>255</v>
      </c>
      <c r="D274" s="257" t="s">
        <v>163</v>
      </c>
      <c r="E274" s="258" t="s">
        <v>401</v>
      </c>
      <c r="F274" s="259" t="s">
        <v>402</v>
      </c>
      <c r="G274" s="260" t="s">
        <v>258</v>
      </c>
      <c r="H274" s="261">
        <v>21</v>
      </c>
      <c r="I274" s="262"/>
      <c r="J274" s="263">
        <f>ROUND(I274*H274,2)</f>
        <v>0</v>
      </c>
      <c r="K274" s="259" t="s">
        <v>133</v>
      </c>
      <c r="L274" s="44"/>
      <c r="M274" s="264" t="s">
        <v>1</v>
      </c>
      <c r="N274" s="265" t="s">
        <v>40</v>
      </c>
      <c r="O274" s="91"/>
      <c r="P274" s="220">
        <f>O274*H274</f>
        <v>0</v>
      </c>
      <c r="Q274" s="220">
        <v>0</v>
      </c>
      <c r="R274" s="220">
        <f>Q274*H274</f>
        <v>0</v>
      </c>
      <c r="S274" s="220">
        <v>0</v>
      </c>
      <c r="T274" s="221">
        <f>S274*H274</f>
        <v>0</v>
      </c>
      <c r="U274" s="38"/>
      <c r="V274" s="38"/>
      <c r="W274" s="38"/>
      <c r="X274" s="38"/>
      <c r="Y274" s="38"/>
      <c r="Z274" s="38"/>
      <c r="AA274" s="38"/>
      <c r="AB274" s="38"/>
      <c r="AC274" s="38"/>
      <c r="AD274" s="38"/>
      <c r="AE274" s="38"/>
      <c r="AR274" s="222" t="s">
        <v>135</v>
      </c>
      <c r="AT274" s="222" t="s">
        <v>163</v>
      </c>
      <c r="AU274" s="222" t="s">
        <v>83</v>
      </c>
      <c r="AY274" s="17" t="s">
        <v>129</v>
      </c>
      <c r="BE274" s="223">
        <f>IF(N274="základní",J274,0)</f>
        <v>0</v>
      </c>
      <c r="BF274" s="223">
        <f>IF(N274="snížená",J274,0)</f>
        <v>0</v>
      </c>
      <c r="BG274" s="223">
        <f>IF(N274="zákl. přenesená",J274,0)</f>
        <v>0</v>
      </c>
      <c r="BH274" s="223">
        <f>IF(N274="sníž. přenesená",J274,0)</f>
        <v>0</v>
      </c>
      <c r="BI274" s="223">
        <f>IF(N274="nulová",J274,0)</f>
        <v>0</v>
      </c>
      <c r="BJ274" s="17" t="s">
        <v>83</v>
      </c>
      <c r="BK274" s="223">
        <f>ROUND(I274*H274,2)</f>
        <v>0</v>
      </c>
      <c r="BL274" s="17" t="s">
        <v>135</v>
      </c>
      <c r="BM274" s="222" t="s">
        <v>403</v>
      </c>
    </row>
    <row r="275" s="13" customFormat="1">
      <c r="A275" s="13"/>
      <c r="B275" s="235"/>
      <c r="C275" s="236"/>
      <c r="D275" s="226" t="s">
        <v>137</v>
      </c>
      <c r="E275" s="237" t="s">
        <v>1</v>
      </c>
      <c r="F275" s="238" t="s">
        <v>404</v>
      </c>
      <c r="G275" s="236"/>
      <c r="H275" s="239">
        <v>3</v>
      </c>
      <c r="I275" s="240"/>
      <c r="J275" s="236"/>
      <c r="K275" s="236"/>
      <c r="L275" s="241"/>
      <c r="M275" s="242"/>
      <c r="N275" s="243"/>
      <c r="O275" s="243"/>
      <c r="P275" s="243"/>
      <c r="Q275" s="243"/>
      <c r="R275" s="243"/>
      <c r="S275" s="243"/>
      <c r="T275" s="244"/>
      <c r="U275" s="13"/>
      <c r="V275" s="13"/>
      <c r="W275" s="13"/>
      <c r="X275" s="13"/>
      <c r="Y275" s="13"/>
      <c r="Z275" s="13"/>
      <c r="AA275" s="13"/>
      <c r="AB275" s="13"/>
      <c r="AC275" s="13"/>
      <c r="AD275" s="13"/>
      <c r="AE275" s="13"/>
      <c r="AT275" s="245" t="s">
        <v>137</v>
      </c>
      <c r="AU275" s="245" t="s">
        <v>83</v>
      </c>
      <c r="AV275" s="13" t="s">
        <v>85</v>
      </c>
      <c r="AW275" s="13" t="s">
        <v>31</v>
      </c>
      <c r="AX275" s="13" t="s">
        <v>75</v>
      </c>
      <c r="AY275" s="245" t="s">
        <v>129</v>
      </c>
    </row>
    <row r="276" s="13" customFormat="1">
      <c r="A276" s="13"/>
      <c r="B276" s="235"/>
      <c r="C276" s="236"/>
      <c r="D276" s="226" t="s">
        <v>137</v>
      </c>
      <c r="E276" s="237" t="s">
        <v>1</v>
      </c>
      <c r="F276" s="238" t="s">
        <v>405</v>
      </c>
      <c r="G276" s="236"/>
      <c r="H276" s="239">
        <v>6</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137</v>
      </c>
      <c r="AU276" s="245" t="s">
        <v>83</v>
      </c>
      <c r="AV276" s="13" t="s">
        <v>85</v>
      </c>
      <c r="AW276" s="13" t="s">
        <v>31</v>
      </c>
      <c r="AX276" s="13" t="s">
        <v>75</v>
      </c>
      <c r="AY276" s="245" t="s">
        <v>129</v>
      </c>
    </row>
    <row r="277" s="13" customFormat="1">
      <c r="A277" s="13"/>
      <c r="B277" s="235"/>
      <c r="C277" s="236"/>
      <c r="D277" s="226" t="s">
        <v>137</v>
      </c>
      <c r="E277" s="237" t="s">
        <v>1</v>
      </c>
      <c r="F277" s="238" t="s">
        <v>406</v>
      </c>
      <c r="G277" s="236"/>
      <c r="H277" s="239">
        <v>4</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137</v>
      </c>
      <c r="AU277" s="245" t="s">
        <v>83</v>
      </c>
      <c r="AV277" s="13" t="s">
        <v>85</v>
      </c>
      <c r="AW277" s="13" t="s">
        <v>31</v>
      </c>
      <c r="AX277" s="13" t="s">
        <v>75</v>
      </c>
      <c r="AY277" s="245" t="s">
        <v>129</v>
      </c>
    </row>
    <row r="278" s="13" customFormat="1">
      <c r="A278" s="13"/>
      <c r="B278" s="235"/>
      <c r="C278" s="236"/>
      <c r="D278" s="226" t="s">
        <v>137</v>
      </c>
      <c r="E278" s="237" t="s">
        <v>1</v>
      </c>
      <c r="F278" s="238" t="s">
        <v>407</v>
      </c>
      <c r="G278" s="236"/>
      <c r="H278" s="239">
        <v>4</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137</v>
      </c>
      <c r="AU278" s="245" t="s">
        <v>83</v>
      </c>
      <c r="AV278" s="13" t="s">
        <v>85</v>
      </c>
      <c r="AW278" s="13" t="s">
        <v>31</v>
      </c>
      <c r="AX278" s="13" t="s">
        <v>75</v>
      </c>
      <c r="AY278" s="245" t="s">
        <v>129</v>
      </c>
    </row>
    <row r="279" s="13" customFormat="1">
      <c r="A279" s="13"/>
      <c r="B279" s="235"/>
      <c r="C279" s="236"/>
      <c r="D279" s="226" t="s">
        <v>137</v>
      </c>
      <c r="E279" s="237" t="s">
        <v>1</v>
      </c>
      <c r="F279" s="238" t="s">
        <v>408</v>
      </c>
      <c r="G279" s="236"/>
      <c r="H279" s="239">
        <v>4</v>
      </c>
      <c r="I279" s="240"/>
      <c r="J279" s="236"/>
      <c r="K279" s="236"/>
      <c r="L279" s="241"/>
      <c r="M279" s="242"/>
      <c r="N279" s="243"/>
      <c r="O279" s="243"/>
      <c r="P279" s="243"/>
      <c r="Q279" s="243"/>
      <c r="R279" s="243"/>
      <c r="S279" s="243"/>
      <c r="T279" s="244"/>
      <c r="U279" s="13"/>
      <c r="V279" s="13"/>
      <c r="W279" s="13"/>
      <c r="X279" s="13"/>
      <c r="Y279" s="13"/>
      <c r="Z279" s="13"/>
      <c r="AA279" s="13"/>
      <c r="AB279" s="13"/>
      <c r="AC279" s="13"/>
      <c r="AD279" s="13"/>
      <c r="AE279" s="13"/>
      <c r="AT279" s="245" t="s">
        <v>137</v>
      </c>
      <c r="AU279" s="245" t="s">
        <v>83</v>
      </c>
      <c r="AV279" s="13" t="s">
        <v>85</v>
      </c>
      <c r="AW279" s="13" t="s">
        <v>31</v>
      </c>
      <c r="AX279" s="13" t="s">
        <v>75</v>
      </c>
      <c r="AY279" s="245" t="s">
        <v>129</v>
      </c>
    </row>
    <row r="280" s="14" customFormat="1">
      <c r="A280" s="14"/>
      <c r="B280" s="246"/>
      <c r="C280" s="247"/>
      <c r="D280" s="226" t="s">
        <v>137</v>
      </c>
      <c r="E280" s="248" t="s">
        <v>1</v>
      </c>
      <c r="F280" s="249" t="s">
        <v>160</v>
      </c>
      <c r="G280" s="247"/>
      <c r="H280" s="250">
        <v>21</v>
      </c>
      <c r="I280" s="251"/>
      <c r="J280" s="247"/>
      <c r="K280" s="247"/>
      <c r="L280" s="252"/>
      <c r="M280" s="253"/>
      <c r="N280" s="254"/>
      <c r="O280" s="254"/>
      <c r="P280" s="254"/>
      <c r="Q280" s="254"/>
      <c r="R280" s="254"/>
      <c r="S280" s="254"/>
      <c r="T280" s="255"/>
      <c r="U280" s="14"/>
      <c r="V280" s="14"/>
      <c r="W280" s="14"/>
      <c r="X280" s="14"/>
      <c r="Y280" s="14"/>
      <c r="Z280" s="14"/>
      <c r="AA280" s="14"/>
      <c r="AB280" s="14"/>
      <c r="AC280" s="14"/>
      <c r="AD280" s="14"/>
      <c r="AE280" s="14"/>
      <c r="AT280" s="256" t="s">
        <v>137</v>
      </c>
      <c r="AU280" s="256" t="s">
        <v>83</v>
      </c>
      <c r="AV280" s="14" t="s">
        <v>135</v>
      </c>
      <c r="AW280" s="14" t="s">
        <v>31</v>
      </c>
      <c r="AX280" s="14" t="s">
        <v>83</v>
      </c>
      <c r="AY280" s="256" t="s">
        <v>129</v>
      </c>
    </row>
    <row r="281" s="2" customFormat="1" ht="55.5" customHeight="1">
      <c r="A281" s="38"/>
      <c r="B281" s="39"/>
      <c r="C281" s="257" t="s">
        <v>8</v>
      </c>
      <c r="D281" s="257" t="s">
        <v>163</v>
      </c>
      <c r="E281" s="258" t="s">
        <v>409</v>
      </c>
      <c r="F281" s="259" t="s">
        <v>410</v>
      </c>
      <c r="G281" s="260" t="s">
        <v>258</v>
      </c>
      <c r="H281" s="261">
        <v>296</v>
      </c>
      <c r="I281" s="262"/>
      <c r="J281" s="263">
        <f>ROUND(I281*H281,2)</f>
        <v>0</v>
      </c>
      <c r="K281" s="259" t="s">
        <v>133</v>
      </c>
      <c r="L281" s="44"/>
      <c r="M281" s="264" t="s">
        <v>1</v>
      </c>
      <c r="N281" s="265" t="s">
        <v>40</v>
      </c>
      <c r="O281" s="91"/>
      <c r="P281" s="220">
        <f>O281*H281</f>
        <v>0</v>
      </c>
      <c r="Q281" s="220">
        <v>0</v>
      </c>
      <c r="R281" s="220">
        <f>Q281*H281</f>
        <v>0</v>
      </c>
      <c r="S281" s="220">
        <v>0</v>
      </c>
      <c r="T281" s="221">
        <f>S281*H281</f>
        <v>0</v>
      </c>
      <c r="U281" s="38"/>
      <c r="V281" s="38"/>
      <c r="W281" s="38"/>
      <c r="X281" s="38"/>
      <c r="Y281" s="38"/>
      <c r="Z281" s="38"/>
      <c r="AA281" s="38"/>
      <c r="AB281" s="38"/>
      <c r="AC281" s="38"/>
      <c r="AD281" s="38"/>
      <c r="AE281" s="38"/>
      <c r="AR281" s="222" t="s">
        <v>135</v>
      </c>
      <c r="AT281" s="222" t="s">
        <v>163</v>
      </c>
      <c r="AU281" s="222" t="s">
        <v>83</v>
      </c>
      <c r="AY281" s="17" t="s">
        <v>129</v>
      </c>
      <c r="BE281" s="223">
        <f>IF(N281="základní",J281,0)</f>
        <v>0</v>
      </c>
      <c r="BF281" s="223">
        <f>IF(N281="snížená",J281,0)</f>
        <v>0</v>
      </c>
      <c r="BG281" s="223">
        <f>IF(N281="zákl. přenesená",J281,0)</f>
        <v>0</v>
      </c>
      <c r="BH281" s="223">
        <f>IF(N281="sníž. přenesená",J281,0)</f>
        <v>0</v>
      </c>
      <c r="BI281" s="223">
        <f>IF(N281="nulová",J281,0)</f>
        <v>0</v>
      </c>
      <c r="BJ281" s="17" t="s">
        <v>83</v>
      </c>
      <c r="BK281" s="223">
        <f>ROUND(I281*H281,2)</f>
        <v>0</v>
      </c>
      <c r="BL281" s="17" t="s">
        <v>135</v>
      </c>
      <c r="BM281" s="222" t="s">
        <v>411</v>
      </c>
    </row>
    <row r="282" s="13" customFormat="1">
      <c r="A282" s="13"/>
      <c r="B282" s="235"/>
      <c r="C282" s="236"/>
      <c r="D282" s="226" t="s">
        <v>137</v>
      </c>
      <c r="E282" s="237" t="s">
        <v>1</v>
      </c>
      <c r="F282" s="238" t="s">
        <v>412</v>
      </c>
      <c r="G282" s="236"/>
      <c r="H282" s="239">
        <v>296</v>
      </c>
      <c r="I282" s="240"/>
      <c r="J282" s="236"/>
      <c r="K282" s="236"/>
      <c r="L282" s="241"/>
      <c r="M282" s="242"/>
      <c r="N282" s="243"/>
      <c r="O282" s="243"/>
      <c r="P282" s="243"/>
      <c r="Q282" s="243"/>
      <c r="R282" s="243"/>
      <c r="S282" s="243"/>
      <c r="T282" s="244"/>
      <c r="U282" s="13"/>
      <c r="V282" s="13"/>
      <c r="W282" s="13"/>
      <c r="X282" s="13"/>
      <c r="Y282" s="13"/>
      <c r="Z282" s="13"/>
      <c r="AA282" s="13"/>
      <c r="AB282" s="13"/>
      <c r="AC282" s="13"/>
      <c r="AD282" s="13"/>
      <c r="AE282" s="13"/>
      <c r="AT282" s="245" t="s">
        <v>137</v>
      </c>
      <c r="AU282" s="245" t="s">
        <v>83</v>
      </c>
      <c r="AV282" s="13" t="s">
        <v>85</v>
      </c>
      <c r="AW282" s="13" t="s">
        <v>31</v>
      </c>
      <c r="AX282" s="13" t="s">
        <v>75</v>
      </c>
      <c r="AY282" s="245" t="s">
        <v>129</v>
      </c>
    </row>
    <row r="283" s="14" customFormat="1">
      <c r="A283" s="14"/>
      <c r="B283" s="246"/>
      <c r="C283" s="247"/>
      <c r="D283" s="226" t="s">
        <v>137</v>
      </c>
      <c r="E283" s="248" t="s">
        <v>1</v>
      </c>
      <c r="F283" s="249" t="s">
        <v>160</v>
      </c>
      <c r="G283" s="247"/>
      <c r="H283" s="250">
        <v>296</v>
      </c>
      <c r="I283" s="251"/>
      <c r="J283" s="247"/>
      <c r="K283" s="247"/>
      <c r="L283" s="252"/>
      <c r="M283" s="253"/>
      <c r="N283" s="254"/>
      <c r="O283" s="254"/>
      <c r="P283" s="254"/>
      <c r="Q283" s="254"/>
      <c r="R283" s="254"/>
      <c r="S283" s="254"/>
      <c r="T283" s="255"/>
      <c r="U283" s="14"/>
      <c r="V283" s="14"/>
      <c r="W283" s="14"/>
      <c r="X283" s="14"/>
      <c r="Y283" s="14"/>
      <c r="Z283" s="14"/>
      <c r="AA283" s="14"/>
      <c r="AB283" s="14"/>
      <c r="AC283" s="14"/>
      <c r="AD283" s="14"/>
      <c r="AE283" s="14"/>
      <c r="AT283" s="256" t="s">
        <v>137</v>
      </c>
      <c r="AU283" s="256" t="s">
        <v>83</v>
      </c>
      <c r="AV283" s="14" t="s">
        <v>135</v>
      </c>
      <c r="AW283" s="14" t="s">
        <v>31</v>
      </c>
      <c r="AX283" s="14" t="s">
        <v>83</v>
      </c>
      <c r="AY283" s="256" t="s">
        <v>129</v>
      </c>
    </row>
    <row r="284" s="2" customFormat="1" ht="55.5" customHeight="1">
      <c r="A284" s="38"/>
      <c r="B284" s="39"/>
      <c r="C284" s="257" t="s">
        <v>266</v>
      </c>
      <c r="D284" s="257" t="s">
        <v>163</v>
      </c>
      <c r="E284" s="258" t="s">
        <v>413</v>
      </c>
      <c r="F284" s="259" t="s">
        <v>414</v>
      </c>
      <c r="G284" s="260" t="s">
        <v>258</v>
      </c>
      <c r="H284" s="261">
        <v>158</v>
      </c>
      <c r="I284" s="262"/>
      <c r="J284" s="263">
        <f>ROUND(I284*H284,2)</f>
        <v>0</v>
      </c>
      <c r="K284" s="259" t="s">
        <v>133</v>
      </c>
      <c r="L284" s="44"/>
      <c r="M284" s="264" t="s">
        <v>1</v>
      </c>
      <c r="N284" s="265" t="s">
        <v>40</v>
      </c>
      <c r="O284" s="91"/>
      <c r="P284" s="220">
        <f>O284*H284</f>
        <v>0</v>
      </c>
      <c r="Q284" s="220">
        <v>0</v>
      </c>
      <c r="R284" s="220">
        <f>Q284*H284</f>
        <v>0</v>
      </c>
      <c r="S284" s="220">
        <v>0</v>
      </c>
      <c r="T284" s="221">
        <f>S284*H284</f>
        <v>0</v>
      </c>
      <c r="U284" s="38"/>
      <c r="V284" s="38"/>
      <c r="W284" s="38"/>
      <c r="X284" s="38"/>
      <c r="Y284" s="38"/>
      <c r="Z284" s="38"/>
      <c r="AA284" s="38"/>
      <c r="AB284" s="38"/>
      <c r="AC284" s="38"/>
      <c r="AD284" s="38"/>
      <c r="AE284" s="38"/>
      <c r="AR284" s="222" t="s">
        <v>135</v>
      </c>
      <c r="AT284" s="222" t="s">
        <v>163</v>
      </c>
      <c r="AU284" s="222" t="s">
        <v>83</v>
      </c>
      <c r="AY284" s="17" t="s">
        <v>129</v>
      </c>
      <c r="BE284" s="223">
        <f>IF(N284="základní",J284,0)</f>
        <v>0</v>
      </c>
      <c r="BF284" s="223">
        <f>IF(N284="snížená",J284,0)</f>
        <v>0</v>
      </c>
      <c r="BG284" s="223">
        <f>IF(N284="zákl. přenesená",J284,0)</f>
        <v>0</v>
      </c>
      <c r="BH284" s="223">
        <f>IF(N284="sníž. přenesená",J284,0)</f>
        <v>0</v>
      </c>
      <c r="BI284" s="223">
        <f>IF(N284="nulová",J284,0)</f>
        <v>0</v>
      </c>
      <c r="BJ284" s="17" t="s">
        <v>83</v>
      </c>
      <c r="BK284" s="223">
        <f>ROUND(I284*H284,2)</f>
        <v>0</v>
      </c>
      <c r="BL284" s="17" t="s">
        <v>135</v>
      </c>
      <c r="BM284" s="222" t="s">
        <v>415</v>
      </c>
    </row>
    <row r="285" s="13" customFormat="1">
      <c r="A285" s="13"/>
      <c r="B285" s="235"/>
      <c r="C285" s="236"/>
      <c r="D285" s="226" t="s">
        <v>137</v>
      </c>
      <c r="E285" s="237" t="s">
        <v>1</v>
      </c>
      <c r="F285" s="238" t="s">
        <v>416</v>
      </c>
      <c r="G285" s="236"/>
      <c r="H285" s="239">
        <v>158</v>
      </c>
      <c r="I285" s="240"/>
      <c r="J285" s="236"/>
      <c r="K285" s="236"/>
      <c r="L285" s="241"/>
      <c r="M285" s="242"/>
      <c r="N285" s="243"/>
      <c r="O285" s="243"/>
      <c r="P285" s="243"/>
      <c r="Q285" s="243"/>
      <c r="R285" s="243"/>
      <c r="S285" s="243"/>
      <c r="T285" s="244"/>
      <c r="U285" s="13"/>
      <c r="V285" s="13"/>
      <c r="W285" s="13"/>
      <c r="X285" s="13"/>
      <c r="Y285" s="13"/>
      <c r="Z285" s="13"/>
      <c r="AA285" s="13"/>
      <c r="AB285" s="13"/>
      <c r="AC285" s="13"/>
      <c r="AD285" s="13"/>
      <c r="AE285" s="13"/>
      <c r="AT285" s="245" t="s">
        <v>137</v>
      </c>
      <c r="AU285" s="245" t="s">
        <v>83</v>
      </c>
      <c r="AV285" s="13" t="s">
        <v>85</v>
      </c>
      <c r="AW285" s="13" t="s">
        <v>31</v>
      </c>
      <c r="AX285" s="13" t="s">
        <v>75</v>
      </c>
      <c r="AY285" s="245" t="s">
        <v>129</v>
      </c>
    </row>
    <row r="286" s="14" customFormat="1">
      <c r="A286" s="14"/>
      <c r="B286" s="246"/>
      <c r="C286" s="247"/>
      <c r="D286" s="226" t="s">
        <v>137</v>
      </c>
      <c r="E286" s="248" t="s">
        <v>1</v>
      </c>
      <c r="F286" s="249" t="s">
        <v>160</v>
      </c>
      <c r="G286" s="247"/>
      <c r="H286" s="250">
        <v>158</v>
      </c>
      <c r="I286" s="251"/>
      <c r="J286" s="247"/>
      <c r="K286" s="247"/>
      <c r="L286" s="252"/>
      <c r="M286" s="253"/>
      <c r="N286" s="254"/>
      <c r="O286" s="254"/>
      <c r="P286" s="254"/>
      <c r="Q286" s="254"/>
      <c r="R286" s="254"/>
      <c r="S286" s="254"/>
      <c r="T286" s="255"/>
      <c r="U286" s="14"/>
      <c r="V286" s="14"/>
      <c r="W286" s="14"/>
      <c r="X286" s="14"/>
      <c r="Y286" s="14"/>
      <c r="Z286" s="14"/>
      <c r="AA286" s="14"/>
      <c r="AB286" s="14"/>
      <c r="AC286" s="14"/>
      <c r="AD286" s="14"/>
      <c r="AE286" s="14"/>
      <c r="AT286" s="256" t="s">
        <v>137</v>
      </c>
      <c r="AU286" s="256" t="s">
        <v>83</v>
      </c>
      <c r="AV286" s="14" t="s">
        <v>135</v>
      </c>
      <c r="AW286" s="14" t="s">
        <v>31</v>
      </c>
      <c r="AX286" s="14" t="s">
        <v>83</v>
      </c>
      <c r="AY286" s="256" t="s">
        <v>129</v>
      </c>
    </row>
    <row r="287" s="2" customFormat="1" ht="55.5" customHeight="1">
      <c r="A287" s="38"/>
      <c r="B287" s="39"/>
      <c r="C287" s="257" t="s">
        <v>271</v>
      </c>
      <c r="D287" s="257" t="s">
        <v>163</v>
      </c>
      <c r="E287" s="258" t="s">
        <v>417</v>
      </c>
      <c r="F287" s="259" t="s">
        <v>418</v>
      </c>
      <c r="G287" s="260" t="s">
        <v>258</v>
      </c>
      <c r="H287" s="261">
        <v>21</v>
      </c>
      <c r="I287" s="262"/>
      <c r="J287" s="263">
        <f>ROUND(I287*H287,2)</f>
        <v>0</v>
      </c>
      <c r="K287" s="259" t="s">
        <v>133</v>
      </c>
      <c r="L287" s="44"/>
      <c r="M287" s="264" t="s">
        <v>1</v>
      </c>
      <c r="N287" s="265" t="s">
        <v>40</v>
      </c>
      <c r="O287" s="91"/>
      <c r="P287" s="220">
        <f>O287*H287</f>
        <v>0</v>
      </c>
      <c r="Q287" s="220">
        <v>0</v>
      </c>
      <c r="R287" s="220">
        <f>Q287*H287</f>
        <v>0</v>
      </c>
      <c r="S287" s="220">
        <v>0</v>
      </c>
      <c r="T287" s="221">
        <f>S287*H287</f>
        <v>0</v>
      </c>
      <c r="U287" s="38"/>
      <c r="V287" s="38"/>
      <c r="W287" s="38"/>
      <c r="X287" s="38"/>
      <c r="Y287" s="38"/>
      <c r="Z287" s="38"/>
      <c r="AA287" s="38"/>
      <c r="AB287" s="38"/>
      <c r="AC287" s="38"/>
      <c r="AD287" s="38"/>
      <c r="AE287" s="38"/>
      <c r="AR287" s="222" t="s">
        <v>135</v>
      </c>
      <c r="AT287" s="222" t="s">
        <v>163</v>
      </c>
      <c r="AU287" s="222" t="s">
        <v>83</v>
      </c>
      <c r="AY287" s="17" t="s">
        <v>129</v>
      </c>
      <c r="BE287" s="223">
        <f>IF(N287="základní",J287,0)</f>
        <v>0</v>
      </c>
      <c r="BF287" s="223">
        <f>IF(N287="snížená",J287,0)</f>
        <v>0</v>
      </c>
      <c r="BG287" s="223">
        <f>IF(N287="zákl. přenesená",J287,0)</f>
        <v>0</v>
      </c>
      <c r="BH287" s="223">
        <f>IF(N287="sníž. přenesená",J287,0)</f>
        <v>0</v>
      </c>
      <c r="BI287" s="223">
        <f>IF(N287="nulová",J287,0)</f>
        <v>0</v>
      </c>
      <c r="BJ287" s="17" t="s">
        <v>83</v>
      </c>
      <c r="BK287" s="223">
        <f>ROUND(I287*H287,2)</f>
        <v>0</v>
      </c>
      <c r="BL287" s="17" t="s">
        <v>135</v>
      </c>
      <c r="BM287" s="222" t="s">
        <v>419</v>
      </c>
    </row>
    <row r="288" s="13" customFormat="1">
      <c r="A288" s="13"/>
      <c r="B288" s="235"/>
      <c r="C288" s="236"/>
      <c r="D288" s="226" t="s">
        <v>137</v>
      </c>
      <c r="E288" s="237" t="s">
        <v>1</v>
      </c>
      <c r="F288" s="238" t="s">
        <v>7</v>
      </c>
      <c r="G288" s="236"/>
      <c r="H288" s="239">
        <v>21</v>
      </c>
      <c r="I288" s="240"/>
      <c r="J288" s="236"/>
      <c r="K288" s="236"/>
      <c r="L288" s="241"/>
      <c r="M288" s="242"/>
      <c r="N288" s="243"/>
      <c r="O288" s="243"/>
      <c r="P288" s="243"/>
      <c r="Q288" s="243"/>
      <c r="R288" s="243"/>
      <c r="S288" s="243"/>
      <c r="T288" s="244"/>
      <c r="U288" s="13"/>
      <c r="V288" s="13"/>
      <c r="W288" s="13"/>
      <c r="X288" s="13"/>
      <c r="Y288" s="13"/>
      <c r="Z288" s="13"/>
      <c r="AA288" s="13"/>
      <c r="AB288" s="13"/>
      <c r="AC288" s="13"/>
      <c r="AD288" s="13"/>
      <c r="AE288" s="13"/>
      <c r="AT288" s="245" t="s">
        <v>137</v>
      </c>
      <c r="AU288" s="245" t="s">
        <v>83</v>
      </c>
      <c r="AV288" s="13" t="s">
        <v>85</v>
      </c>
      <c r="AW288" s="13" t="s">
        <v>31</v>
      </c>
      <c r="AX288" s="13" t="s">
        <v>75</v>
      </c>
      <c r="AY288" s="245" t="s">
        <v>129</v>
      </c>
    </row>
    <row r="289" s="14" customFormat="1">
      <c r="A289" s="14"/>
      <c r="B289" s="246"/>
      <c r="C289" s="247"/>
      <c r="D289" s="226" t="s">
        <v>137</v>
      </c>
      <c r="E289" s="248" t="s">
        <v>1</v>
      </c>
      <c r="F289" s="249" t="s">
        <v>160</v>
      </c>
      <c r="G289" s="247"/>
      <c r="H289" s="250">
        <v>21</v>
      </c>
      <c r="I289" s="251"/>
      <c r="J289" s="247"/>
      <c r="K289" s="247"/>
      <c r="L289" s="252"/>
      <c r="M289" s="253"/>
      <c r="N289" s="254"/>
      <c r="O289" s="254"/>
      <c r="P289" s="254"/>
      <c r="Q289" s="254"/>
      <c r="R289" s="254"/>
      <c r="S289" s="254"/>
      <c r="T289" s="255"/>
      <c r="U289" s="14"/>
      <c r="V289" s="14"/>
      <c r="W289" s="14"/>
      <c r="X289" s="14"/>
      <c r="Y289" s="14"/>
      <c r="Z289" s="14"/>
      <c r="AA289" s="14"/>
      <c r="AB289" s="14"/>
      <c r="AC289" s="14"/>
      <c r="AD289" s="14"/>
      <c r="AE289" s="14"/>
      <c r="AT289" s="256" t="s">
        <v>137</v>
      </c>
      <c r="AU289" s="256" t="s">
        <v>83</v>
      </c>
      <c r="AV289" s="14" t="s">
        <v>135</v>
      </c>
      <c r="AW289" s="14" t="s">
        <v>31</v>
      </c>
      <c r="AX289" s="14" t="s">
        <v>83</v>
      </c>
      <c r="AY289" s="256" t="s">
        <v>129</v>
      </c>
    </row>
    <row r="290" s="11" customFormat="1" ht="25.92" customHeight="1">
      <c r="A290" s="11"/>
      <c r="B290" s="196"/>
      <c r="C290" s="197"/>
      <c r="D290" s="198" t="s">
        <v>74</v>
      </c>
      <c r="E290" s="199" t="s">
        <v>253</v>
      </c>
      <c r="F290" s="199" t="s">
        <v>254</v>
      </c>
      <c r="G290" s="197"/>
      <c r="H290" s="197"/>
      <c r="I290" s="200"/>
      <c r="J290" s="201">
        <f>BK290</f>
        <v>0</v>
      </c>
      <c r="K290" s="197"/>
      <c r="L290" s="202"/>
      <c r="M290" s="203"/>
      <c r="N290" s="204"/>
      <c r="O290" s="204"/>
      <c r="P290" s="205">
        <f>SUM(P291:P321)</f>
        <v>0</v>
      </c>
      <c r="Q290" s="204"/>
      <c r="R290" s="205">
        <f>SUM(R291:R321)</f>
        <v>0</v>
      </c>
      <c r="S290" s="204"/>
      <c r="T290" s="206">
        <f>SUM(T291:T321)</f>
        <v>0</v>
      </c>
      <c r="U290" s="11"/>
      <c r="V290" s="11"/>
      <c r="W290" s="11"/>
      <c r="X290" s="11"/>
      <c r="Y290" s="11"/>
      <c r="Z290" s="11"/>
      <c r="AA290" s="11"/>
      <c r="AB290" s="11"/>
      <c r="AC290" s="11"/>
      <c r="AD290" s="11"/>
      <c r="AE290" s="11"/>
      <c r="AR290" s="207" t="s">
        <v>135</v>
      </c>
      <c r="AT290" s="208" t="s">
        <v>74</v>
      </c>
      <c r="AU290" s="208" t="s">
        <v>75</v>
      </c>
      <c r="AY290" s="207" t="s">
        <v>129</v>
      </c>
      <c r="BK290" s="209">
        <f>SUM(BK291:BK321)</f>
        <v>0</v>
      </c>
    </row>
    <row r="291" s="2" customFormat="1">
      <c r="A291" s="38"/>
      <c r="B291" s="39"/>
      <c r="C291" s="257" t="s">
        <v>276</v>
      </c>
      <c r="D291" s="257" t="s">
        <v>163</v>
      </c>
      <c r="E291" s="258" t="s">
        <v>256</v>
      </c>
      <c r="F291" s="259" t="s">
        <v>257</v>
      </c>
      <c r="G291" s="260" t="s">
        <v>258</v>
      </c>
      <c r="H291" s="261">
        <v>230</v>
      </c>
      <c r="I291" s="262"/>
      <c r="J291" s="263">
        <f>ROUND(I291*H291,2)</f>
        <v>0</v>
      </c>
      <c r="K291" s="259" t="s">
        <v>133</v>
      </c>
      <c r="L291" s="44"/>
      <c r="M291" s="264" t="s">
        <v>1</v>
      </c>
      <c r="N291" s="265" t="s">
        <v>40</v>
      </c>
      <c r="O291" s="91"/>
      <c r="P291" s="220">
        <f>O291*H291</f>
        <v>0</v>
      </c>
      <c r="Q291" s="220">
        <v>0</v>
      </c>
      <c r="R291" s="220">
        <f>Q291*H291</f>
        <v>0</v>
      </c>
      <c r="S291" s="220">
        <v>0</v>
      </c>
      <c r="T291" s="221">
        <f>S291*H291</f>
        <v>0</v>
      </c>
      <c r="U291" s="38"/>
      <c r="V291" s="38"/>
      <c r="W291" s="38"/>
      <c r="X291" s="38"/>
      <c r="Y291" s="38"/>
      <c r="Z291" s="38"/>
      <c r="AA291" s="38"/>
      <c r="AB291" s="38"/>
      <c r="AC291" s="38"/>
      <c r="AD291" s="38"/>
      <c r="AE291" s="38"/>
      <c r="AR291" s="222" t="s">
        <v>259</v>
      </c>
      <c r="AT291" s="222" t="s">
        <v>163</v>
      </c>
      <c r="AU291" s="222" t="s">
        <v>83</v>
      </c>
      <c r="AY291" s="17" t="s">
        <v>129</v>
      </c>
      <c r="BE291" s="223">
        <f>IF(N291="základní",J291,0)</f>
        <v>0</v>
      </c>
      <c r="BF291" s="223">
        <f>IF(N291="snížená",J291,0)</f>
        <v>0</v>
      </c>
      <c r="BG291" s="223">
        <f>IF(N291="zákl. přenesená",J291,0)</f>
        <v>0</v>
      </c>
      <c r="BH291" s="223">
        <f>IF(N291="sníž. přenesená",J291,0)</f>
        <v>0</v>
      </c>
      <c r="BI291" s="223">
        <f>IF(N291="nulová",J291,0)</f>
        <v>0</v>
      </c>
      <c r="BJ291" s="17" t="s">
        <v>83</v>
      </c>
      <c r="BK291" s="223">
        <f>ROUND(I291*H291,2)</f>
        <v>0</v>
      </c>
      <c r="BL291" s="17" t="s">
        <v>259</v>
      </c>
      <c r="BM291" s="222" t="s">
        <v>420</v>
      </c>
    </row>
    <row r="292" s="13" customFormat="1">
      <c r="A292" s="13"/>
      <c r="B292" s="235"/>
      <c r="C292" s="236"/>
      <c r="D292" s="226" t="s">
        <v>137</v>
      </c>
      <c r="E292" s="237" t="s">
        <v>1</v>
      </c>
      <c r="F292" s="238" t="s">
        <v>421</v>
      </c>
      <c r="G292" s="236"/>
      <c r="H292" s="239">
        <v>19</v>
      </c>
      <c r="I292" s="240"/>
      <c r="J292" s="236"/>
      <c r="K292" s="236"/>
      <c r="L292" s="241"/>
      <c r="M292" s="242"/>
      <c r="N292" s="243"/>
      <c r="O292" s="243"/>
      <c r="P292" s="243"/>
      <c r="Q292" s="243"/>
      <c r="R292" s="243"/>
      <c r="S292" s="243"/>
      <c r="T292" s="244"/>
      <c r="U292" s="13"/>
      <c r="V292" s="13"/>
      <c r="W292" s="13"/>
      <c r="X292" s="13"/>
      <c r="Y292" s="13"/>
      <c r="Z292" s="13"/>
      <c r="AA292" s="13"/>
      <c r="AB292" s="13"/>
      <c r="AC292" s="13"/>
      <c r="AD292" s="13"/>
      <c r="AE292" s="13"/>
      <c r="AT292" s="245" t="s">
        <v>137</v>
      </c>
      <c r="AU292" s="245" t="s">
        <v>83</v>
      </c>
      <c r="AV292" s="13" t="s">
        <v>85</v>
      </c>
      <c r="AW292" s="13" t="s">
        <v>31</v>
      </c>
      <c r="AX292" s="13" t="s">
        <v>75</v>
      </c>
      <c r="AY292" s="245" t="s">
        <v>129</v>
      </c>
    </row>
    <row r="293" s="13" customFormat="1">
      <c r="A293" s="13"/>
      <c r="B293" s="235"/>
      <c r="C293" s="236"/>
      <c r="D293" s="226" t="s">
        <v>137</v>
      </c>
      <c r="E293" s="237" t="s">
        <v>1</v>
      </c>
      <c r="F293" s="238" t="s">
        <v>422</v>
      </c>
      <c r="G293" s="236"/>
      <c r="H293" s="239">
        <v>9</v>
      </c>
      <c r="I293" s="240"/>
      <c r="J293" s="236"/>
      <c r="K293" s="236"/>
      <c r="L293" s="241"/>
      <c r="M293" s="242"/>
      <c r="N293" s="243"/>
      <c r="O293" s="243"/>
      <c r="P293" s="243"/>
      <c r="Q293" s="243"/>
      <c r="R293" s="243"/>
      <c r="S293" s="243"/>
      <c r="T293" s="244"/>
      <c r="U293" s="13"/>
      <c r="V293" s="13"/>
      <c r="W293" s="13"/>
      <c r="X293" s="13"/>
      <c r="Y293" s="13"/>
      <c r="Z293" s="13"/>
      <c r="AA293" s="13"/>
      <c r="AB293" s="13"/>
      <c r="AC293" s="13"/>
      <c r="AD293" s="13"/>
      <c r="AE293" s="13"/>
      <c r="AT293" s="245" t="s">
        <v>137</v>
      </c>
      <c r="AU293" s="245" t="s">
        <v>83</v>
      </c>
      <c r="AV293" s="13" t="s">
        <v>85</v>
      </c>
      <c r="AW293" s="13" t="s">
        <v>31</v>
      </c>
      <c r="AX293" s="13" t="s">
        <v>75</v>
      </c>
      <c r="AY293" s="245" t="s">
        <v>129</v>
      </c>
    </row>
    <row r="294" s="13" customFormat="1">
      <c r="A294" s="13"/>
      <c r="B294" s="235"/>
      <c r="C294" s="236"/>
      <c r="D294" s="226" t="s">
        <v>137</v>
      </c>
      <c r="E294" s="237" t="s">
        <v>1</v>
      </c>
      <c r="F294" s="238" t="s">
        <v>423</v>
      </c>
      <c r="G294" s="236"/>
      <c r="H294" s="239">
        <v>27</v>
      </c>
      <c r="I294" s="240"/>
      <c r="J294" s="236"/>
      <c r="K294" s="236"/>
      <c r="L294" s="241"/>
      <c r="M294" s="242"/>
      <c r="N294" s="243"/>
      <c r="O294" s="243"/>
      <c r="P294" s="243"/>
      <c r="Q294" s="243"/>
      <c r="R294" s="243"/>
      <c r="S294" s="243"/>
      <c r="T294" s="244"/>
      <c r="U294" s="13"/>
      <c r="V294" s="13"/>
      <c r="W294" s="13"/>
      <c r="X294" s="13"/>
      <c r="Y294" s="13"/>
      <c r="Z294" s="13"/>
      <c r="AA294" s="13"/>
      <c r="AB294" s="13"/>
      <c r="AC294" s="13"/>
      <c r="AD294" s="13"/>
      <c r="AE294" s="13"/>
      <c r="AT294" s="245" t="s">
        <v>137</v>
      </c>
      <c r="AU294" s="245" t="s">
        <v>83</v>
      </c>
      <c r="AV294" s="13" t="s">
        <v>85</v>
      </c>
      <c r="AW294" s="13" t="s">
        <v>31</v>
      </c>
      <c r="AX294" s="13" t="s">
        <v>75</v>
      </c>
      <c r="AY294" s="245" t="s">
        <v>129</v>
      </c>
    </row>
    <row r="295" s="13" customFormat="1">
      <c r="A295" s="13"/>
      <c r="B295" s="235"/>
      <c r="C295" s="236"/>
      <c r="D295" s="226" t="s">
        <v>137</v>
      </c>
      <c r="E295" s="237" t="s">
        <v>1</v>
      </c>
      <c r="F295" s="238" t="s">
        <v>424</v>
      </c>
      <c r="G295" s="236"/>
      <c r="H295" s="239">
        <v>32</v>
      </c>
      <c r="I295" s="240"/>
      <c r="J295" s="236"/>
      <c r="K295" s="236"/>
      <c r="L295" s="241"/>
      <c r="M295" s="242"/>
      <c r="N295" s="243"/>
      <c r="O295" s="243"/>
      <c r="P295" s="243"/>
      <c r="Q295" s="243"/>
      <c r="R295" s="243"/>
      <c r="S295" s="243"/>
      <c r="T295" s="244"/>
      <c r="U295" s="13"/>
      <c r="V295" s="13"/>
      <c r="W295" s="13"/>
      <c r="X295" s="13"/>
      <c r="Y295" s="13"/>
      <c r="Z295" s="13"/>
      <c r="AA295" s="13"/>
      <c r="AB295" s="13"/>
      <c r="AC295" s="13"/>
      <c r="AD295" s="13"/>
      <c r="AE295" s="13"/>
      <c r="AT295" s="245" t="s">
        <v>137</v>
      </c>
      <c r="AU295" s="245" t="s">
        <v>83</v>
      </c>
      <c r="AV295" s="13" t="s">
        <v>85</v>
      </c>
      <c r="AW295" s="13" t="s">
        <v>31</v>
      </c>
      <c r="AX295" s="13" t="s">
        <v>75</v>
      </c>
      <c r="AY295" s="245" t="s">
        <v>129</v>
      </c>
    </row>
    <row r="296" s="13" customFormat="1">
      <c r="A296" s="13"/>
      <c r="B296" s="235"/>
      <c r="C296" s="236"/>
      <c r="D296" s="226" t="s">
        <v>137</v>
      </c>
      <c r="E296" s="237" t="s">
        <v>1</v>
      </c>
      <c r="F296" s="238" t="s">
        <v>425</v>
      </c>
      <c r="G296" s="236"/>
      <c r="H296" s="239">
        <v>17</v>
      </c>
      <c r="I296" s="240"/>
      <c r="J296" s="236"/>
      <c r="K296" s="236"/>
      <c r="L296" s="241"/>
      <c r="M296" s="242"/>
      <c r="N296" s="243"/>
      <c r="O296" s="243"/>
      <c r="P296" s="243"/>
      <c r="Q296" s="243"/>
      <c r="R296" s="243"/>
      <c r="S296" s="243"/>
      <c r="T296" s="244"/>
      <c r="U296" s="13"/>
      <c r="V296" s="13"/>
      <c r="W296" s="13"/>
      <c r="X296" s="13"/>
      <c r="Y296" s="13"/>
      <c r="Z296" s="13"/>
      <c r="AA296" s="13"/>
      <c r="AB296" s="13"/>
      <c r="AC296" s="13"/>
      <c r="AD296" s="13"/>
      <c r="AE296" s="13"/>
      <c r="AT296" s="245" t="s">
        <v>137</v>
      </c>
      <c r="AU296" s="245" t="s">
        <v>83</v>
      </c>
      <c r="AV296" s="13" t="s">
        <v>85</v>
      </c>
      <c r="AW296" s="13" t="s">
        <v>31</v>
      </c>
      <c r="AX296" s="13" t="s">
        <v>75</v>
      </c>
      <c r="AY296" s="245" t="s">
        <v>129</v>
      </c>
    </row>
    <row r="297" s="13" customFormat="1">
      <c r="A297" s="13"/>
      <c r="B297" s="235"/>
      <c r="C297" s="236"/>
      <c r="D297" s="226" t="s">
        <v>137</v>
      </c>
      <c r="E297" s="237" t="s">
        <v>1</v>
      </c>
      <c r="F297" s="238" t="s">
        <v>426</v>
      </c>
      <c r="G297" s="236"/>
      <c r="H297" s="239">
        <v>10</v>
      </c>
      <c r="I297" s="240"/>
      <c r="J297" s="236"/>
      <c r="K297" s="236"/>
      <c r="L297" s="241"/>
      <c r="M297" s="242"/>
      <c r="N297" s="243"/>
      <c r="O297" s="243"/>
      <c r="P297" s="243"/>
      <c r="Q297" s="243"/>
      <c r="R297" s="243"/>
      <c r="S297" s="243"/>
      <c r="T297" s="244"/>
      <c r="U297" s="13"/>
      <c r="V297" s="13"/>
      <c r="W297" s="13"/>
      <c r="X297" s="13"/>
      <c r="Y297" s="13"/>
      <c r="Z297" s="13"/>
      <c r="AA297" s="13"/>
      <c r="AB297" s="13"/>
      <c r="AC297" s="13"/>
      <c r="AD297" s="13"/>
      <c r="AE297" s="13"/>
      <c r="AT297" s="245" t="s">
        <v>137</v>
      </c>
      <c r="AU297" s="245" t="s">
        <v>83</v>
      </c>
      <c r="AV297" s="13" t="s">
        <v>85</v>
      </c>
      <c r="AW297" s="13" t="s">
        <v>31</v>
      </c>
      <c r="AX297" s="13" t="s">
        <v>75</v>
      </c>
      <c r="AY297" s="245" t="s">
        <v>129</v>
      </c>
    </row>
    <row r="298" s="13" customFormat="1">
      <c r="A298" s="13"/>
      <c r="B298" s="235"/>
      <c r="C298" s="236"/>
      <c r="D298" s="226" t="s">
        <v>137</v>
      </c>
      <c r="E298" s="237" t="s">
        <v>1</v>
      </c>
      <c r="F298" s="238" t="s">
        <v>427</v>
      </c>
      <c r="G298" s="236"/>
      <c r="H298" s="239">
        <v>18</v>
      </c>
      <c r="I298" s="240"/>
      <c r="J298" s="236"/>
      <c r="K298" s="236"/>
      <c r="L298" s="241"/>
      <c r="M298" s="242"/>
      <c r="N298" s="243"/>
      <c r="O298" s="243"/>
      <c r="P298" s="243"/>
      <c r="Q298" s="243"/>
      <c r="R298" s="243"/>
      <c r="S298" s="243"/>
      <c r="T298" s="244"/>
      <c r="U298" s="13"/>
      <c r="V298" s="13"/>
      <c r="W298" s="13"/>
      <c r="X298" s="13"/>
      <c r="Y298" s="13"/>
      <c r="Z298" s="13"/>
      <c r="AA298" s="13"/>
      <c r="AB298" s="13"/>
      <c r="AC298" s="13"/>
      <c r="AD298" s="13"/>
      <c r="AE298" s="13"/>
      <c r="AT298" s="245" t="s">
        <v>137</v>
      </c>
      <c r="AU298" s="245" t="s">
        <v>83</v>
      </c>
      <c r="AV298" s="13" t="s">
        <v>85</v>
      </c>
      <c r="AW298" s="13" t="s">
        <v>31</v>
      </c>
      <c r="AX298" s="13" t="s">
        <v>75</v>
      </c>
      <c r="AY298" s="245" t="s">
        <v>129</v>
      </c>
    </row>
    <row r="299" s="13" customFormat="1">
      <c r="A299" s="13"/>
      <c r="B299" s="235"/>
      <c r="C299" s="236"/>
      <c r="D299" s="226" t="s">
        <v>137</v>
      </c>
      <c r="E299" s="237" t="s">
        <v>1</v>
      </c>
      <c r="F299" s="238" t="s">
        <v>428</v>
      </c>
      <c r="G299" s="236"/>
      <c r="H299" s="239">
        <v>22</v>
      </c>
      <c r="I299" s="240"/>
      <c r="J299" s="236"/>
      <c r="K299" s="236"/>
      <c r="L299" s="241"/>
      <c r="M299" s="242"/>
      <c r="N299" s="243"/>
      <c r="O299" s="243"/>
      <c r="P299" s="243"/>
      <c r="Q299" s="243"/>
      <c r="R299" s="243"/>
      <c r="S299" s="243"/>
      <c r="T299" s="244"/>
      <c r="U299" s="13"/>
      <c r="V299" s="13"/>
      <c r="W299" s="13"/>
      <c r="X299" s="13"/>
      <c r="Y299" s="13"/>
      <c r="Z299" s="13"/>
      <c r="AA299" s="13"/>
      <c r="AB299" s="13"/>
      <c r="AC299" s="13"/>
      <c r="AD299" s="13"/>
      <c r="AE299" s="13"/>
      <c r="AT299" s="245" t="s">
        <v>137</v>
      </c>
      <c r="AU299" s="245" t="s">
        <v>83</v>
      </c>
      <c r="AV299" s="13" t="s">
        <v>85</v>
      </c>
      <c r="AW299" s="13" t="s">
        <v>31</v>
      </c>
      <c r="AX299" s="13" t="s">
        <v>75</v>
      </c>
      <c r="AY299" s="245" t="s">
        <v>129</v>
      </c>
    </row>
    <row r="300" s="13" customFormat="1">
      <c r="A300" s="13"/>
      <c r="B300" s="235"/>
      <c r="C300" s="236"/>
      <c r="D300" s="226" t="s">
        <v>137</v>
      </c>
      <c r="E300" s="237" t="s">
        <v>1</v>
      </c>
      <c r="F300" s="238" t="s">
        <v>429</v>
      </c>
      <c r="G300" s="236"/>
      <c r="H300" s="239">
        <v>29</v>
      </c>
      <c r="I300" s="240"/>
      <c r="J300" s="236"/>
      <c r="K300" s="236"/>
      <c r="L300" s="241"/>
      <c r="M300" s="242"/>
      <c r="N300" s="243"/>
      <c r="O300" s="243"/>
      <c r="P300" s="243"/>
      <c r="Q300" s="243"/>
      <c r="R300" s="243"/>
      <c r="S300" s="243"/>
      <c r="T300" s="244"/>
      <c r="U300" s="13"/>
      <c r="V300" s="13"/>
      <c r="W300" s="13"/>
      <c r="X300" s="13"/>
      <c r="Y300" s="13"/>
      <c r="Z300" s="13"/>
      <c r="AA300" s="13"/>
      <c r="AB300" s="13"/>
      <c r="AC300" s="13"/>
      <c r="AD300" s="13"/>
      <c r="AE300" s="13"/>
      <c r="AT300" s="245" t="s">
        <v>137</v>
      </c>
      <c r="AU300" s="245" t="s">
        <v>83</v>
      </c>
      <c r="AV300" s="13" t="s">
        <v>85</v>
      </c>
      <c r="AW300" s="13" t="s">
        <v>31</v>
      </c>
      <c r="AX300" s="13" t="s">
        <v>75</v>
      </c>
      <c r="AY300" s="245" t="s">
        <v>129</v>
      </c>
    </row>
    <row r="301" s="13" customFormat="1">
      <c r="A301" s="13"/>
      <c r="B301" s="235"/>
      <c r="C301" s="236"/>
      <c r="D301" s="226" t="s">
        <v>137</v>
      </c>
      <c r="E301" s="237" t="s">
        <v>1</v>
      </c>
      <c r="F301" s="238" t="s">
        <v>430</v>
      </c>
      <c r="G301" s="236"/>
      <c r="H301" s="239">
        <v>23</v>
      </c>
      <c r="I301" s="240"/>
      <c r="J301" s="236"/>
      <c r="K301" s="236"/>
      <c r="L301" s="241"/>
      <c r="M301" s="242"/>
      <c r="N301" s="243"/>
      <c r="O301" s="243"/>
      <c r="P301" s="243"/>
      <c r="Q301" s="243"/>
      <c r="R301" s="243"/>
      <c r="S301" s="243"/>
      <c r="T301" s="244"/>
      <c r="U301" s="13"/>
      <c r="V301" s="13"/>
      <c r="W301" s="13"/>
      <c r="X301" s="13"/>
      <c r="Y301" s="13"/>
      <c r="Z301" s="13"/>
      <c r="AA301" s="13"/>
      <c r="AB301" s="13"/>
      <c r="AC301" s="13"/>
      <c r="AD301" s="13"/>
      <c r="AE301" s="13"/>
      <c r="AT301" s="245" t="s">
        <v>137</v>
      </c>
      <c r="AU301" s="245" t="s">
        <v>83</v>
      </c>
      <c r="AV301" s="13" t="s">
        <v>85</v>
      </c>
      <c r="AW301" s="13" t="s">
        <v>31</v>
      </c>
      <c r="AX301" s="13" t="s">
        <v>75</v>
      </c>
      <c r="AY301" s="245" t="s">
        <v>129</v>
      </c>
    </row>
    <row r="302" s="13" customFormat="1">
      <c r="A302" s="13"/>
      <c r="B302" s="235"/>
      <c r="C302" s="236"/>
      <c r="D302" s="226" t="s">
        <v>137</v>
      </c>
      <c r="E302" s="237" t="s">
        <v>1</v>
      </c>
      <c r="F302" s="238" t="s">
        <v>431</v>
      </c>
      <c r="G302" s="236"/>
      <c r="H302" s="239">
        <v>24</v>
      </c>
      <c r="I302" s="240"/>
      <c r="J302" s="236"/>
      <c r="K302" s="236"/>
      <c r="L302" s="241"/>
      <c r="M302" s="242"/>
      <c r="N302" s="243"/>
      <c r="O302" s="243"/>
      <c r="P302" s="243"/>
      <c r="Q302" s="243"/>
      <c r="R302" s="243"/>
      <c r="S302" s="243"/>
      <c r="T302" s="244"/>
      <c r="U302" s="13"/>
      <c r="V302" s="13"/>
      <c r="W302" s="13"/>
      <c r="X302" s="13"/>
      <c r="Y302" s="13"/>
      <c r="Z302" s="13"/>
      <c r="AA302" s="13"/>
      <c r="AB302" s="13"/>
      <c r="AC302" s="13"/>
      <c r="AD302" s="13"/>
      <c r="AE302" s="13"/>
      <c r="AT302" s="245" t="s">
        <v>137</v>
      </c>
      <c r="AU302" s="245" t="s">
        <v>83</v>
      </c>
      <c r="AV302" s="13" t="s">
        <v>85</v>
      </c>
      <c r="AW302" s="13" t="s">
        <v>31</v>
      </c>
      <c r="AX302" s="13" t="s">
        <v>75</v>
      </c>
      <c r="AY302" s="245" t="s">
        <v>129</v>
      </c>
    </row>
    <row r="303" s="14" customFormat="1">
      <c r="A303" s="14"/>
      <c r="B303" s="246"/>
      <c r="C303" s="247"/>
      <c r="D303" s="226" t="s">
        <v>137</v>
      </c>
      <c r="E303" s="248" t="s">
        <v>1</v>
      </c>
      <c r="F303" s="249" t="s">
        <v>160</v>
      </c>
      <c r="G303" s="247"/>
      <c r="H303" s="250">
        <v>230</v>
      </c>
      <c r="I303" s="251"/>
      <c r="J303" s="247"/>
      <c r="K303" s="247"/>
      <c r="L303" s="252"/>
      <c r="M303" s="253"/>
      <c r="N303" s="254"/>
      <c r="O303" s="254"/>
      <c r="P303" s="254"/>
      <c r="Q303" s="254"/>
      <c r="R303" s="254"/>
      <c r="S303" s="254"/>
      <c r="T303" s="255"/>
      <c r="U303" s="14"/>
      <c r="V303" s="14"/>
      <c r="W303" s="14"/>
      <c r="X303" s="14"/>
      <c r="Y303" s="14"/>
      <c r="Z303" s="14"/>
      <c r="AA303" s="14"/>
      <c r="AB303" s="14"/>
      <c r="AC303" s="14"/>
      <c r="AD303" s="14"/>
      <c r="AE303" s="14"/>
      <c r="AT303" s="256" t="s">
        <v>137</v>
      </c>
      <c r="AU303" s="256" t="s">
        <v>83</v>
      </c>
      <c r="AV303" s="14" t="s">
        <v>135</v>
      </c>
      <c r="AW303" s="14" t="s">
        <v>31</v>
      </c>
      <c r="AX303" s="14" t="s">
        <v>83</v>
      </c>
      <c r="AY303" s="256" t="s">
        <v>129</v>
      </c>
    </row>
    <row r="304" s="2" customFormat="1" ht="55.5" customHeight="1">
      <c r="A304" s="38"/>
      <c r="B304" s="39"/>
      <c r="C304" s="257" t="s">
        <v>280</v>
      </c>
      <c r="D304" s="257" t="s">
        <v>163</v>
      </c>
      <c r="E304" s="258" t="s">
        <v>262</v>
      </c>
      <c r="F304" s="259" t="s">
        <v>263</v>
      </c>
      <c r="G304" s="260" t="s">
        <v>258</v>
      </c>
      <c r="H304" s="261">
        <v>230</v>
      </c>
      <c r="I304" s="262"/>
      <c r="J304" s="263">
        <f>ROUND(I304*H304,2)</f>
        <v>0</v>
      </c>
      <c r="K304" s="259" t="s">
        <v>133</v>
      </c>
      <c r="L304" s="44"/>
      <c r="M304" s="264" t="s">
        <v>1</v>
      </c>
      <c r="N304" s="265" t="s">
        <v>40</v>
      </c>
      <c r="O304" s="91"/>
      <c r="P304" s="220">
        <f>O304*H304</f>
        <v>0</v>
      </c>
      <c r="Q304" s="220">
        <v>0</v>
      </c>
      <c r="R304" s="220">
        <f>Q304*H304</f>
        <v>0</v>
      </c>
      <c r="S304" s="220">
        <v>0</v>
      </c>
      <c r="T304" s="221">
        <f>S304*H304</f>
        <v>0</v>
      </c>
      <c r="U304" s="38"/>
      <c r="V304" s="38"/>
      <c r="W304" s="38"/>
      <c r="X304" s="38"/>
      <c r="Y304" s="38"/>
      <c r="Z304" s="38"/>
      <c r="AA304" s="38"/>
      <c r="AB304" s="38"/>
      <c r="AC304" s="38"/>
      <c r="AD304" s="38"/>
      <c r="AE304" s="38"/>
      <c r="AR304" s="222" t="s">
        <v>259</v>
      </c>
      <c r="AT304" s="222" t="s">
        <v>163</v>
      </c>
      <c r="AU304" s="222" t="s">
        <v>83</v>
      </c>
      <c r="AY304" s="17" t="s">
        <v>129</v>
      </c>
      <c r="BE304" s="223">
        <f>IF(N304="základní",J304,0)</f>
        <v>0</v>
      </c>
      <c r="BF304" s="223">
        <f>IF(N304="snížená",J304,0)</f>
        <v>0</v>
      </c>
      <c r="BG304" s="223">
        <f>IF(N304="zákl. přenesená",J304,0)</f>
        <v>0</v>
      </c>
      <c r="BH304" s="223">
        <f>IF(N304="sníž. přenesená",J304,0)</f>
        <v>0</v>
      </c>
      <c r="BI304" s="223">
        <f>IF(N304="nulová",J304,0)</f>
        <v>0</v>
      </c>
      <c r="BJ304" s="17" t="s">
        <v>83</v>
      </c>
      <c r="BK304" s="223">
        <f>ROUND(I304*H304,2)</f>
        <v>0</v>
      </c>
      <c r="BL304" s="17" t="s">
        <v>259</v>
      </c>
      <c r="BM304" s="222" t="s">
        <v>432</v>
      </c>
    </row>
    <row r="305" s="2" customFormat="1" ht="16.5" customHeight="1">
      <c r="A305" s="38"/>
      <c r="B305" s="39"/>
      <c r="C305" s="257" t="s">
        <v>285</v>
      </c>
      <c r="D305" s="257" t="s">
        <v>163</v>
      </c>
      <c r="E305" s="258" t="s">
        <v>267</v>
      </c>
      <c r="F305" s="259" t="s">
        <v>433</v>
      </c>
      <c r="G305" s="260" t="s">
        <v>258</v>
      </c>
      <c r="H305" s="261">
        <v>84</v>
      </c>
      <c r="I305" s="262"/>
      <c r="J305" s="263">
        <f>ROUND(I305*H305,2)</f>
        <v>0</v>
      </c>
      <c r="K305" s="259" t="s">
        <v>133</v>
      </c>
      <c r="L305" s="44"/>
      <c r="M305" s="264" t="s">
        <v>1</v>
      </c>
      <c r="N305" s="265" t="s">
        <v>40</v>
      </c>
      <c r="O305" s="91"/>
      <c r="P305" s="220">
        <f>O305*H305</f>
        <v>0</v>
      </c>
      <c r="Q305" s="220">
        <v>0</v>
      </c>
      <c r="R305" s="220">
        <f>Q305*H305</f>
        <v>0</v>
      </c>
      <c r="S305" s="220">
        <v>0</v>
      </c>
      <c r="T305" s="221">
        <f>S305*H305</f>
        <v>0</v>
      </c>
      <c r="U305" s="38"/>
      <c r="V305" s="38"/>
      <c r="W305" s="38"/>
      <c r="X305" s="38"/>
      <c r="Y305" s="38"/>
      <c r="Z305" s="38"/>
      <c r="AA305" s="38"/>
      <c r="AB305" s="38"/>
      <c r="AC305" s="38"/>
      <c r="AD305" s="38"/>
      <c r="AE305" s="38"/>
      <c r="AR305" s="222" t="s">
        <v>259</v>
      </c>
      <c r="AT305" s="222" t="s">
        <v>163</v>
      </c>
      <c r="AU305" s="222" t="s">
        <v>83</v>
      </c>
      <c r="AY305" s="17" t="s">
        <v>129</v>
      </c>
      <c r="BE305" s="223">
        <f>IF(N305="základní",J305,0)</f>
        <v>0</v>
      </c>
      <c r="BF305" s="223">
        <f>IF(N305="snížená",J305,0)</f>
        <v>0</v>
      </c>
      <c r="BG305" s="223">
        <f>IF(N305="zákl. přenesená",J305,0)</f>
        <v>0</v>
      </c>
      <c r="BH305" s="223">
        <f>IF(N305="sníž. přenesená",J305,0)</f>
        <v>0</v>
      </c>
      <c r="BI305" s="223">
        <f>IF(N305="nulová",J305,0)</f>
        <v>0</v>
      </c>
      <c r="BJ305" s="17" t="s">
        <v>83</v>
      </c>
      <c r="BK305" s="223">
        <f>ROUND(I305*H305,2)</f>
        <v>0</v>
      </c>
      <c r="BL305" s="17" t="s">
        <v>259</v>
      </c>
      <c r="BM305" s="222" t="s">
        <v>434</v>
      </c>
    </row>
    <row r="306" s="13" customFormat="1">
      <c r="A306" s="13"/>
      <c r="B306" s="235"/>
      <c r="C306" s="236"/>
      <c r="D306" s="226" t="s">
        <v>137</v>
      </c>
      <c r="E306" s="237" t="s">
        <v>1</v>
      </c>
      <c r="F306" s="238" t="s">
        <v>435</v>
      </c>
      <c r="G306" s="236"/>
      <c r="H306" s="239">
        <v>8</v>
      </c>
      <c r="I306" s="240"/>
      <c r="J306" s="236"/>
      <c r="K306" s="236"/>
      <c r="L306" s="241"/>
      <c r="M306" s="242"/>
      <c r="N306" s="243"/>
      <c r="O306" s="243"/>
      <c r="P306" s="243"/>
      <c r="Q306" s="243"/>
      <c r="R306" s="243"/>
      <c r="S306" s="243"/>
      <c r="T306" s="244"/>
      <c r="U306" s="13"/>
      <c r="V306" s="13"/>
      <c r="W306" s="13"/>
      <c r="X306" s="13"/>
      <c r="Y306" s="13"/>
      <c r="Z306" s="13"/>
      <c r="AA306" s="13"/>
      <c r="AB306" s="13"/>
      <c r="AC306" s="13"/>
      <c r="AD306" s="13"/>
      <c r="AE306" s="13"/>
      <c r="AT306" s="245" t="s">
        <v>137</v>
      </c>
      <c r="AU306" s="245" t="s">
        <v>83</v>
      </c>
      <c r="AV306" s="13" t="s">
        <v>85</v>
      </c>
      <c r="AW306" s="13" t="s">
        <v>31</v>
      </c>
      <c r="AX306" s="13" t="s">
        <v>75</v>
      </c>
      <c r="AY306" s="245" t="s">
        <v>129</v>
      </c>
    </row>
    <row r="307" s="13" customFormat="1">
      <c r="A307" s="13"/>
      <c r="B307" s="235"/>
      <c r="C307" s="236"/>
      <c r="D307" s="226" t="s">
        <v>137</v>
      </c>
      <c r="E307" s="237" t="s">
        <v>1</v>
      </c>
      <c r="F307" s="238" t="s">
        <v>436</v>
      </c>
      <c r="G307" s="236"/>
      <c r="H307" s="239">
        <v>8</v>
      </c>
      <c r="I307" s="240"/>
      <c r="J307" s="236"/>
      <c r="K307" s="236"/>
      <c r="L307" s="241"/>
      <c r="M307" s="242"/>
      <c r="N307" s="243"/>
      <c r="O307" s="243"/>
      <c r="P307" s="243"/>
      <c r="Q307" s="243"/>
      <c r="R307" s="243"/>
      <c r="S307" s="243"/>
      <c r="T307" s="244"/>
      <c r="U307" s="13"/>
      <c r="V307" s="13"/>
      <c r="W307" s="13"/>
      <c r="X307" s="13"/>
      <c r="Y307" s="13"/>
      <c r="Z307" s="13"/>
      <c r="AA307" s="13"/>
      <c r="AB307" s="13"/>
      <c r="AC307" s="13"/>
      <c r="AD307" s="13"/>
      <c r="AE307" s="13"/>
      <c r="AT307" s="245" t="s">
        <v>137</v>
      </c>
      <c r="AU307" s="245" t="s">
        <v>83</v>
      </c>
      <c r="AV307" s="13" t="s">
        <v>85</v>
      </c>
      <c r="AW307" s="13" t="s">
        <v>31</v>
      </c>
      <c r="AX307" s="13" t="s">
        <v>75</v>
      </c>
      <c r="AY307" s="245" t="s">
        <v>129</v>
      </c>
    </row>
    <row r="308" s="13" customFormat="1">
      <c r="A308" s="13"/>
      <c r="B308" s="235"/>
      <c r="C308" s="236"/>
      <c r="D308" s="226" t="s">
        <v>137</v>
      </c>
      <c r="E308" s="237" t="s">
        <v>1</v>
      </c>
      <c r="F308" s="238" t="s">
        <v>437</v>
      </c>
      <c r="G308" s="236"/>
      <c r="H308" s="239">
        <v>12</v>
      </c>
      <c r="I308" s="240"/>
      <c r="J308" s="236"/>
      <c r="K308" s="236"/>
      <c r="L308" s="241"/>
      <c r="M308" s="242"/>
      <c r="N308" s="243"/>
      <c r="O308" s="243"/>
      <c r="P308" s="243"/>
      <c r="Q308" s="243"/>
      <c r="R308" s="243"/>
      <c r="S308" s="243"/>
      <c r="T308" s="244"/>
      <c r="U308" s="13"/>
      <c r="V308" s="13"/>
      <c r="W308" s="13"/>
      <c r="X308" s="13"/>
      <c r="Y308" s="13"/>
      <c r="Z308" s="13"/>
      <c r="AA308" s="13"/>
      <c r="AB308" s="13"/>
      <c r="AC308" s="13"/>
      <c r="AD308" s="13"/>
      <c r="AE308" s="13"/>
      <c r="AT308" s="245" t="s">
        <v>137</v>
      </c>
      <c r="AU308" s="245" t="s">
        <v>83</v>
      </c>
      <c r="AV308" s="13" t="s">
        <v>85</v>
      </c>
      <c r="AW308" s="13" t="s">
        <v>31</v>
      </c>
      <c r="AX308" s="13" t="s">
        <v>75</v>
      </c>
      <c r="AY308" s="245" t="s">
        <v>129</v>
      </c>
    </row>
    <row r="309" s="13" customFormat="1">
      <c r="A309" s="13"/>
      <c r="B309" s="235"/>
      <c r="C309" s="236"/>
      <c r="D309" s="226" t="s">
        <v>137</v>
      </c>
      <c r="E309" s="237" t="s">
        <v>1</v>
      </c>
      <c r="F309" s="238" t="s">
        <v>438</v>
      </c>
      <c r="G309" s="236"/>
      <c r="H309" s="239">
        <v>8</v>
      </c>
      <c r="I309" s="240"/>
      <c r="J309" s="236"/>
      <c r="K309" s="236"/>
      <c r="L309" s="241"/>
      <c r="M309" s="242"/>
      <c r="N309" s="243"/>
      <c r="O309" s="243"/>
      <c r="P309" s="243"/>
      <c r="Q309" s="243"/>
      <c r="R309" s="243"/>
      <c r="S309" s="243"/>
      <c r="T309" s="244"/>
      <c r="U309" s="13"/>
      <c r="V309" s="13"/>
      <c r="W309" s="13"/>
      <c r="X309" s="13"/>
      <c r="Y309" s="13"/>
      <c r="Z309" s="13"/>
      <c r="AA309" s="13"/>
      <c r="AB309" s="13"/>
      <c r="AC309" s="13"/>
      <c r="AD309" s="13"/>
      <c r="AE309" s="13"/>
      <c r="AT309" s="245" t="s">
        <v>137</v>
      </c>
      <c r="AU309" s="245" t="s">
        <v>83</v>
      </c>
      <c r="AV309" s="13" t="s">
        <v>85</v>
      </c>
      <c r="AW309" s="13" t="s">
        <v>31</v>
      </c>
      <c r="AX309" s="13" t="s">
        <v>75</v>
      </c>
      <c r="AY309" s="245" t="s">
        <v>129</v>
      </c>
    </row>
    <row r="310" s="13" customFormat="1">
      <c r="A310" s="13"/>
      <c r="B310" s="235"/>
      <c r="C310" s="236"/>
      <c r="D310" s="226" t="s">
        <v>137</v>
      </c>
      <c r="E310" s="237" t="s">
        <v>1</v>
      </c>
      <c r="F310" s="238" t="s">
        <v>439</v>
      </c>
      <c r="G310" s="236"/>
      <c r="H310" s="239">
        <v>8</v>
      </c>
      <c r="I310" s="240"/>
      <c r="J310" s="236"/>
      <c r="K310" s="236"/>
      <c r="L310" s="241"/>
      <c r="M310" s="242"/>
      <c r="N310" s="243"/>
      <c r="O310" s="243"/>
      <c r="P310" s="243"/>
      <c r="Q310" s="243"/>
      <c r="R310" s="243"/>
      <c r="S310" s="243"/>
      <c r="T310" s="244"/>
      <c r="U310" s="13"/>
      <c r="V310" s="13"/>
      <c r="W310" s="13"/>
      <c r="X310" s="13"/>
      <c r="Y310" s="13"/>
      <c r="Z310" s="13"/>
      <c r="AA310" s="13"/>
      <c r="AB310" s="13"/>
      <c r="AC310" s="13"/>
      <c r="AD310" s="13"/>
      <c r="AE310" s="13"/>
      <c r="AT310" s="245" t="s">
        <v>137</v>
      </c>
      <c r="AU310" s="245" t="s">
        <v>83</v>
      </c>
      <c r="AV310" s="13" t="s">
        <v>85</v>
      </c>
      <c r="AW310" s="13" t="s">
        <v>31</v>
      </c>
      <c r="AX310" s="13" t="s">
        <v>75</v>
      </c>
      <c r="AY310" s="245" t="s">
        <v>129</v>
      </c>
    </row>
    <row r="311" s="13" customFormat="1">
      <c r="A311" s="13"/>
      <c r="B311" s="235"/>
      <c r="C311" s="236"/>
      <c r="D311" s="226" t="s">
        <v>137</v>
      </c>
      <c r="E311" s="237" t="s">
        <v>1</v>
      </c>
      <c r="F311" s="238" t="s">
        <v>440</v>
      </c>
      <c r="G311" s="236"/>
      <c r="H311" s="239">
        <v>8</v>
      </c>
      <c r="I311" s="240"/>
      <c r="J311" s="236"/>
      <c r="K311" s="236"/>
      <c r="L311" s="241"/>
      <c r="M311" s="242"/>
      <c r="N311" s="243"/>
      <c r="O311" s="243"/>
      <c r="P311" s="243"/>
      <c r="Q311" s="243"/>
      <c r="R311" s="243"/>
      <c r="S311" s="243"/>
      <c r="T311" s="244"/>
      <c r="U311" s="13"/>
      <c r="V311" s="13"/>
      <c r="W311" s="13"/>
      <c r="X311" s="13"/>
      <c r="Y311" s="13"/>
      <c r="Z311" s="13"/>
      <c r="AA311" s="13"/>
      <c r="AB311" s="13"/>
      <c r="AC311" s="13"/>
      <c r="AD311" s="13"/>
      <c r="AE311" s="13"/>
      <c r="AT311" s="245" t="s">
        <v>137</v>
      </c>
      <c r="AU311" s="245" t="s">
        <v>83</v>
      </c>
      <c r="AV311" s="13" t="s">
        <v>85</v>
      </c>
      <c r="AW311" s="13" t="s">
        <v>31</v>
      </c>
      <c r="AX311" s="13" t="s">
        <v>75</v>
      </c>
      <c r="AY311" s="245" t="s">
        <v>129</v>
      </c>
    </row>
    <row r="312" s="13" customFormat="1">
      <c r="A312" s="13"/>
      <c r="B312" s="235"/>
      <c r="C312" s="236"/>
      <c r="D312" s="226" t="s">
        <v>137</v>
      </c>
      <c r="E312" s="237" t="s">
        <v>1</v>
      </c>
      <c r="F312" s="238" t="s">
        <v>441</v>
      </c>
      <c r="G312" s="236"/>
      <c r="H312" s="239">
        <v>8</v>
      </c>
      <c r="I312" s="240"/>
      <c r="J312" s="236"/>
      <c r="K312" s="236"/>
      <c r="L312" s="241"/>
      <c r="M312" s="242"/>
      <c r="N312" s="243"/>
      <c r="O312" s="243"/>
      <c r="P312" s="243"/>
      <c r="Q312" s="243"/>
      <c r="R312" s="243"/>
      <c r="S312" s="243"/>
      <c r="T312" s="244"/>
      <c r="U312" s="13"/>
      <c r="V312" s="13"/>
      <c r="W312" s="13"/>
      <c r="X312" s="13"/>
      <c r="Y312" s="13"/>
      <c r="Z312" s="13"/>
      <c r="AA312" s="13"/>
      <c r="AB312" s="13"/>
      <c r="AC312" s="13"/>
      <c r="AD312" s="13"/>
      <c r="AE312" s="13"/>
      <c r="AT312" s="245" t="s">
        <v>137</v>
      </c>
      <c r="AU312" s="245" t="s">
        <v>83</v>
      </c>
      <c r="AV312" s="13" t="s">
        <v>85</v>
      </c>
      <c r="AW312" s="13" t="s">
        <v>31</v>
      </c>
      <c r="AX312" s="13" t="s">
        <v>75</v>
      </c>
      <c r="AY312" s="245" t="s">
        <v>129</v>
      </c>
    </row>
    <row r="313" s="13" customFormat="1">
      <c r="A313" s="13"/>
      <c r="B313" s="235"/>
      <c r="C313" s="236"/>
      <c r="D313" s="226" t="s">
        <v>137</v>
      </c>
      <c r="E313" s="237" t="s">
        <v>1</v>
      </c>
      <c r="F313" s="238" t="s">
        <v>442</v>
      </c>
      <c r="G313" s="236"/>
      <c r="H313" s="239">
        <v>8</v>
      </c>
      <c r="I313" s="240"/>
      <c r="J313" s="236"/>
      <c r="K313" s="236"/>
      <c r="L313" s="241"/>
      <c r="M313" s="242"/>
      <c r="N313" s="243"/>
      <c r="O313" s="243"/>
      <c r="P313" s="243"/>
      <c r="Q313" s="243"/>
      <c r="R313" s="243"/>
      <c r="S313" s="243"/>
      <c r="T313" s="244"/>
      <c r="U313" s="13"/>
      <c r="V313" s="13"/>
      <c r="W313" s="13"/>
      <c r="X313" s="13"/>
      <c r="Y313" s="13"/>
      <c r="Z313" s="13"/>
      <c r="AA313" s="13"/>
      <c r="AB313" s="13"/>
      <c r="AC313" s="13"/>
      <c r="AD313" s="13"/>
      <c r="AE313" s="13"/>
      <c r="AT313" s="245" t="s">
        <v>137</v>
      </c>
      <c r="AU313" s="245" t="s">
        <v>83</v>
      </c>
      <c r="AV313" s="13" t="s">
        <v>85</v>
      </c>
      <c r="AW313" s="13" t="s">
        <v>31</v>
      </c>
      <c r="AX313" s="13" t="s">
        <v>75</v>
      </c>
      <c r="AY313" s="245" t="s">
        <v>129</v>
      </c>
    </row>
    <row r="314" s="13" customFormat="1">
      <c r="A314" s="13"/>
      <c r="B314" s="235"/>
      <c r="C314" s="236"/>
      <c r="D314" s="226" t="s">
        <v>137</v>
      </c>
      <c r="E314" s="237" t="s">
        <v>1</v>
      </c>
      <c r="F314" s="238" t="s">
        <v>443</v>
      </c>
      <c r="G314" s="236"/>
      <c r="H314" s="239">
        <v>8</v>
      </c>
      <c r="I314" s="240"/>
      <c r="J314" s="236"/>
      <c r="K314" s="236"/>
      <c r="L314" s="241"/>
      <c r="M314" s="242"/>
      <c r="N314" s="243"/>
      <c r="O314" s="243"/>
      <c r="P314" s="243"/>
      <c r="Q314" s="243"/>
      <c r="R314" s="243"/>
      <c r="S314" s="243"/>
      <c r="T314" s="244"/>
      <c r="U314" s="13"/>
      <c r="V314" s="13"/>
      <c r="W314" s="13"/>
      <c r="X314" s="13"/>
      <c r="Y314" s="13"/>
      <c r="Z314" s="13"/>
      <c r="AA314" s="13"/>
      <c r="AB314" s="13"/>
      <c r="AC314" s="13"/>
      <c r="AD314" s="13"/>
      <c r="AE314" s="13"/>
      <c r="AT314" s="245" t="s">
        <v>137</v>
      </c>
      <c r="AU314" s="245" t="s">
        <v>83</v>
      </c>
      <c r="AV314" s="13" t="s">
        <v>85</v>
      </c>
      <c r="AW314" s="13" t="s">
        <v>31</v>
      </c>
      <c r="AX314" s="13" t="s">
        <v>75</v>
      </c>
      <c r="AY314" s="245" t="s">
        <v>129</v>
      </c>
    </row>
    <row r="315" s="13" customFormat="1">
      <c r="A315" s="13"/>
      <c r="B315" s="235"/>
      <c r="C315" s="236"/>
      <c r="D315" s="226" t="s">
        <v>137</v>
      </c>
      <c r="E315" s="237" t="s">
        <v>1</v>
      </c>
      <c r="F315" s="238" t="s">
        <v>444</v>
      </c>
      <c r="G315" s="236"/>
      <c r="H315" s="239">
        <v>8</v>
      </c>
      <c r="I315" s="240"/>
      <c r="J315" s="236"/>
      <c r="K315" s="236"/>
      <c r="L315" s="241"/>
      <c r="M315" s="242"/>
      <c r="N315" s="243"/>
      <c r="O315" s="243"/>
      <c r="P315" s="243"/>
      <c r="Q315" s="243"/>
      <c r="R315" s="243"/>
      <c r="S315" s="243"/>
      <c r="T315" s="244"/>
      <c r="U315" s="13"/>
      <c r="V315" s="13"/>
      <c r="W315" s="13"/>
      <c r="X315" s="13"/>
      <c r="Y315" s="13"/>
      <c r="Z315" s="13"/>
      <c r="AA315" s="13"/>
      <c r="AB315" s="13"/>
      <c r="AC315" s="13"/>
      <c r="AD315" s="13"/>
      <c r="AE315" s="13"/>
      <c r="AT315" s="245" t="s">
        <v>137</v>
      </c>
      <c r="AU315" s="245" t="s">
        <v>83</v>
      </c>
      <c r="AV315" s="13" t="s">
        <v>85</v>
      </c>
      <c r="AW315" s="13" t="s">
        <v>31</v>
      </c>
      <c r="AX315" s="13" t="s">
        <v>75</v>
      </c>
      <c r="AY315" s="245" t="s">
        <v>129</v>
      </c>
    </row>
    <row r="316" s="14" customFormat="1">
      <c r="A316" s="14"/>
      <c r="B316" s="246"/>
      <c r="C316" s="247"/>
      <c r="D316" s="226" t="s">
        <v>137</v>
      </c>
      <c r="E316" s="248" t="s">
        <v>1</v>
      </c>
      <c r="F316" s="249" t="s">
        <v>160</v>
      </c>
      <c r="G316" s="247"/>
      <c r="H316" s="250">
        <v>84</v>
      </c>
      <c r="I316" s="251"/>
      <c r="J316" s="247"/>
      <c r="K316" s="247"/>
      <c r="L316" s="252"/>
      <c r="M316" s="253"/>
      <c r="N316" s="254"/>
      <c r="O316" s="254"/>
      <c r="P316" s="254"/>
      <c r="Q316" s="254"/>
      <c r="R316" s="254"/>
      <c r="S316" s="254"/>
      <c r="T316" s="255"/>
      <c r="U316" s="14"/>
      <c r="V316" s="14"/>
      <c r="W316" s="14"/>
      <c r="X316" s="14"/>
      <c r="Y316" s="14"/>
      <c r="Z316" s="14"/>
      <c r="AA316" s="14"/>
      <c r="AB316" s="14"/>
      <c r="AC316" s="14"/>
      <c r="AD316" s="14"/>
      <c r="AE316" s="14"/>
      <c r="AT316" s="256" t="s">
        <v>137</v>
      </c>
      <c r="AU316" s="256" t="s">
        <v>83</v>
      </c>
      <c r="AV316" s="14" t="s">
        <v>135</v>
      </c>
      <c r="AW316" s="14" t="s">
        <v>31</v>
      </c>
      <c r="AX316" s="14" t="s">
        <v>83</v>
      </c>
      <c r="AY316" s="256" t="s">
        <v>129</v>
      </c>
    </row>
    <row r="317" s="2" customFormat="1" ht="16.5" customHeight="1">
      <c r="A317" s="38"/>
      <c r="B317" s="39"/>
      <c r="C317" s="257" t="s">
        <v>7</v>
      </c>
      <c r="D317" s="257" t="s">
        <v>163</v>
      </c>
      <c r="E317" s="258" t="s">
        <v>277</v>
      </c>
      <c r="F317" s="259" t="s">
        <v>278</v>
      </c>
      <c r="G317" s="260" t="s">
        <v>258</v>
      </c>
      <c r="H317" s="261">
        <v>84</v>
      </c>
      <c r="I317" s="262"/>
      <c r="J317" s="263">
        <f>ROUND(I317*H317,2)</f>
        <v>0</v>
      </c>
      <c r="K317" s="259" t="s">
        <v>133</v>
      </c>
      <c r="L317" s="44"/>
      <c r="M317" s="264" t="s">
        <v>1</v>
      </c>
      <c r="N317" s="265" t="s">
        <v>40</v>
      </c>
      <c r="O317" s="91"/>
      <c r="P317" s="220">
        <f>O317*H317</f>
        <v>0</v>
      </c>
      <c r="Q317" s="220">
        <v>0</v>
      </c>
      <c r="R317" s="220">
        <f>Q317*H317</f>
        <v>0</v>
      </c>
      <c r="S317" s="220">
        <v>0</v>
      </c>
      <c r="T317" s="221">
        <f>S317*H317</f>
        <v>0</v>
      </c>
      <c r="U317" s="38"/>
      <c r="V317" s="38"/>
      <c r="W317" s="38"/>
      <c r="X317" s="38"/>
      <c r="Y317" s="38"/>
      <c r="Z317" s="38"/>
      <c r="AA317" s="38"/>
      <c r="AB317" s="38"/>
      <c r="AC317" s="38"/>
      <c r="AD317" s="38"/>
      <c r="AE317" s="38"/>
      <c r="AR317" s="222" t="s">
        <v>259</v>
      </c>
      <c r="AT317" s="222" t="s">
        <v>163</v>
      </c>
      <c r="AU317" s="222" t="s">
        <v>83</v>
      </c>
      <c r="AY317" s="17" t="s">
        <v>129</v>
      </c>
      <c r="BE317" s="223">
        <f>IF(N317="základní",J317,0)</f>
        <v>0</v>
      </c>
      <c r="BF317" s="223">
        <f>IF(N317="snížená",J317,0)</f>
        <v>0</v>
      </c>
      <c r="BG317" s="223">
        <f>IF(N317="zákl. přenesená",J317,0)</f>
        <v>0</v>
      </c>
      <c r="BH317" s="223">
        <f>IF(N317="sníž. přenesená",J317,0)</f>
        <v>0</v>
      </c>
      <c r="BI317" s="223">
        <f>IF(N317="nulová",J317,0)</f>
        <v>0</v>
      </c>
      <c r="BJ317" s="17" t="s">
        <v>83</v>
      </c>
      <c r="BK317" s="223">
        <f>ROUND(I317*H317,2)</f>
        <v>0</v>
      </c>
      <c r="BL317" s="17" t="s">
        <v>259</v>
      </c>
      <c r="BM317" s="222" t="s">
        <v>445</v>
      </c>
    </row>
    <row r="318" s="2" customFormat="1">
      <c r="A318" s="38"/>
      <c r="B318" s="39"/>
      <c r="C318" s="257" t="s">
        <v>446</v>
      </c>
      <c r="D318" s="257" t="s">
        <v>163</v>
      </c>
      <c r="E318" s="258" t="s">
        <v>286</v>
      </c>
      <c r="F318" s="259" t="s">
        <v>447</v>
      </c>
      <c r="G318" s="260" t="s">
        <v>132</v>
      </c>
      <c r="H318" s="261">
        <v>6995.2150000000001</v>
      </c>
      <c r="I318" s="262"/>
      <c r="J318" s="263">
        <f>ROUND(I318*H318,2)</f>
        <v>0</v>
      </c>
      <c r="K318" s="259" t="s">
        <v>133</v>
      </c>
      <c r="L318" s="44"/>
      <c r="M318" s="264" t="s">
        <v>1</v>
      </c>
      <c r="N318" s="265" t="s">
        <v>40</v>
      </c>
      <c r="O318" s="91"/>
      <c r="P318" s="220">
        <f>O318*H318</f>
        <v>0</v>
      </c>
      <c r="Q318" s="220">
        <v>0</v>
      </c>
      <c r="R318" s="220">
        <f>Q318*H318</f>
        <v>0</v>
      </c>
      <c r="S318" s="220">
        <v>0</v>
      </c>
      <c r="T318" s="221">
        <f>S318*H318</f>
        <v>0</v>
      </c>
      <c r="U318" s="38"/>
      <c r="V318" s="38"/>
      <c r="W318" s="38"/>
      <c r="X318" s="38"/>
      <c r="Y318" s="38"/>
      <c r="Z318" s="38"/>
      <c r="AA318" s="38"/>
      <c r="AB318" s="38"/>
      <c r="AC318" s="38"/>
      <c r="AD318" s="38"/>
      <c r="AE318" s="38"/>
      <c r="AR318" s="222" t="s">
        <v>259</v>
      </c>
      <c r="AT318" s="222" t="s">
        <v>163</v>
      </c>
      <c r="AU318" s="222" t="s">
        <v>83</v>
      </c>
      <c r="AY318" s="17" t="s">
        <v>129</v>
      </c>
      <c r="BE318" s="223">
        <f>IF(N318="základní",J318,0)</f>
        <v>0</v>
      </c>
      <c r="BF318" s="223">
        <f>IF(N318="snížená",J318,0)</f>
        <v>0</v>
      </c>
      <c r="BG318" s="223">
        <f>IF(N318="zákl. přenesená",J318,0)</f>
        <v>0</v>
      </c>
      <c r="BH318" s="223">
        <f>IF(N318="sníž. přenesená",J318,0)</f>
        <v>0</v>
      </c>
      <c r="BI318" s="223">
        <f>IF(N318="nulová",J318,0)</f>
        <v>0</v>
      </c>
      <c r="BJ318" s="17" t="s">
        <v>83</v>
      </c>
      <c r="BK318" s="223">
        <f>ROUND(I318*H318,2)</f>
        <v>0</v>
      </c>
      <c r="BL318" s="17" t="s">
        <v>259</v>
      </c>
      <c r="BM318" s="222" t="s">
        <v>448</v>
      </c>
    </row>
    <row r="319" s="2" customFormat="1">
      <c r="A319" s="38"/>
      <c r="B319" s="39"/>
      <c r="C319" s="40"/>
      <c r="D319" s="226" t="s">
        <v>168</v>
      </c>
      <c r="E319" s="40"/>
      <c r="F319" s="266" t="s">
        <v>289</v>
      </c>
      <c r="G319" s="40"/>
      <c r="H319" s="40"/>
      <c r="I319" s="267"/>
      <c r="J319" s="40"/>
      <c r="K319" s="40"/>
      <c r="L319" s="44"/>
      <c r="M319" s="268"/>
      <c r="N319" s="269"/>
      <c r="O319" s="91"/>
      <c r="P319" s="91"/>
      <c r="Q319" s="91"/>
      <c r="R319" s="91"/>
      <c r="S319" s="91"/>
      <c r="T319" s="92"/>
      <c r="U319" s="38"/>
      <c r="V319" s="38"/>
      <c r="W319" s="38"/>
      <c r="X319" s="38"/>
      <c r="Y319" s="38"/>
      <c r="Z319" s="38"/>
      <c r="AA319" s="38"/>
      <c r="AB319" s="38"/>
      <c r="AC319" s="38"/>
      <c r="AD319" s="38"/>
      <c r="AE319" s="38"/>
      <c r="AT319" s="17" t="s">
        <v>168</v>
      </c>
      <c r="AU319" s="17" t="s">
        <v>83</v>
      </c>
    </row>
    <row r="320" s="13" customFormat="1">
      <c r="A320" s="13"/>
      <c r="B320" s="235"/>
      <c r="C320" s="236"/>
      <c r="D320" s="226" t="s">
        <v>137</v>
      </c>
      <c r="E320" s="237" t="s">
        <v>1</v>
      </c>
      <c r="F320" s="238" t="s">
        <v>449</v>
      </c>
      <c r="G320" s="236"/>
      <c r="H320" s="239">
        <v>6995.2150000000001</v>
      </c>
      <c r="I320" s="240"/>
      <c r="J320" s="236"/>
      <c r="K320" s="236"/>
      <c r="L320" s="241"/>
      <c r="M320" s="242"/>
      <c r="N320" s="243"/>
      <c r="O320" s="243"/>
      <c r="P320" s="243"/>
      <c r="Q320" s="243"/>
      <c r="R320" s="243"/>
      <c r="S320" s="243"/>
      <c r="T320" s="244"/>
      <c r="U320" s="13"/>
      <c r="V320" s="13"/>
      <c r="W320" s="13"/>
      <c r="X320" s="13"/>
      <c r="Y320" s="13"/>
      <c r="Z320" s="13"/>
      <c r="AA320" s="13"/>
      <c r="AB320" s="13"/>
      <c r="AC320" s="13"/>
      <c r="AD320" s="13"/>
      <c r="AE320" s="13"/>
      <c r="AT320" s="245" t="s">
        <v>137</v>
      </c>
      <c r="AU320" s="245" t="s">
        <v>83</v>
      </c>
      <c r="AV320" s="13" t="s">
        <v>85</v>
      </c>
      <c r="AW320" s="13" t="s">
        <v>31</v>
      </c>
      <c r="AX320" s="13" t="s">
        <v>75</v>
      </c>
      <c r="AY320" s="245" t="s">
        <v>129</v>
      </c>
    </row>
    <row r="321" s="14" customFormat="1">
      <c r="A321" s="14"/>
      <c r="B321" s="246"/>
      <c r="C321" s="247"/>
      <c r="D321" s="226" t="s">
        <v>137</v>
      </c>
      <c r="E321" s="248" t="s">
        <v>1</v>
      </c>
      <c r="F321" s="249" t="s">
        <v>160</v>
      </c>
      <c r="G321" s="247"/>
      <c r="H321" s="250">
        <v>6995.2150000000001</v>
      </c>
      <c r="I321" s="251"/>
      <c r="J321" s="247"/>
      <c r="K321" s="247"/>
      <c r="L321" s="252"/>
      <c r="M321" s="253"/>
      <c r="N321" s="254"/>
      <c r="O321" s="254"/>
      <c r="P321" s="254"/>
      <c r="Q321" s="254"/>
      <c r="R321" s="254"/>
      <c r="S321" s="254"/>
      <c r="T321" s="255"/>
      <c r="U321" s="14"/>
      <c r="V321" s="14"/>
      <c r="W321" s="14"/>
      <c r="X321" s="14"/>
      <c r="Y321" s="14"/>
      <c r="Z321" s="14"/>
      <c r="AA321" s="14"/>
      <c r="AB321" s="14"/>
      <c r="AC321" s="14"/>
      <c r="AD321" s="14"/>
      <c r="AE321" s="14"/>
      <c r="AT321" s="256" t="s">
        <v>137</v>
      </c>
      <c r="AU321" s="256" t="s">
        <v>83</v>
      </c>
      <c r="AV321" s="14" t="s">
        <v>135</v>
      </c>
      <c r="AW321" s="14" t="s">
        <v>31</v>
      </c>
      <c r="AX321" s="14" t="s">
        <v>83</v>
      </c>
      <c r="AY321" s="256" t="s">
        <v>129</v>
      </c>
    </row>
    <row r="322" s="11" customFormat="1" ht="25.92" customHeight="1">
      <c r="A322" s="11"/>
      <c r="B322" s="196"/>
      <c r="C322" s="197"/>
      <c r="D322" s="198" t="s">
        <v>74</v>
      </c>
      <c r="E322" s="199" t="s">
        <v>99</v>
      </c>
      <c r="F322" s="199" t="s">
        <v>284</v>
      </c>
      <c r="G322" s="197"/>
      <c r="H322" s="197"/>
      <c r="I322" s="200"/>
      <c r="J322" s="201">
        <f>BK322</f>
        <v>0</v>
      </c>
      <c r="K322" s="197"/>
      <c r="L322" s="202"/>
      <c r="M322" s="203"/>
      <c r="N322" s="204"/>
      <c r="O322" s="204"/>
      <c r="P322" s="205">
        <f>SUM(P323:P335)</f>
        <v>0</v>
      </c>
      <c r="Q322" s="204"/>
      <c r="R322" s="205">
        <f>SUM(R323:R335)</f>
        <v>0</v>
      </c>
      <c r="S322" s="204"/>
      <c r="T322" s="206">
        <f>SUM(T323:T335)</f>
        <v>0</v>
      </c>
      <c r="U322" s="11"/>
      <c r="V322" s="11"/>
      <c r="W322" s="11"/>
      <c r="X322" s="11"/>
      <c r="Y322" s="11"/>
      <c r="Z322" s="11"/>
      <c r="AA322" s="11"/>
      <c r="AB322" s="11"/>
      <c r="AC322" s="11"/>
      <c r="AD322" s="11"/>
      <c r="AE322" s="11"/>
      <c r="AR322" s="207" t="s">
        <v>201</v>
      </c>
      <c r="AT322" s="208" t="s">
        <v>74</v>
      </c>
      <c r="AU322" s="208" t="s">
        <v>75</v>
      </c>
      <c r="AY322" s="207" t="s">
        <v>129</v>
      </c>
      <c r="BK322" s="209">
        <f>SUM(BK323:BK335)</f>
        <v>0</v>
      </c>
    </row>
    <row r="323" s="2" customFormat="1" ht="33" customHeight="1">
      <c r="A323" s="38"/>
      <c r="B323" s="39"/>
      <c r="C323" s="257" t="s">
        <v>450</v>
      </c>
      <c r="D323" s="257" t="s">
        <v>163</v>
      </c>
      <c r="E323" s="258" t="s">
        <v>292</v>
      </c>
      <c r="F323" s="259" t="s">
        <v>293</v>
      </c>
      <c r="G323" s="260" t="s">
        <v>258</v>
      </c>
      <c r="H323" s="261">
        <v>5</v>
      </c>
      <c r="I323" s="262"/>
      <c r="J323" s="263">
        <f>ROUND(I323*H323,2)</f>
        <v>0</v>
      </c>
      <c r="K323" s="259" t="s">
        <v>133</v>
      </c>
      <c r="L323" s="44"/>
      <c r="M323" s="264" t="s">
        <v>1</v>
      </c>
      <c r="N323" s="265" t="s">
        <v>40</v>
      </c>
      <c r="O323" s="91"/>
      <c r="P323" s="220">
        <f>O323*H323</f>
        <v>0</v>
      </c>
      <c r="Q323" s="220">
        <v>0</v>
      </c>
      <c r="R323" s="220">
        <f>Q323*H323</f>
        <v>0</v>
      </c>
      <c r="S323" s="220">
        <v>0</v>
      </c>
      <c r="T323" s="221">
        <f>S323*H323</f>
        <v>0</v>
      </c>
      <c r="U323" s="38"/>
      <c r="V323" s="38"/>
      <c r="W323" s="38"/>
      <c r="X323" s="38"/>
      <c r="Y323" s="38"/>
      <c r="Z323" s="38"/>
      <c r="AA323" s="38"/>
      <c r="AB323" s="38"/>
      <c r="AC323" s="38"/>
      <c r="AD323" s="38"/>
      <c r="AE323" s="38"/>
      <c r="AR323" s="222" t="s">
        <v>135</v>
      </c>
      <c r="AT323" s="222" t="s">
        <v>163</v>
      </c>
      <c r="AU323" s="222" t="s">
        <v>83</v>
      </c>
      <c r="AY323" s="17" t="s">
        <v>129</v>
      </c>
      <c r="BE323" s="223">
        <f>IF(N323="základní",J323,0)</f>
        <v>0</v>
      </c>
      <c r="BF323" s="223">
        <f>IF(N323="snížená",J323,0)</f>
        <v>0</v>
      </c>
      <c r="BG323" s="223">
        <f>IF(N323="zákl. přenesená",J323,0)</f>
        <v>0</v>
      </c>
      <c r="BH323" s="223">
        <f>IF(N323="sníž. přenesená",J323,0)</f>
        <v>0</v>
      </c>
      <c r="BI323" s="223">
        <f>IF(N323="nulová",J323,0)</f>
        <v>0</v>
      </c>
      <c r="BJ323" s="17" t="s">
        <v>83</v>
      </c>
      <c r="BK323" s="223">
        <f>ROUND(I323*H323,2)</f>
        <v>0</v>
      </c>
      <c r="BL323" s="17" t="s">
        <v>135</v>
      </c>
      <c r="BM323" s="222" t="s">
        <v>451</v>
      </c>
    </row>
    <row r="324" s="2" customFormat="1">
      <c r="A324" s="38"/>
      <c r="B324" s="39"/>
      <c r="C324" s="40"/>
      <c r="D324" s="226" t="s">
        <v>168</v>
      </c>
      <c r="E324" s="40"/>
      <c r="F324" s="266" t="s">
        <v>295</v>
      </c>
      <c r="G324" s="40"/>
      <c r="H324" s="40"/>
      <c r="I324" s="267"/>
      <c r="J324" s="40"/>
      <c r="K324" s="40"/>
      <c r="L324" s="44"/>
      <c r="M324" s="268"/>
      <c r="N324" s="269"/>
      <c r="O324" s="91"/>
      <c r="P324" s="91"/>
      <c r="Q324" s="91"/>
      <c r="R324" s="91"/>
      <c r="S324" s="91"/>
      <c r="T324" s="92"/>
      <c r="U324" s="38"/>
      <c r="V324" s="38"/>
      <c r="W324" s="38"/>
      <c r="X324" s="38"/>
      <c r="Y324" s="38"/>
      <c r="Z324" s="38"/>
      <c r="AA324" s="38"/>
      <c r="AB324" s="38"/>
      <c r="AC324" s="38"/>
      <c r="AD324" s="38"/>
      <c r="AE324" s="38"/>
      <c r="AT324" s="17" t="s">
        <v>168</v>
      </c>
      <c r="AU324" s="17" t="s">
        <v>83</v>
      </c>
    </row>
    <row r="325" s="12" customFormat="1">
      <c r="A325" s="12"/>
      <c r="B325" s="224"/>
      <c r="C325" s="225"/>
      <c r="D325" s="226" t="s">
        <v>137</v>
      </c>
      <c r="E325" s="227" t="s">
        <v>1</v>
      </c>
      <c r="F325" s="228" t="s">
        <v>296</v>
      </c>
      <c r="G325" s="225"/>
      <c r="H325" s="227" t="s">
        <v>1</v>
      </c>
      <c r="I325" s="229"/>
      <c r="J325" s="225"/>
      <c r="K325" s="225"/>
      <c r="L325" s="230"/>
      <c r="M325" s="231"/>
      <c r="N325" s="232"/>
      <c r="O325" s="232"/>
      <c r="P325" s="232"/>
      <c r="Q325" s="232"/>
      <c r="R325" s="232"/>
      <c r="S325" s="232"/>
      <c r="T325" s="233"/>
      <c r="U325" s="12"/>
      <c r="V325" s="12"/>
      <c r="W325" s="12"/>
      <c r="X325" s="12"/>
      <c r="Y325" s="12"/>
      <c r="Z325" s="12"/>
      <c r="AA325" s="12"/>
      <c r="AB325" s="12"/>
      <c r="AC325" s="12"/>
      <c r="AD325" s="12"/>
      <c r="AE325" s="12"/>
      <c r="AT325" s="234" t="s">
        <v>137</v>
      </c>
      <c r="AU325" s="234" t="s">
        <v>83</v>
      </c>
      <c r="AV325" s="12" t="s">
        <v>83</v>
      </c>
      <c r="AW325" s="12" t="s">
        <v>31</v>
      </c>
      <c r="AX325" s="12" t="s">
        <v>75</v>
      </c>
      <c r="AY325" s="234" t="s">
        <v>129</v>
      </c>
    </row>
    <row r="326" s="13" customFormat="1">
      <c r="A326" s="13"/>
      <c r="B326" s="235"/>
      <c r="C326" s="236"/>
      <c r="D326" s="226" t="s">
        <v>137</v>
      </c>
      <c r="E326" s="237" t="s">
        <v>1</v>
      </c>
      <c r="F326" s="238" t="s">
        <v>83</v>
      </c>
      <c r="G326" s="236"/>
      <c r="H326" s="239">
        <v>1</v>
      </c>
      <c r="I326" s="240"/>
      <c r="J326" s="236"/>
      <c r="K326" s="236"/>
      <c r="L326" s="241"/>
      <c r="M326" s="242"/>
      <c r="N326" s="243"/>
      <c r="O326" s="243"/>
      <c r="P326" s="243"/>
      <c r="Q326" s="243"/>
      <c r="R326" s="243"/>
      <c r="S326" s="243"/>
      <c r="T326" s="244"/>
      <c r="U326" s="13"/>
      <c r="V326" s="13"/>
      <c r="W326" s="13"/>
      <c r="X326" s="13"/>
      <c r="Y326" s="13"/>
      <c r="Z326" s="13"/>
      <c r="AA326" s="13"/>
      <c r="AB326" s="13"/>
      <c r="AC326" s="13"/>
      <c r="AD326" s="13"/>
      <c r="AE326" s="13"/>
      <c r="AT326" s="245" t="s">
        <v>137</v>
      </c>
      <c r="AU326" s="245" t="s">
        <v>83</v>
      </c>
      <c r="AV326" s="13" t="s">
        <v>85</v>
      </c>
      <c r="AW326" s="13" t="s">
        <v>31</v>
      </c>
      <c r="AX326" s="13" t="s">
        <v>75</v>
      </c>
      <c r="AY326" s="245" t="s">
        <v>129</v>
      </c>
    </row>
    <row r="327" s="12" customFormat="1">
      <c r="A327" s="12"/>
      <c r="B327" s="224"/>
      <c r="C327" s="225"/>
      <c r="D327" s="226" t="s">
        <v>137</v>
      </c>
      <c r="E327" s="227" t="s">
        <v>1</v>
      </c>
      <c r="F327" s="228" t="s">
        <v>297</v>
      </c>
      <c r="G327" s="225"/>
      <c r="H327" s="227" t="s">
        <v>1</v>
      </c>
      <c r="I327" s="229"/>
      <c r="J327" s="225"/>
      <c r="K327" s="225"/>
      <c r="L327" s="230"/>
      <c r="M327" s="231"/>
      <c r="N327" s="232"/>
      <c r="O327" s="232"/>
      <c r="P327" s="232"/>
      <c r="Q327" s="232"/>
      <c r="R327" s="232"/>
      <c r="S327" s="232"/>
      <c r="T327" s="233"/>
      <c r="U327" s="12"/>
      <c r="V327" s="12"/>
      <c r="W327" s="12"/>
      <c r="X327" s="12"/>
      <c r="Y327" s="12"/>
      <c r="Z327" s="12"/>
      <c r="AA327" s="12"/>
      <c r="AB327" s="12"/>
      <c r="AC327" s="12"/>
      <c r="AD327" s="12"/>
      <c r="AE327" s="12"/>
      <c r="AT327" s="234" t="s">
        <v>137</v>
      </c>
      <c r="AU327" s="234" t="s">
        <v>83</v>
      </c>
      <c r="AV327" s="12" t="s">
        <v>83</v>
      </c>
      <c r="AW327" s="12" t="s">
        <v>31</v>
      </c>
      <c r="AX327" s="12" t="s">
        <v>75</v>
      </c>
      <c r="AY327" s="234" t="s">
        <v>129</v>
      </c>
    </row>
    <row r="328" s="13" customFormat="1">
      <c r="A328" s="13"/>
      <c r="B328" s="235"/>
      <c r="C328" s="236"/>
      <c r="D328" s="226" t="s">
        <v>137</v>
      </c>
      <c r="E328" s="237" t="s">
        <v>1</v>
      </c>
      <c r="F328" s="238" t="s">
        <v>83</v>
      </c>
      <c r="G328" s="236"/>
      <c r="H328" s="239">
        <v>1</v>
      </c>
      <c r="I328" s="240"/>
      <c r="J328" s="236"/>
      <c r="K328" s="236"/>
      <c r="L328" s="241"/>
      <c r="M328" s="242"/>
      <c r="N328" s="243"/>
      <c r="O328" s="243"/>
      <c r="P328" s="243"/>
      <c r="Q328" s="243"/>
      <c r="R328" s="243"/>
      <c r="S328" s="243"/>
      <c r="T328" s="244"/>
      <c r="U328" s="13"/>
      <c r="V328" s="13"/>
      <c r="W328" s="13"/>
      <c r="X328" s="13"/>
      <c r="Y328" s="13"/>
      <c r="Z328" s="13"/>
      <c r="AA328" s="13"/>
      <c r="AB328" s="13"/>
      <c r="AC328" s="13"/>
      <c r="AD328" s="13"/>
      <c r="AE328" s="13"/>
      <c r="AT328" s="245" t="s">
        <v>137</v>
      </c>
      <c r="AU328" s="245" t="s">
        <v>83</v>
      </c>
      <c r="AV328" s="13" t="s">
        <v>85</v>
      </c>
      <c r="AW328" s="13" t="s">
        <v>31</v>
      </c>
      <c r="AX328" s="13" t="s">
        <v>75</v>
      </c>
      <c r="AY328" s="245" t="s">
        <v>129</v>
      </c>
    </row>
    <row r="329" s="12" customFormat="1">
      <c r="A329" s="12"/>
      <c r="B329" s="224"/>
      <c r="C329" s="225"/>
      <c r="D329" s="226" t="s">
        <v>137</v>
      </c>
      <c r="E329" s="227" t="s">
        <v>1</v>
      </c>
      <c r="F329" s="228" t="s">
        <v>298</v>
      </c>
      <c r="G329" s="225"/>
      <c r="H329" s="227" t="s">
        <v>1</v>
      </c>
      <c r="I329" s="229"/>
      <c r="J329" s="225"/>
      <c r="K329" s="225"/>
      <c r="L329" s="230"/>
      <c r="M329" s="231"/>
      <c r="N329" s="232"/>
      <c r="O329" s="232"/>
      <c r="P329" s="232"/>
      <c r="Q329" s="232"/>
      <c r="R329" s="232"/>
      <c r="S329" s="232"/>
      <c r="T329" s="233"/>
      <c r="U329" s="12"/>
      <c r="V329" s="12"/>
      <c r="W329" s="12"/>
      <c r="X329" s="12"/>
      <c r="Y329" s="12"/>
      <c r="Z329" s="12"/>
      <c r="AA329" s="12"/>
      <c r="AB329" s="12"/>
      <c r="AC329" s="12"/>
      <c r="AD329" s="12"/>
      <c r="AE329" s="12"/>
      <c r="AT329" s="234" t="s">
        <v>137</v>
      </c>
      <c r="AU329" s="234" t="s">
        <v>83</v>
      </c>
      <c r="AV329" s="12" t="s">
        <v>83</v>
      </c>
      <c r="AW329" s="12" t="s">
        <v>31</v>
      </c>
      <c r="AX329" s="12" t="s">
        <v>75</v>
      </c>
      <c r="AY329" s="234" t="s">
        <v>129</v>
      </c>
    </row>
    <row r="330" s="13" customFormat="1">
      <c r="A330" s="13"/>
      <c r="B330" s="235"/>
      <c r="C330" s="236"/>
      <c r="D330" s="226" t="s">
        <v>137</v>
      </c>
      <c r="E330" s="237" t="s">
        <v>1</v>
      </c>
      <c r="F330" s="238" t="s">
        <v>83</v>
      </c>
      <c r="G330" s="236"/>
      <c r="H330" s="239">
        <v>1</v>
      </c>
      <c r="I330" s="240"/>
      <c r="J330" s="236"/>
      <c r="K330" s="236"/>
      <c r="L330" s="241"/>
      <c r="M330" s="242"/>
      <c r="N330" s="243"/>
      <c r="O330" s="243"/>
      <c r="P330" s="243"/>
      <c r="Q330" s="243"/>
      <c r="R330" s="243"/>
      <c r="S330" s="243"/>
      <c r="T330" s="244"/>
      <c r="U330" s="13"/>
      <c r="V330" s="13"/>
      <c r="W330" s="13"/>
      <c r="X330" s="13"/>
      <c r="Y330" s="13"/>
      <c r="Z330" s="13"/>
      <c r="AA330" s="13"/>
      <c r="AB330" s="13"/>
      <c r="AC330" s="13"/>
      <c r="AD330" s="13"/>
      <c r="AE330" s="13"/>
      <c r="AT330" s="245" t="s">
        <v>137</v>
      </c>
      <c r="AU330" s="245" t="s">
        <v>83</v>
      </c>
      <c r="AV330" s="13" t="s">
        <v>85</v>
      </c>
      <c r="AW330" s="13" t="s">
        <v>31</v>
      </c>
      <c r="AX330" s="13" t="s">
        <v>75</v>
      </c>
      <c r="AY330" s="245" t="s">
        <v>129</v>
      </c>
    </row>
    <row r="331" s="12" customFormat="1">
      <c r="A331" s="12"/>
      <c r="B331" s="224"/>
      <c r="C331" s="225"/>
      <c r="D331" s="226" t="s">
        <v>137</v>
      </c>
      <c r="E331" s="227" t="s">
        <v>1</v>
      </c>
      <c r="F331" s="228" t="s">
        <v>299</v>
      </c>
      <c r="G331" s="225"/>
      <c r="H331" s="227" t="s">
        <v>1</v>
      </c>
      <c r="I331" s="229"/>
      <c r="J331" s="225"/>
      <c r="K331" s="225"/>
      <c r="L331" s="230"/>
      <c r="M331" s="231"/>
      <c r="N331" s="232"/>
      <c r="O331" s="232"/>
      <c r="P331" s="232"/>
      <c r="Q331" s="232"/>
      <c r="R331" s="232"/>
      <c r="S331" s="232"/>
      <c r="T331" s="233"/>
      <c r="U331" s="12"/>
      <c r="V331" s="12"/>
      <c r="W331" s="12"/>
      <c r="X331" s="12"/>
      <c r="Y331" s="12"/>
      <c r="Z331" s="12"/>
      <c r="AA331" s="12"/>
      <c r="AB331" s="12"/>
      <c r="AC331" s="12"/>
      <c r="AD331" s="12"/>
      <c r="AE331" s="12"/>
      <c r="AT331" s="234" t="s">
        <v>137</v>
      </c>
      <c r="AU331" s="234" t="s">
        <v>83</v>
      </c>
      <c r="AV331" s="12" t="s">
        <v>83</v>
      </c>
      <c r="AW331" s="12" t="s">
        <v>31</v>
      </c>
      <c r="AX331" s="12" t="s">
        <v>75</v>
      </c>
      <c r="AY331" s="234" t="s">
        <v>129</v>
      </c>
    </row>
    <row r="332" s="13" customFormat="1">
      <c r="A332" s="13"/>
      <c r="B332" s="235"/>
      <c r="C332" s="236"/>
      <c r="D332" s="226" t="s">
        <v>137</v>
      </c>
      <c r="E332" s="237" t="s">
        <v>1</v>
      </c>
      <c r="F332" s="238" t="s">
        <v>83</v>
      </c>
      <c r="G332" s="236"/>
      <c r="H332" s="239">
        <v>1</v>
      </c>
      <c r="I332" s="240"/>
      <c r="J332" s="236"/>
      <c r="K332" s="236"/>
      <c r="L332" s="241"/>
      <c r="M332" s="242"/>
      <c r="N332" s="243"/>
      <c r="O332" s="243"/>
      <c r="P332" s="243"/>
      <c r="Q332" s="243"/>
      <c r="R332" s="243"/>
      <c r="S332" s="243"/>
      <c r="T332" s="244"/>
      <c r="U332" s="13"/>
      <c r="V332" s="13"/>
      <c r="W332" s="13"/>
      <c r="X332" s="13"/>
      <c r="Y332" s="13"/>
      <c r="Z332" s="13"/>
      <c r="AA332" s="13"/>
      <c r="AB332" s="13"/>
      <c r="AC332" s="13"/>
      <c r="AD332" s="13"/>
      <c r="AE332" s="13"/>
      <c r="AT332" s="245" t="s">
        <v>137</v>
      </c>
      <c r="AU332" s="245" t="s">
        <v>83</v>
      </c>
      <c r="AV332" s="13" t="s">
        <v>85</v>
      </c>
      <c r="AW332" s="13" t="s">
        <v>31</v>
      </c>
      <c r="AX332" s="13" t="s">
        <v>75</v>
      </c>
      <c r="AY332" s="245" t="s">
        <v>129</v>
      </c>
    </row>
    <row r="333" s="12" customFormat="1">
      <c r="A333" s="12"/>
      <c r="B333" s="224"/>
      <c r="C333" s="225"/>
      <c r="D333" s="226" t="s">
        <v>137</v>
      </c>
      <c r="E333" s="227" t="s">
        <v>1</v>
      </c>
      <c r="F333" s="228" t="s">
        <v>300</v>
      </c>
      <c r="G333" s="225"/>
      <c r="H333" s="227" t="s">
        <v>1</v>
      </c>
      <c r="I333" s="229"/>
      <c r="J333" s="225"/>
      <c r="K333" s="225"/>
      <c r="L333" s="230"/>
      <c r="M333" s="231"/>
      <c r="N333" s="232"/>
      <c r="O333" s="232"/>
      <c r="P333" s="232"/>
      <c r="Q333" s="232"/>
      <c r="R333" s="232"/>
      <c r="S333" s="232"/>
      <c r="T333" s="233"/>
      <c r="U333" s="12"/>
      <c r="V333" s="12"/>
      <c r="W333" s="12"/>
      <c r="X333" s="12"/>
      <c r="Y333" s="12"/>
      <c r="Z333" s="12"/>
      <c r="AA333" s="12"/>
      <c r="AB333" s="12"/>
      <c r="AC333" s="12"/>
      <c r="AD333" s="12"/>
      <c r="AE333" s="12"/>
      <c r="AT333" s="234" t="s">
        <v>137</v>
      </c>
      <c r="AU333" s="234" t="s">
        <v>83</v>
      </c>
      <c r="AV333" s="12" t="s">
        <v>83</v>
      </c>
      <c r="AW333" s="12" t="s">
        <v>31</v>
      </c>
      <c r="AX333" s="12" t="s">
        <v>75</v>
      </c>
      <c r="AY333" s="234" t="s">
        <v>129</v>
      </c>
    </row>
    <row r="334" s="13" customFormat="1">
      <c r="A334" s="13"/>
      <c r="B334" s="235"/>
      <c r="C334" s="236"/>
      <c r="D334" s="226" t="s">
        <v>137</v>
      </c>
      <c r="E334" s="237" t="s">
        <v>1</v>
      </c>
      <c r="F334" s="238" t="s">
        <v>83</v>
      </c>
      <c r="G334" s="236"/>
      <c r="H334" s="239">
        <v>1</v>
      </c>
      <c r="I334" s="240"/>
      <c r="J334" s="236"/>
      <c r="K334" s="236"/>
      <c r="L334" s="241"/>
      <c r="M334" s="242"/>
      <c r="N334" s="243"/>
      <c r="O334" s="243"/>
      <c r="P334" s="243"/>
      <c r="Q334" s="243"/>
      <c r="R334" s="243"/>
      <c r="S334" s="243"/>
      <c r="T334" s="244"/>
      <c r="U334" s="13"/>
      <c r="V334" s="13"/>
      <c r="W334" s="13"/>
      <c r="X334" s="13"/>
      <c r="Y334" s="13"/>
      <c r="Z334" s="13"/>
      <c r="AA334" s="13"/>
      <c r="AB334" s="13"/>
      <c r="AC334" s="13"/>
      <c r="AD334" s="13"/>
      <c r="AE334" s="13"/>
      <c r="AT334" s="245" t="s">
        <v>137</v>
      </c>
      <c r="AU334" s="245" t="s">
        <v>83</v>
      </c>
      <c r="AV334" s="13" t="s">
        <v>85</v>
      </c>
      <c r="AW334" s="13" t="s">
        <v>31</v>
      </c>
      <c r="AX334" s="13" t="s">
        <v>75</v>
      </c>
      <c r="AY334" s="245" t="s">
        <v>129</v>
      </c>
    </row>
    <row r="335" s="14" customFormat="1">
      <c r="A335" s="14"/>
      <c r="B335" s="246"/>
      <c r="C335" s="247"/>
      <c r="D335" s="226" t="s">
        <v>137</v>
      </c>
      <c r="E335" s="248" t="s">
        <v>1</v>
      </c>
      <c r="F335" s="249" t="s">
        <v>160</v>
      </c>
      <c r="G335" s="247"/>
      <c r="H335" s="250">
        <v>5</v>
      </c>
      <c r="I335" s="251"/>
      <c r="J335" s="247"/>
      <c r="K335" s="247"/>
      <c r="L335" s="252"/>
      <c r="M335" s="270"/>
      <c r="N335" s="271"/>
      <c r="O335" s="271"/>
      <c r="P335" s="271"/>
      <c r="Q335" s="271"/>
      <c r="R335" s="271"/>
      <c r="S335" s="271"/>
      <c r="T335" s="272"/>
      <c r="U335" s="14"/>
      <c r="V335" s="14"/>
      <c r="W335" s="14"/>
      <c r="X335" s="14"/>
      <c r="Y335" s="14"/>
      <c r="Z335" s="14"/>
      <c r="AA335" s="14"/>
      <c r="AB335" s="14"/>
      <c r="AC335" s="14"/>
      <c r="AD335" s="14"/>
      <c r="AE335" s="14"/>
      <c r="AT335" s="256" t="s">
        <v>137</v>
      </c>
      <c r="AU335" s="256" t="s">
        <v>83</v>
      </c>
      <c r="AV335" s="14" t="s">
        <v>135</v>
      </c>
      <c r="AW335" s="14" t="s">
        <v>31</v>
      </c>
      <c r="AX335" s="14" t="s">
        <v>83</v>
      </c>
      <c r="AY335" s="256" t="s">
        <v>129</v>
      </c>
    </row>
    <row r="336" s="2" customFormat="1" ht="6.96" customHeight="1">
      <c r="A336" s="38"/>
      <c r="B336" s="66"/>
      <c r="C336" s="67"/>
      <c r="D336" s="67"/>
      <c r="E336" s="67"/>
      <c r="F336" s="67"/>
      <c r="G336" s="67"/>
      <c r="H336" s="67"/>
      <c r="I336" s="67"/>
      <c r="J336" s="67"/>
      <c r="K336" s="67"/>
      <c r="L336" s="44"/>
      <c r="M336" s="38"/>
      <c r="O336" s="38"/>
      <c r="P336" s="38"/>
      <c r="Q336" s="38"/>
      <c r="R336" s="38"/>
      <c r="S336" s="38"/>
      <c r="T336" s="38"/>
      <c r="U336" s="38"/>
      <c r="V336" s="38"/>
      <c r="W336" s="38"/>
      <c r="X336" s="38"/>
      <c r="Y336" s="38"/>
      <c r="Z336" s="38"/>
      <c r="AA336" s="38"/>
      <c r="AB336" s="38"/>
      <c r="AC336" s="38"/>
      <c r="AD336" s="38"/>
      <c r="AE336" s="38"/>
    </row>
  </sheetData>
  <sheetProtection sheet="1" autoFilter="0" formatColumns="0" formatRows="0" objects="1" scenarios="1" spinCount="100000" saltValue="Lg0SFpIeB1CFVcCHLOtrLP4bV9lco2vCsIbwFGGhQveG4mr45gXrwcLHrXn5MakeFkrfHjRXKFIhP4dLO3fuqg==" hashValue="cxW3a4DKpY50DxTr0ylFtEwL+Ci43g/J6vTKGAFABazGftkzOFuZZ5Ff1b419O2+XcMO/ppjAZPtK5eA/BOBJQ==" algorithmName="SHA-512" password="CC35"/>
  <autoFilter ref="C119:K335"/>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101</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GPK v úseku Praha hl.n. - Praha Běchovice, Nové spojení</v>
      </c>
      <c r="F7" s="140"/>
      <c r="G7" s="140"/>
      <c r="H7" s="140"/>
      <c r="L7" s="20"/>
    </row>
    <row r="8" hidden="1"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452</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8. 1. 2021</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
        <v>21</v>
      </c>
      <c r="F21" s="38"/>
      <c r="G21" s="38"/>
      <c r="H21" s="38"/>
      <c r="I21" s="140" t="s">
        <v>27</v>
      </c>
      <c r="J21" s="143" t="s">
        <v>1</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ROUND(J120,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ROUND((SUM(BE120:BE312)),  2)</f>
        <v>0</v>
      </c>
      <c r="G33" s="38"/>
      <c r="H33" s="38"/>
      <c r="I33" s="155">
        <v>0.20999999999999999</v>
      </c>
      <c r="J33" s="154">
        <f>ROUND(((SUM(BE120:BE312))*I33),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ROUND((SUM(BF120:BF312)),  2)</f>
        <v>0</v>
      </c>
      <c r="G34" s="38"/>
      <c r="H34" s="38"/>
      <c r="I34" s="155">
        <v>0.14999999999999999</v>
      </c>
      <c r="J34" s="154">
        <f>ROUND(((SUM(BF120:BF312))*I34),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ROUND((SUM(BG120:BG312)),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ROUND((SUM(BH120:BH312)),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ROUND((SUM(BI120:BI312)),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GPK v úseku Praha hl.n. - Praha Běchovice, Nové spojení</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03 - Libeň trať + výhybky</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8. 1. 2021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105</v>
      </c>
      <c r="D94" s="176"/>
      <c r="E94" s="176"/>
      <c r="F94" s="176"/>
      <c r="G94" s="176"/>
      <c r="H94" s="176"/>
      <c r="I94" s="176"/>
      <c r="J94" s="177" t="s">
        <v>106</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107</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108</v>
      </c>
    </row>
    <row r="97" hidden="1" s="9" customFormat="1" ht="24.96" customHeight="1">
      <c r="A97" s="9"/>
      <c r="B97" s="179"/>
      <c r="C97" s="180"/>
      <c r="D97" s="181" t="s">
        <v>109</v>
      </c>
      <c r="E97" s="182"/>
      <c r="F97" s="182"/>
      <c r="G97" s="182"/>
      <c r="H97" s="182"/>
      <c r="I97" s="182"/>
      <c r="J97" s="183">
        <f>J121</f>
        <v>0</v>
      </c>
      <c r="K97" s="180"/>
      <c r="L97" s="184"/>
      <c r="S97" s="9"/>
      <c r="T97" s="9"/>
      <c r="U97" s="9"/>
      <c r="V97" s="9"/>
      <c r="W97" s="9"/>
      <c r="X97" s="9"/>
      <c r="Y97" s="9"/>
      <c r="Z97" s="9"/>
      <c r="AA97" s="9"/>
      <c r="AB97" s="9"/>
      <c r="AC97" s="9"/>
      <c r="AD97" s="9"/>
      <c r="AE97" s="9"/>
    </row>
    <row r="98" hidden="1" s="9" customFormat="1" ht="24.96" customHeight="1">
      <c r="A98" s="9"/>
      <c r="B98" s="179"/>
      <c r="C98" s="180"/>
      <c r="D98" s="181" t="s">
        <v>110</v>
      </c>
      <c r="E98" s="182"/>
      <c r="F98" s="182"/>
      <c r="G98" s="182"/>
      <c r="H98" s="182"/>
      <c r="I98" s="182"/>
      <c r="J98" s="183">
        <f>J145</f>
        <v>0</v>
      </c>
      <c r="K98" s="180"/>
      <c r="L98" s="184"/>
      <c r="S98" s="9"/>
      <c r="T98" s="9"/>
      <c r="U98" s="9"/>
      <c r="V98" s="9"/>
      <c r="W98" s="9"/>
      <c r="X98" s="9"/>
      <c r="Y98" s="9"/>
      <c r="Z98" s="9"/>
      <c r="AA98" s="9"/>
      <c r="AB98" s="9"/>
      <c r="AC98" s="9"/>
      <c r="AD98" s="9"/>
      <c r="AE98" s="9"/>
    </row>
    <row r="99" hidden="1" s="9" customFormat="1" ht="24.96" customHeight="1">
      <c r="A99" s="9"/>
      <c r="B99" s="179"/>
      <c r="C99" s="180"/>
      <c r="D99" s="181" t="s">
        <v>111</v>
      </c>
      <c r="E99" s="182"/>
      <c r="F99" s="182"/>
      <c r="G99" s="182"/>
      <c r="H99" s="182"/>
      <c r="I99" s="182"/>
      <c r="J99" s="183">
        <f>J282</f>
        <v>0</v>
      </c>
      <c r="K99" s="180"/>
      <c r="L99" s="184"/>
      <c r="S99" s="9"/>
      <c r="T99" s="9"/>
      <c r="U99" s="9"/>
      <c r="V99" s="9"/>
      <c r="W99" s="9"/>
      <c r="X99" s="9"/>
      <c r="Y99" s="9"/>
      <c r="Z99" s="9"/>
      <c r="AA99" s="9"/>
      <c r="AB99" s="9"/>
      <c r="AC99" s="9"/>
      <c r="AD99" s="9"/>
      <c r="AE99" s="9"/>
    </row>
    <row r="100" hidden="1" s="9" customFormat="1" ht="24.96" customHeight="1">
      <c r="A100" s="9"/>
      <c r="B100" s="179"/>
      <c r="C100" s="180"/>
      <c r="D100" s="181" t="s">
        <v>112</v>
      </c>
      <c r="E100" s="182"/>
      <c r="F100" s="182"/>
      <c r="G100" s="182"/>
      <c r="H100" s="182"/>
      <c r="I100" s="182"/>
      <c r="J100" s="183">
        <f>J299</f>
        <v>0</v>
      </c>
      <c r="K100" s="180"/>
      <c r="L100" s="184"/>
      <c r="S100" s="9"/>
      <c r="T100" s="9"/>
      <c r="U100" s="9"/>
      <c r="V100" s="9"/>
      <c r="W100" s="9"/>
      <c r="X100" s="9"/>
      <c r="Y100" s="9"/>
      <c r="Z100" s="9"/>
      <c r="AA100" s="9"/>
      <c r="AB100" s="9"/>
      <c r="AC100" s="9"/>
      <c r="AD100" s="9"/>
      <c r="AE100" s="9"/>
    </row>
    <row r="101" hidden="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hidden="1"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3" hidden="1"/>
    <row r="104" hidden="1"/>
    <row r="105" hidden="1"/>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113</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74" t="str">
        <f>E7</f>
        <v>Oprava GPK v úseku Praha hl.n. - Praha Běchovice, Nové spojení</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102</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03 - Libeň trať + výhybky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8. 1. 2021</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Lukáš Kot</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0" customFormat="1" ht="29.28" customHeight="1">
      <c r="A119" s="185"/>
      <c r="B119" s="186"/>
      <c r="C119" s="187" t="s">
        <v>114</v>
      </c>
      <c r="D119" s="188" t="s">
        <v>60</v>
      </c>
      <c r="E119" s="188" t="s">
        <v>56</v>
      </c>
      <c r="F119" s="188" t="s">
        <v>57</v>
      </c>
      <c r="G119" s="188" t="s">
        <v>115</v>
      </c>
      <c r="H119" s="188" t="s">
        <v>116</v>
      </c>
      <c r="I119" s="188" t="s">
        <v>117</v>
      </c>
      <c r="J119" s="188" t="s">
        <v>106</v>
      </c>
      <c r="K119" s="189" t="s">
        <v>118</v>
      </c>
      <c r="L119" s="190"/>
      <c r="M119" s="100" t="s">
        <v>1</v>
      </c>
      <c r="N119" s="101" t="s">
        <v>39</v>
      </c>
      <c r="O119" s="101" t="s">
        <v>119</v>
      </c>
      <c r="P119" s="101" t="s">
        <v>120</v>
      </c>
      <c r="Q119" s="101" t="s">
        <v>121</v>
      </c>
      <c r="R119" s="101" t="s">
        <v>122</v>
      </c>
      <c r="S119" s="101" t="s">
        <v>123</v>
      </c>
      <c r="T119" s="102" t="s">
        <v>124</v>
      </c>
      <c r="U119" s="185"/>
      <c r="V119" s="185"/>
      <c r="W119" s="185"/>
      <c r="X119" s="185"/>
      <c r="Y119" s="185"/>
      <c r="Z119" s="185"/>
      <c r="AA119" s="185"/>
      <c r="AB119" s="185"/>
      <c r="AC119" s="185"/>
      <c r="AD119" s="185"/>
      <c r="AE119" s="185"/>
    </row>
    <row r="120" s="2" customFormat="1" ht="22.8" customHeight="1">
      <c r="A120" s="38"/>
      <c r="B120" s="39"/>
      <c r="C120" s="107" t="s">
        <v>125</v>
      </c>
      <c r="D120" s="40"/>
      <c r="E120" s="40"/>
      <c r="F120" s="40"/>
      <c r="G120" s="40"/>
      <c r="H120" s="40"/>
      <c r="I120" s="40"/>
      <c r="J120" s="191">
        <f>BK120</f>
        <v>0</v>
      </c>
      <c r="K120" s="40"/>
      <c r="L120" s="44"/>
      <c r="M120" s="103"/>
      <c r="N120" s="192"/>
      <c r="O120" s="104"/>
      <c r="P120" s="193">
        <f>P121+P145+P282+P299</f>
        <v>0</v>
      </c>
      <c r="Q120" s="104"/>
      <c r="R120" s="193">
        <f>R121+R145+R282+R299</f>
        <v>5106.9620000000004</v>
      </c>
      <c r="S120" s="104"/>
      <c r="T120" s="194">
        <f>T121+T145+T282+T299</f>
        <v>0</v>
      </c>
      <c r="U120" s="38"/>
      <c r="V120" s="38"/>
      <c r="W120" s="38"/>
      <c r="X120" s="38"/>
      <c r="Y120" s="38"/>
      <c r="Z120" s="38"/>
      <c r="AA120" s="38"/>
      <c r="AB120" s="38"/>
      <c r="AC120" s="38"/>
      <c r="AD120" s="38"/>
      <c r="AE120" s="38"/>
      <c r="AT120" s="17" t="s">
        <v>74</v>
      </c>
      <c r="AU120" s="17" t="s">
        <v>108</v>
      </c>
      <c r="BK120" s="195">
        <f>BK121+BK145+BK282+BK299</f>
        <v>0</v>
      </c>
    </row>
    <row r="121" s="11" customFormat="1" ht="25.92" customHeight="1">
      <c r="A121" s="11"/>
      <c r="B121" s="196"/>
      <c r="C121" s="197"/>
      <c r="D121" s="198" t="s">
        <v>74</v>
      </c>
      <c r="E121" s="199" t="s">
        <v>126</v>
      </c>
      <c r="F121" s="199" t="s">
        <v>127</v>
      </c>
      <c r="G121" s="197"/>
      <c r="H121" s="197"/>
      <c r="I121" s="200"/>
      <c r="J121" s="201">
        <f>BK121</f>
        <v>0</v>
      </c>
      <c r="K121" s="197"/>
      <c r="L121" s="202"/>
      <c r="M121" s="203"/>
      <c r="N121" s="204"/>
      <c r="O121" s="204"/>
      <c r="P121" s="205">
        <f>SUM(P122:P144)</f>
        <v>0</v>
      </c>
      <c r="Q121" s="204"/>
      <c r="R121" s="205">
        <f>SUM(R122:R144)</f>
        <v>5106.9620000000004</v>
      </c>
      <c r="S121" s="204"/>
      <c r="T121" s="206">
        <f>SUM(T122:T144)</f>
        <v>0</v>
      </c>
      <c r="U121" s="11"/>
      <c r="V121" s="11"/>
      <c r="W121" s="11"/>
      <c r="X121" s="11"/>
      <c r="Y121" s="11"/>
      <c r="Z121" s="11"/>
      <c r="AA121" s="11"/>
      <c r="AB121" s="11"/>
      <c r="AC121" s="11"/>
      <c r="AD121" s="11"/>
      <c r="AE121" s="11"/>
      <c r="AR121" s="207" t="s">
        <v>128</v>
      </c>
      <c r="AT121" s="208" t="s">
        <v>74</v>
      </c>
      <c r="AU121" s="208" t="s">
        <v>75</v>
      </c>
      <c r="AY121" s="207" t="s">
        <v>129</v>
      </c>
      <c r="BK121" s="209">
        <f>SUM(BK122:BK144)</f>
        <v>0</v>
      </c>
    </row>
    <row r="122" s="2" customFormat="1" ht="16.5" customHeight="1">
      <c r="A122" s="38"/>
      <c r="B122" s="39"/>
      <c r="C122" s="210" t="s">
        <v>83</v>
      </c>
      <c r="D122" s="210" t="s">
        <v>126</v>
      </c>
      <c r="E122" s="211" t="s">
        <v>130</v>
      </c>
      <c r="F122" s="212" t="s">
        <v>131</v>
      </c>
      <c r="G122" s="213" t="s">
        <v>132</v>
      </c>
      <c r="H122" s="214">
        <v>5106.9620000000004</v>
      </c>
      <c r="I122" s="215"/>
      <c r="J122" s="216">
        <f>ROUND(I122*H122,2)</f>
        <v>0</v>
      </c>
      <c r="K122" s="212" t="s">
        <v>133</v>
      </c>
      <c r="L122" s="217"/>
      <c r="M122" s="218" t="s">
        <v>1</v>
      </c>
      <c r="N122" s="219" t="s">
        <v>40</v>
      </c>
      <c r="O122" s="91"/>
      <c r="P122" s="220">
        <f>O122*H122</f>
        <v>0</v>
      </c>
      <c r="Q122" s="220">
        <v>1</v>
      </c>
      <c r="R122" s="220">
        <f>Q122*H122</f>
        <v>5106.9620000000004</v>
      </c>
      <c r="S122" s="220">
        <v>0</v>
      </c>
      <c r="T122" s="221">
        <f>S122*H122</f>
        <v>0</v>
      </c>
      <c r="U122" s="38"/>
      <c r="V122" s="38"/>
      <c r="W122" s="38"/>
      <c r="X122" s="38"/>
      <c r="Y122" s="38"/>
      <c r="Z122" s="38"/>
      <c r="AA122" s="38"/>
      <c r="AB122" s="38"/>
      <c r="AC122" s="38"/>
      <c r="AD122" s="38"/>
      <c r="AE122" s="38"/>
      <c r="AR122" s="222" t="s">
        <v>134</v>
      </c>
      <c r="AT122" s="222" t="s">
        <v>126</v>
      </c>
      <c r="AU122" s="222" t="s">
        <v>83</v>
      </c>
      <c r="AY122" s="17" t="s">
        <v>129</v>
      </c>
      <c r="BE122" s="223">
        <f>IF(N122="základní",J122,0)</f>
        <v>0</v>
      </c>
      <c r="BF122" s="223">
        <f>IF(N122="snížená",J122,0)</f>
        <v>0</v>
      </c>
      <c r="BG122" s="223">
        <f>IF(N122="zákl. přenesená",J122,0)</f>
        <v>0</v>
      </c>
      <c r="BH122" s="223">
        <f>IF(N122="sníž. přenesená",J122,0)</f>
        <v>0</v>
      </c>
      <c r="BI122" s="223">
        <f>IF(N122="nulová",J122,0)</f>
        <v>0</v>
      </c>
      <c r="BJ122" s="17" t="s">
        <v>83</v>
      </c>
      <c r="BK122" s="223">
        <f>ROUND(I122*H122,2)</f>
        <v>0</v>
      </c>
      <c r="BL122" s="17" t="s">
        <v>135</v>
      </c>
      <c r="BM122" s="222" t="s">
        <v>302</v>
      </c>
    </row>
    <row r="123" s="13" customFormat="1">
      <c r="A123" s="13"/>
      <c r="B123" s="235"/>
      <c r="C123" s="236"/>
      <c r="D123" s="226" t="s">
        <v>137</v>
      </c>
      <c r="E123" s="237" t="s">
        <v>1</v>
      </c>
      <c r="F123" s="238" t="s">
        <v>453</v>
      </c>
      <c r="G123" s="236"/>
      <c r="H123" s="239">
        <v>605.07000000000005</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137</v>
      </c>
      <c r="AU123" s="245" t="s">
        <v>83</v>
      </c>
      <c r="AV123" s="13" t="s">
        <v>85</v>
      </c>
      <c r="AW123" s="13" t="s">
        <v>31</v>
      </c>
      <c r="AX123" s="13" t="s">
        <v>75</v>
      </c>
      <c r="AY123" s="245" t="s">
        <v>129</v>
      </c>
    </row>
    <row r="124" s="13" customFormat="1">
      <c r="A124" s="13"/>
      <c r="B124" s="235"/>
      <c r="C124" s="236"/>
      <c r="D124" s="226" t="s">
        <v>137</v>
      </c>
      <c r="E124" s="237" t="s">
        <v>1</v>
      </c>
      <c r="F124" s="238" t="s">
        <v>454</v>
      </c>
      <c r="G124" s="236"/>
      <c r="H124" s="239">
        <v>521.90999999999997</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137</v>
      </c>
      <c r="AU124" s="245" t="s">
        <v>83</v>
      </c>
      <c r="AV124" s="13" t="s">
        <v>85</v>
      </c>
      <c r="AW124" s="13" t="s">
        <v>31</v>
      </c>
      <c r="AX124" s="13" t="s">
        <v>75</v>
      </c>
      <c r="AY124" s="245" t="s">
        <v>129</v>
      </c>
    </row>
    <row r="125" s="13" customFormat="1">
      <c r="A125" s="13"/>
      <c r="B125" s="235"/>
      <c r="C125" s="236"/>
      <c r="D125" s="226" t="s">
        <v>137</v>
      </c>
      <c r="E125" s="237" t="s">
        <v>1</v>
      </c>
      <c r="F125" s="238" t="s">
        <v>455</v>
      </c>
      <c r="G125" s="236"/>
      <c r="H125" s="239">
        <v>150.93000000000001</v>
      </c>
      <c r="I125" s="240"/>
      <c r="J125" s="236"/>
      <c r="K125" s="236"/>
      <c r="L125" s="241"/>
      <c r="M125" s="242"/>
      <c r="N125" s="243"/>
      <c r="O125" s="243"/>
      <c r="P125" s="243"/>
      <c r="Q125" s="243"/>
      <c r="R125" s="243"/>
      <c r="S125" s="243"/>
      <c r="T125" s="244"/>
      <c r="U125" s="13"/>
      <c r="V125" s="13"/>
      <c r="W125" s="13"/>
      <c r="X125" s="13"/>
      <c r="Y125" s="13"/>
      <c r="Z125" s="13"/>
      <c r="AA125" s="13"/>
      <c r="AB125" s="13"/>
      <c r="AC125" s="13"/>
      <c r="AD125" s="13"/>
      <c r="AE125" s="13"/>
      <c r="AT125" s="245" t="s">
        <v>137</v>
      </c>
      <c r="AU125" s="245" t="s">
        <v>83</v>
      </c>
      <c r="AV125" s="13" t="s">
        <v>85</v>
      </c>
      <c r="AW125" s="13" t="s">
        <v>31</v>
      </c>
      <c r="AX125" s="13" t="s">
        <v>75</v>
      </c>
      <c r="AY125" s="245" t="s">
        <v>129</v>
      </c>
    </row>
    <row r="126" s="13" customFormat="1">
      <c r="A126" s="13"/>
      <c r="B126" s="235"/>
      <c r="C126" s="236"/>
      <c r="D126" s="226" t="s">
        <v>137</v>
      </c>
      <c r="E126" s="237" t="s">
        <v>1</v>
      </c>
      <c r="F126" s="238" t="s">
        <v>456</v>
      </c>
      <c r="G126" s="236"/>
      <c r="H126" s="239">
        <v>455.75999999999999</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137</v>
      </c>
      <c r="AU126" s="245" t="s">
        <v>83</v>
      </c>
      <c r="AV126" s="13" t="s">
        <v>85</v>
      </c>
      <c r="AW126" s="13" t="s">
        <v>31</v>
      </c>
      <c r="AX126" s="13" t="s">
        <v>75</v>
      </c>
      <c r="AY126" s="245" t="s">
        <v>129</v>
      </c>
    </row>
    <row r="127" s="13" customFormat="1">
      <c r="A127" s="13"/>
      <c r="B127" s="235"/>
      <c r="C127" s="236"/>
      <c r="D127" s="226" t="s">
        <v>137</v>
      </c>
      <c r="E127" s="237" t="s">
        <v>1</v>
      </c>
      <c r="F127" s="238" t="s">
        <v>457</v>
      </c>
      <c r="G127" s="236"/>
      <c r="H127" s="239">
        <v>473.85000000000002</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137</v>
      </c>
      <c r="AU127" s="245" t="s">
        <v>83</v>
      </c>
      <c r="AV127" s="13" t="s">
        <v>85</v>
      </c>
      <c r="AW127" s="13" t="s">
        <v>31</v>
      </c>
      <c r="AX127" s="13" t="s">
        <v>75</v>
      </c>
      <c r="AY127" s="245" t="s">
        <v>129</v>
      </c>
    </row>
    <row r="128" s="13" customFormat="1">
      <c r="A128" s="13"/>
      <c r="B128" s="235"/>
      <c r="C128" s="236"/>
      <c r="D128" s="226" t="s">
        <v>137</v>
      </c>
      <c r="E128" s="237" t="s">
        <v>1</v>
      </c>
      <c r="F128" s="238" t="s">
        <v>458</v>
      </c>
      <c r="G128" s="236"/>
      <c r="H128" s="239">
        <v>270.26999999999998</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137</v>
      </c>
      <c r="AU128" s="245" t="s">
        <v>83</v>
      </c>
      <c r="AV128" s="13" t="s">
        <v>85</v>
      </c>
      <c r="AW128" s="13" t="s">
        <v>31</v>
      </c>
      <c r="AX128" s="13" t="s">
        <v>75</v>
      </c>
      <c r="AY128" s="245" t="s">
        <v>129</v>
      </c>
    </row>
    <row r="129" s="13" customFormat="1">
      <c r="A129" s="13"/>
      <c r="B129" s="235"/>
      <c r="C129" s="236"/>
      <c r="D129" s="226" t="s">
        <v>137</v>
      </c>
      <c r="E129" s="237" t="s">
        <v>1</v>
      </c>
      <c r="F129" s="238" t="s">
        <v>459</v>
      </c>
      <c r="G129" s="236"/>
      <c r="H129" s="239">
        <v>217.08000000000001</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137</v>
      </c>
      <c r="AU129" s="245" t="s">
        <v>83</v>
      </c>
      <c r="AV129" s="13" t="s">
        <v>85</v>
      </c>
      <c r="AW129" s="13" t="s">
        <v>31</v>
      </c>
      <c r="AX129" s="13" t="s">
        <v>75</v>
      </c>
      <c r="AY129" s="245" t="s">
        <v>129</v>
      </c>
    </row>
    <row r="130" s="13" customFormat="1">
      <c r="A130" s="13"/>
      <c r="B130" s="235"/>
      <c r="C130" s="236"/>
      <c r="D130" s="226" t="s">
        <v>137</v>
      </c>
      <c r="E130" s="237" t="s">
        <v>1</v>
      </c>
      <c r="F130" s="238" t="s">
        <v>460</v>
      </c>
      <c r="G130" s="236"/>
      <c r="H130" s="239">
        <v>380.43000000000001</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137</v>
      </c>
      <c r="AU130" s="245" t="s">
        <v>83</v>
      </c>
      <c r="AV130" s="13" t="s">
        <v>85</v>
      </c>
      <c r="AW130" s="13" t="s">
        <v>31</v>
      </c>
      <c r="AX130" s="13" t="s">
        <v>75</v>
      </c>
      <c r="AY130" s="245" t="s">
        <v>129</v>
      </c>
    </row>
    <row r="131" s="13" customFormat="1">
      <c r="A131" s="13"/>
      <c r="B131" s="235"/>
      <c r="C131" s="236"/>
      <c r="D131" s="226" t="s">
        <v>137</v>
      </c>
      <c r="E131" s="237" t="s">
        <v>1</v>
      </c>
      <c r="F131" s="238" t="s">
        <v>461</v>
      </c>
      <c r="G131" s="236"/>
      <c r="H131" s="239">
        <v>135.27000000000001</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137</v>
      </c>
      <c r="AU131" s="245" t="s">
        <v>83</v>
      </c>
      <c r="AV131" s="13" t="s">
        <v>85</v>
      </c>
      <c r="AW131" s="13" t="s">
        <v>31</v>
      </c>
      <c r="AX131" s="13" t="s">
        <v>75</v>
      </c>
      <c r="AY131" s="245" t="s">
        <v>129</v>
      </c>
    </row>
    <row r="132" s="13" customFormat="1">
      <c r="A132" s="13"/>
      <c r="B132" s="235"/>
      <c r="C132" s="236"/>
      <c r="D132" s="226" t="s">
        <v>137</v>
      </c>
      <c r="E132" s="237" t="s">
        <v>1</v>
      </c>
      <c r="F132" s="238" t="s">
        <v>462</v>
      </c>
      <c r="G132" s="236"/>
      <c r="H132" s="239">
        <v>398.79000000000002</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137</v>
      </c>
      <c r="AU132" s="245" t="s">
        <v>83</v>
      </c>
      <c r="AV132" s="13" t="s">
        <v>85</v>
      </c>
      <c r="AW132" s="13" t="s">
        <v>31</v>
      </c>
      <c r="AX132" s="13" t="s">
        <v>75</v>
      </c>
      <c r="AY132" s="245" t="s">
        <v>129</v>
      </c>
    </row>
    <row r="133" s="13" customFormat="1">
      <c r="A133" s="13"/>
      <c r="B133" s="235"/>
      <c r="C133" s="236"/>
      <c r="D133" s="226" t="s">
        <v>137</v>
      </c>
      <c r="E133" s="237" t="s">
        <v>1</v>
      </c>
      <c r="F133" s="238" t="s">
        <v>463</v>
      </c>
      <c r="G133" s="236"/>
      <c r="H133" s="239">
        <v>78.840000000000003</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137</v>
      </c>
      <c r="AU133" s="245" t="s">
        <v>83</v>
      </c>
      <c r="AV133" s="13" t="s">
        <v>85</v>
      </c>
      <c r="AW133" s="13" t="s">
        <v>31</v>
      </c>
      <c r="AX133" s="13" t="s">
        <v>75</v>
      </c>
      <c r="AY133" s="245" t="s">
        <v>129</v>
      </c>
    </row>
    <row r="134" s="13" customFormat="1">
      <c r="A134" s="13"/>
      <c r="B134" s="235"/>
      <c r="C134" s="236"/>
      <c r="D134" s="226" t="s">
        <v>137</v>
      </c>
      <c r="E134" s="237" t="s">
        <v>1</v>
      </c>
      <c r="F134" s="238" t="s">
        <v>464</v>
      </c>
      <c r="G134" s="236"/>
      <c r="H134" s="239">
        <v>60.210000000000001</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137</v>
      </c>
      <c r="AU134" s="245" t="s">
        <v>83</v>
      </c>
      <c r="AV134" s="13" t="s">
        <v>85</v>
      </c>
      <c r="AW134" s="13" t="s">
        <v>31</v>
      </c>
      <c r="AX134" s="13" t="s">
        <v>75</v>
      </c>
      <c r="AY134" s="245" t="s">
        <v>129</v>
      </c>
    </row>
    <row r="135" s="13" customFormat="1">
      <c r="A135" s="13"/>
      <c r="B135" s="235"/>
      <c r="C135" s="236"/>
      <c r="D135" s="226" t="s">
        <v>137</v>
      </c>
      <c r="E135" s="237" t="s">
        <v>1</v>
      </c>
      <c r="F135" s="238" t="s">
        <v>465</v>
      </c>
      <c r="G135" s="236"/>
      <c r="H135" s="239">
        <v>275.64699999999999</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137</v>
      </c>
      <c r="AU135" s="245" t="s">
        <v>83</v>
      </c>
      <c r="AV135" s="13" t="s">
        <v>85</v>
      </c>
      <c r="AW135" s="13" t="s">
        <v>31</v>
      </c>
      <c r="AX135" s="13" t="s">
        <v>75</v>
      </c>
      <c r="AY135" s="245" t="s">
        <v>129</v>
      </c>
    </row>
    <row r="136" s="13" customFormat="1">
      <c r="A136" s="13"/>
      <c r="B136" s="235"/>
      <c r="C136" s="236"/>
      <c r="D136" s="226" t="s">
        <v>137</v>
      </c>
      <c r="E136" s="237" t="s">
        <v>1</v>
      </c>
      <c r="F136" s="238" t="s">
        <v>466</v>
      </c>
      <c r="G136" s="236"/>
      <c r="H136" s="239">
        <v>153.702</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137</v>
      </c>
      <c r="AU136" s="245" t="s">
        <v>83</v>
      </c>
      <c r="AV136" s="13" t="s">
        <v>85</v>
      </c>
      <c r="AW136" s="13" t="s">
        <v>31</v>
      </c>
      <c r="AX136" s="13" t="s">
        <v>75</v>
      </c>
      <c r="AY136" s="245" t="s">
        <v>129</v>
      </c>
    </row>
    <row r="137" s="13" customFormat="1">
      <c r="A137" s="13"/>
      <c r="B137" s="235"/>
      <c r="C137" s="236"/>
      <c r="D137" s="226" t="s">
        <v>137</v>
      </c>
      <c r="E137" s="237" t="s">
        <v>1</v>
      </c>
      <c r="F137" s="238" t="s">
        <v>467</v>
      </c>
      <c r="G137" s="236"/>
      <c r="H137" s="239">
        <v>412.71600000000001</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137</v>
      </c>
      <c r="AU137" s="245" t="s">
        <v>83</v>
      </c>
      <c r="AV137" s="13" t="s">
        <v>85</v>
      </c>
      <c r="AW137" s="13" t="s">
        <v>31</v>
      </c>
      <c r="AX137" s="13" t="s">
        <v>75</v>
      </c>
      <c r="AY137" s="245" t="s">
        <v>129</v>
      </c>
    </row>
    <row r="138" s="13" customFormat="1">
      <c r="A138" s="13"/>
      <c r="B138" s="235"/>
      <c r="C138" s="236"/>
      <c r="D138" s="226" t="s">
        <v>137</v>
      </c>
      <c r="E138" s="237" t="s">
        <v>1</v>
      </c>
      <c r="F138" s="238" t="s">
        <v>468</v>
      </c>
      <c r="G138" s="236"/>
      <c r="H138" s="239">
        <v>84.433000000000007</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137</v>
      </c>
      <c r="AU138" s="245" t="s">
        <v>83</v>
      </c>
      <c r="AV138" s="13" t="s">
        <v>85</v>
      </c>
      <c r="AW138" s="13" t="s">
        <v>31</v>
      </c>
      <c r="AX138" s="13" t="s">
        <v>75</v>
      </c>
      <c r="AY138" s="245" t="s">
        <v>129</v>
      </c>
    </row>
    <row r="139" s="13" customFormat="1">
      <c r="A139" s="13"/>
      <c r="B139" s="235"/>
      <c r="C139" s="236"/>
      <c r="D139" s="226" t="s">
        <v>137</v>
      </c>
      <c r="E139" s="237" t="s">
        <v>1</v>
      </c>
      <c r="F139" s="238" t="s">
        <v>469</v>
      </c>
      <c r="G139" s="236"/>
      <c r="H139" s="239">
        <v>47.103999999999999</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137</v>
      </c>
      <c r="AU139" s="245" t="s">
        <v>83</v>
      </c>
      <c r="AV139" s="13" t="s">
        <v>85</v>
      </c>
      <c r="AW139" s="13" t="s">
        <v>31</v>
      </c>
      <c r="AX139" s="13" t="s">
        <v>75</v>
      </c>
      <c r="AY139" s="245" t="s">
        <v>129</v>
      </c>
    </row>
    <row r="140" s="13" customFormat="1">
      <c r="A140" s="13"/>
      <c r="B140" s="235"/>
      <c r="C140" s="236"/>
      <c r="D140" s="226" t="s">
        <v>137</v>
      </c>
      <c r="E140" s="237" t="s">
        <v>1</v>
      </c>
      <c r="F140" s="238" t="s">
        <v>470</v>
      </c>
      <c r="G140" s="236"/>
      <c r="H140" s="239">
        <v>100.8</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137</v>
      </c>
      <c r="AU140" s="245" t="s">
        <v>83</v>
      </c>
      <c r="AV140" s="13" t="s">
        <v>85</v>
      </c>
      <c r="AW140" s="13" t="s">
        <v>31</v>
      </c>
      <c r="AX140" s="13" t="s">
        <v>75</v>
      </c>
      <c r="AY140" s="245" t="s">
        <v>129</v>
      </c>
    </row>
    <row r="141" s="13" customFormat="1">
      <c r="A141" s="13"/>
      <c r="B141" s="235"/>
      <c r="C141" s="236"/>
      <c r="D141" s="226" t="s">
        <v>137</v>
      </c>
      <c r="E141" s="237" t="s">
        <v>1</v>
      </c>
      <c r="F141" s="238" t="s">
        <v>471</v>
      </c>
      <c r="G141" s="236"/>
      <c r="H141" s="239">
        <v>92.010000000000005</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137</v>
      </c>
      <c r="AU141" s="245" t="s">
        <v>83</v>
      </c>
      <c r="AV141" s="13" t="s">
        <v>85</v>
      </c>
      <c r="AW141" s="13" t="s">
        <v>31</v>
      </c>
      <c r="AX141" s="13" t="s">
        <v>75</v>
      </c>
      <c r="AY141" s="245" t="s">
        <v>129</v>
      </c>
    </row>
    <row r="142" s="13" customFormat="1">
      <c r="A142" s="13"/>
      <c r="B142" s="235"/>
      <c r="C142" s="236"/>
      <c r="D142" s="226" t="s">
        <v>137</v>
      </c>
      <c r="E142" s="237" t="s">
        <v>1</v>
      </c>
      <c r="F142" s="238" t="s">
        <v>472</v>
      </c>
      <c r="G142" s="236"/>
      <c r="H142" s="239">
        <v>83.890000000000001</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137</v>
      </c>
      <c r="AU142" s="245" t="s">
        <v>83</v>
      </c>
      <c r="AV142" s="13" t="s">
        <v>85</v>
      </c>
      <c r="AW142" s="13" t="s">
        <v>31</v>
      </c>
      <c r="AX142" s="13" t="s">
        <v>75</v>
      </c>
      <c r="AY142" s="245" t="s">
        <v>129</v>
      </c>
    </row>
    <row r="143" s="13" customFormat="1">
      <c r="A143" s="13"/>
      <c r="B143" s="235"/>
      <c r="C143" s="236"/>
      <c r="D143" s="226" t="s">
        <v>137</v>
      </c>
      <c r="E143" s="237" t="s">
        <v>1</v>
      </c>
      <c r="F143" s="238" t="s">
        <v>473</v>
      </c>
      <c r="G143" s="236"/>
      <c r="H143" s="239">
        <v>108.25</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137</v>
      </c>
      <c r="AU143" s="245" t="s">
        <v>83</v>
      </c>
      <c r="AV143" s="13" t="s">
        <v>85</v>
      </c>
      <c r="AW143" s="13" t="s">
        <v>31</v>
      </c>
      <c r="AX143" s="13" t="s">
        <v>75</v>
      </c>
      <c r="AY143" s="245" t="s">
        <v>129</v>
      </c>
    </row>
    <row r="144" s="14" customFormat="1">
      <c r="A144" s="14"/>
      <c r="B144" s="246"/>
      <c r="C144" s="247"/>
      <c r="D144" s="226" t="s">
        <v>137</v>
      </c>
      <c r="E144" s="248" t="s">
        <v>1</v>
      </c>
      <c r="F144" s="249" t="s">
        <v>160</v>
      </c>
      <c r="G144" s="247"/>
      <c r="H144" s="250">
        <v>5106.9620000000014</v>
      </c>
      <c r="I144" s="251"/>
      <c r="J144" s="247"/>
      <c r="K144" s="247"/>
      <c r="L144" s="252"/>
      <c r="M144" s="253"/>
      <c r="N144" s="254"/>
      <c r="O144" s="254"/>
      <c r="P144" s="254"/>
      <c r="Q144" s="254"/>
      <c r="R144" s="254"/>
      <c r="S144" s="254"/>
      <c r="T144" s="255"/>
      <c r="U144" s="14"/>
      <c r="V144" s="14"/>
      <c r="W144" s="14"/>
      <c r="X144" s="14"/>
      <c r="Y144" s="14"/>
      <c r="Z144" s="14"/>
      <c r="AA144" s="14"/>
      <c r="AB144" s="14"/>
      <c r="AC144" s="14"/>
      <c r="AD144" s="14"/>
      <c r="AE144" s="14"/>
      <c r="AT144" s="256" t="s">
        <v>137</v>
      </c>
      <c r="AU144" s="256" t="s">
        <v>83</v>
      </c>
      <c r="AV144" s="14" t="s">
        <v>135</v>
      </c>
      <c r="AW144" s="14" t="s">
        <v>31</v>
      </c>
      <c r="AX144" s="14" t="s">
        <v>83</v>
      </c>
      <c r="AY144" s="256" t="s">
        <v>129</v>
      </c>
    </row>
    <row r="145" s="11" customFormat="1" ht="25.92" customHeight="1">
      <c r="A145" s="11"/>
      <c r="B145" s="196"/>
      <c r="C145" s="197"/>
      <c r="D145" s="198" t="s">
        <v>74</v>
      </c>
      <c r="E145" s="199" t="s">
        <v>161</v>
      </c>
      <c r="F145" s="199" t="s">
        <v>162</v>
      </c>
      <c r="G145" s="197"/>
      <c r="H145" s="197"/>
      <c r="I145" s="200"/>
      <c r="J145" s="201">
        <f>BK145</f>
        <v>0</v>
      </c>
      <c r="K145" s="197"/>
      <c r="L145" s="202"/>
      <c r="M145" s="203"/>
      <c r="N145" s="204"/>
      <c r="O145" s="204"/>
      <c r="P145" s="205">
        <f>SUM(P146:P281)</f>
        <v>0</v>
      </c>
      <c r="Q145" s="204"/>
      <c r="R145" s="205">
        <f>SUM(R146:R281)</f>
        <v>0</v>
      </c>
      <c r="S145" s="204"/>
      <c r="T145" s="206">
        <f>SUM(T146:T281)</f>
        <v>0</v>
      </c>
      <c r="U145" s="11"/>
      <c r="V145" s="11"/>
      <c r="W145" s="11"/>
      <c r="X145" s="11"/>
      <c r="Y145" s="11"/>
      <c r="Z145" s="11"/>
      <c r="AA145" s="11"/>
      <c r="AB145" s="11"/>
      <c r="AC145" s="11"/>
      <c r="AD145" s="11"/>
      <c r="AE145" s="11"/>
      <c r="AR145" s="207" t="s">
        <v>83</v>
      </c>
      <c r="AT145" s="208" t="s">
        <v>74</v>
      </c>
      <c r="AU145" s="208" t="s">
        <v>75</v>
      </c>
      <c r="AY145" s="207" t="s">
        <v>129</v>
      </c>
      <c r="BK145" s="209">
        <f>SUM(BK146:BK281)</f>
        <v>0</v>
      </c>
    </row>
    <row r="146" s="2" customFormat="1" ht="16.5" customHeight="1">
      <c r="A146" s="38"/>
      <c r="B146" s="39"/>
      <c r="C146" s="257" t="s">
        <v>85</v>
      </c>
      <c r="D146" s="257" t="s">
        <v>163</v>
      </c>
      <c r="E146" s="258" t="s">
        <v>164</v>
      </c>
      <c r="F146" s="259" t="s">
        <v>322</v>
      </c>
      <c r="G146" s="260" t="s">
        <v>166</v>
      </c>
      <c r="H146" s="261">
        <v>2082.4499999999998</v>
      </c>
      <c r="I146" s="262"/>
      <c r="J146" s="263">
        <f>ROUND(I146*H146,2)</f>
        <v>0</v>
      </c>
      <c r="K146" s="259" t="s">
        <v>133</v>
      </c>
      <c r="L146" s="44"/>
      <c r="M146" s="264" t="s">
        <v>1</v>
      </c>
      <c r="N146" s="265" t="s">
        <v>40</v>
      </c>
      <c r="O146" s="91"/>
      <c r="P146" s="220">
        <f>O146*H146</f>
        <v>0</v>
      </c>
      <c r="Q146" s="220">
        <v>0</v>
      </c>
      <c r="R146" s="220">
        <f>Q146*H146</f>
        <v>0</v>
      </c>
      <c r="S146" s="220">
        <v>0</v>
      </c>
      <c r="T146" s="221">
        <f>S146*H146</f>
        <v>0</v>
      </c>
      <c r="U146" s="38"/>
      <c r="V146" s="38"/>
      <c r="W146" s="38"/>
      <c r="X146" s="38"/>
      <c r="Y146" s="38"/>
      <c r="Z146" s="38"/>
      <c r="AA146" s="38"/>
      <c r="AB146" s="38"/>
      <c r="AC146" s="38"/>
      <c r="AD146" s="38"/>
      <c r="AE146" s="38"/>
      <c r="AR146" s="222" t="s">
        <v>135</v>
      </c>
      <c r="AT146" s="222" t="s">
        <v>163</v>
      </c>
      <c r="AU146" s="222" t="s">
        <v>83</v>
      </c>
      <c r="AY146" s="17" t="s">
        <v>129</v>
      </c>
      <c r="BE146" s="223">
        <f>IF(N146="základní",J146,0)</f>
        <v>0</v>
      </c>
      <c r="BF146" s="223">
        <f>IF(N146="snížená",J146,0)</f>
        <v>0</v>
      </c>
      <c r="BG146" s="223">
        <f>IF(N146="zákl. přenesená",J146,0)</f>
        <v>0</v>
      </c>
      <c r="BH146" s="223">
        <f>IF(N146="sníž. přenesená",J146,0)</f>
        <v>0</v>
      </c>
      <c r="BI146" s="223">
        <f>IF(N146="nulová",J146,0)</f>
        <v>0</v>
      </c>
      <c r="BJ146" s="17" t="s">
        <v>83</v>
      </c>
      <c r="BK146" s="223">
        <f>ROUND(I146*H146,2)</f>
        <v>0</v>
      </c>
      <c r="BL146" s="17" t="s">
        <v>135</v>
      </c>
      <c r="BM146" s="222" t="s">
        <v>323</v>
      </c>
    </row>
    <row r="147" s="2" customFormat="1">
      <c r="A147" s="38"/>
      <c r="B147" s="39"/>
      <c r="C147" s="40"/>
      <c r="D147" s="226" t="s">
        <v>168</v>
      </c>
      <c r="E147" s="40"/>
      <c r="F147" s="266" t="s">
        <v>169</v>
      </c>
      <c r="G147" s="40"/>
      <c r="H147" s="40"/>
      <c r="I147" s="267"/>
      <c r="J147" s="40"/>
      <c r="K147" s="40"/>
      <c r="L147" s="44"/>
      <c r="M147" s="268"/>
      <c r="N147" s="269"/>
      <c r="O147" s="91"/>
      <c r="P147" s="91"/>
      <c r="Q147" s="91"/>
      <c r="R147" s="91"/>
      <c r="S147" s="91"/>
      <c r="T147" s="92"/>
      <c r="U147" s="38"/>
      <c r="V147" s="38"/>
      <c r="W147" s="38"/>
      <c r="X147" s="38"/>
      <c r="Y147" s="38"/>
      <c r="Z147" s="38"/>
      <c r="AA147" s="38"/>
      <c r="AB147" s="38"/>
      <c r="AC147" s="38"/>
      <c r="AD147" s="38"/>
      <c r="AE147" s="38"/>
      <c r="AT147" s="17" t="s">
        <v>168</v>
      </c>
      <c r="AU147" s="17" t="s">
        <v>83</v>
      </c>
    </row>
    <row r="148" s="13" customFormat="1">
      <c r="A148" s="13"/>
      <c r="B148" s="235"/>
      <c r="C148" s="236"/>
      <c r="D148" s="226" t="s">
        <v>137</v>
      </c>
      <c r="E148" s="237" t="s">
        <v>1</v>
      </c>
      <c r="F148" s="238" t="s">
        <v>474</v>
      </c>
      <c r="G148" s="236"/>
      <c r="H148" s="239">
        <v>336.14999999999998</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137</v>
      </c>
      <c r="AU148" s="245" t="s">
        <v>83</v>
      </c>
      <c r="AV148" s="13" t="s">
        <v>85</v>
      </c>
      <c r="AW148" s="13" t="s">
        <v>31</v>
      </c>
      <c r="AX148" s="13" t="s">
        <v>75</v>
      </c>
      <c r="AY148" s="245" t="s">
        <v>129</v>
      </c>
    </row>
    <row r="149" s="13" customFormat="1">
      <c r="A149" s="13"/>
      <c r="B149" s="235"/>
      <c r="C149" s="236"/>
      <c r="D149" s="226" t="s">
        <v>137</v>
      </c>
      <c r="E149" s="237" t="s">
        <v>1</v>
      </c>
      <c r="F149" s="238" t="s">
        <v>475</v>
      </c>
      <c r="G149" s="236"/>
      <c r="H149" s="239">
        <v>289.94999999999999</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137</v>
      </c>
      <c r="AU149" s="245" t="s">
        <v>83</v>
      </c>
      <c r="AV149" s="13" t="s">
        <v>85</v>
      </c>
      <c r="AW149" s="13" t="s">
        <v>31</v>
      </c>
      <c r="AX149" s="13" t="s">
        <v>75</v>
      </c>
      <c r="AY149" s="245" t="s">
        <v>129</v>
      </c>
    </row>
    <row r="150" s="13" customFormat="1">
      <c r="A150" s="13"/>
      <c r="B150" s="235"/>
      <c r="C150" s="236"/>
      <c r="D150" s="226" t="s">
        <v>137</v>
      </c>
      <c r="E150" s="237" t="s">
        <v>1</v>
      </c>
      <c r="F150" s="238" t="s">
        <v>476</v>
      </c>
      <c r="G150" s="236"/>
      <c r="H150" s="239">
        <v>83.849999999999994</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137</v>
      </c>
      <c r="AU150" s="245" t="s">
        <v>83</v>
      </c>
      <c r="AV150" s="13" t="s">
        <v>85</v>
      </c>
      <c r="AW150" s="13" t="s">
        <v>31</v>
      </c>
      <c r="AX150" s="13" t="s">
        <v>75</v>
      </c>
      <c r="AY150" s="245" t="s">
        <v>129</v>
      </c>
    </row>
    <row r="151" s="13" customFormat="1">
      <c r="A151" s="13"/>
      <c r="B151" s="235"/>
      <c r="C151" s="236"/>
      <c r="D151" s="226" t="s">
        <v>137</v>
      </c>
      <c r="E151" s="237" t="s">
        <v>1</v>
      </c>
      <c r="F151" s="238" t="s">
        <v>477</v>
      </c>
      <c r="G151" s="236"/>
      <c r="H151" s="239">
        <v>253.19999999999999</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137</v>
      </c>
      <c r="AU151" s="245" t="s">
        <v>83</v>
      </c>
      <c r="AV151" s="13" t="s">
        <v>85</v>
      </c>
      <c r="AW151" s="13" t="s">
        <v>31</v>
      </c>
      <c r="AX151" s="13" t="s">
        <v>75</v>
      </c>
      <c r="AY151" s="245" t="s">
        <v>129</v>
      </c>
    </row>
    <row r="152" s="13" customFormat="1">
      <c r="A152" s="13"/>
      <c r="B152" s="235"/>
      <c r="C152" s="236"/>
      <c r="D152" s="226" t="s">
        <v>137</v>
      </c>
      <c r="E152" s="237" t="s">
        <v>1</v>
      </c>
      <c r="F152" s="238" t="s">
        <v>478</v>
      </c>
      <c r="G152" s="236"/>
      <c r="H152" s="239">
        <v>263.25</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137</v>
      </c>
      <c r="AU152" s="245" t="s">
        <v>83</v>
      </c>
      <c r="AV152" s="13" t="s">
        <v>85</v>
      </c>
      <c r="AW152" s="13" t="s">
        <v>31</v>
      </c>
      <c r="AX152" s="13" t="s">
        <v>75</v>
      </c>
      <c r="AY152" s="245" t="s">
        <v>129</v>
      </c>
    </row>
    <row r="153" s="13" customFormat="1">
      <c r="A153" s="13"/>
      <c r="B153" s="235"/>
      <c r="C153" s="236"/>
      <c r="D153" s="226" t="s">
        <v>137</v>
      </c>
      <c r="E153" s="237" t="s">
        <v>1</v>
      </c>
      <c r="F153" s="238" t="s">
        <v>479</v>
      </c>
      <c r="G153" s="236"/>
      <c r="H153" s="239">
        <v>150.15000000000001</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137</v>
      </c>
      <c r="AU153" s="245" t="s">
        <v>83</v>
      </c>
      <c r="AV153" s="13" t="s">
        <v>85</v>
      </c>
      <c r="AW153" s="13" t="s">
        <v>31</v>
      </c>
      <c r="AX153" s="13" t="s">
        <v>75</v>
      </c>
      <c r="AY153" s="245" t="s">
        <v>129</v>
      </c>
    </row>
    <row r="154" s="13" customFormat="1">
      <c r="A154" s="13"/>
      <c r="B154" s="235"/>
      <c r="C154" s="236"/>
      <c r="D154" s="226" t="s">
        <v>137</v>
      </c>
      <c r="E154" s="237" t="s">
        <v>1</v>
      </c>
      <c r="F154" s="238" t="s">
        <v>480</v>
      </c>
      <c r="G154" s="236"/>
      <c r="H154" s="239">
        <v>120.59999999999999</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137</v>
      </c>
      <c r="AU154" s="245" t="s">
        <v>83</v>
      </c>
      <c r="AV154" s="13" t="s">
        <v>85</v>
      </c>
      <c r="AW154" s="13" t="s">
        <v>31</v>
      </c>
      <c r="AX154" s="13" t="s">
        <v>75</v>
      </c>
      <c r="AY154" s="245" t="s">
        <v>129</v>
      </c>
    </row>
    <row r="155" s="13" customFormat="1">
      <c r="A155" s="13"/>
      <c r="B155" s="235"/>
      <c r="C155" s="236"/>
      <c r="D155" s="226" t="s">
        <v>137</v>
      </c>
      <c r="E155" s="237" t="s">
        <v>1</v>
      </c>
      <c r="F155" s="238" t="s">
        <v>481</v>
      </c>
      <c r="G155" s="236"/>
      <c r="H155" s="239">
        <v>211.34999999999999</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137</v>
      </c>
      <c r="AU155" s="245" t="s">
        <v>83</v>
      </c>
      <c r="AV155" s="13" t="s">
        <v>85</v>
      </c>
      <c r="AW155" s="13" t="s">
        <v>31</v>
      </c>
      <c r="AX155" s="13" t="s">
        <v>75</v>
      </c>
      <c r="AY155" s="245" t="s">
        <v>129</v>
      </c>
    </row>
    <row r="156" s="13" customFormat="1">
      <c r="A156" s="13"/>
      <c r="B156" s="235"/>
      <c r="C156" s="236"/>
      <c r="D156" s="226" t="s">
        <v>137</v>
      </c>
      <c r="E156" s="237" t="s">
        <v>1</v>
      </c>
      <c r="F156" s="238" t="s">
        <v>482</v>
      </c>
      <c r="G156" s="236"/>
      <c r="H156" s="239">
        <v>75.150000000000006</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137</v>
      </c>
      <c r="AU156" s="245" t="s">
        <v>83</v>
      </c>
      <c r="AV156" s="13" t="s">
        <v>85</v>
      </c>
      <c r="AW156" s="13" t="s">
        <v>31</v>
      </c>
      <c r="AX156" s="13" t="s">
        <v>75</v>
      </c>
      <c r="AY156" s="245" t="s">
        <v>129</v>
      </c>
    </row>
    <row r="157" s="13" customFormat="1">
      <c r="A157" s="13"/>
      <c r="B157" s="235"/>
      <c r="C157" s="236"/>
      <c r="D157" s="226" t="s">
        <v>137</v>
      </c>
      <c r="E157" s="237" t="s">
        <v>1</v>
      </c>
      <c r="F157" s="238" t="s">
        <v>483</v>
      </c>
      <c r="G157" s="236"/>
      <c r="H157" s="239">
        <v>221.55000000000001</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137</v>
      </c>
      <c r="AU157" s="245" t="s">
        <v>83</v>
      </c>
      <c r="AV157" s="13" t="s">
        <v>85</v>
      </c>
      <c r="AW157" s="13" t="s">
        <v>31</v>
      </c>
      <c r="AX157" s="13" t="s">
        <v>75</v>
      </c>
      <c r="AY157" s="245" t="s">
        <v>129</v>
      </c>
    </row>
    <row r="158" s="13" customFormat="1">
      <c r="A158" s="13"/>
      <c r="B158" s="235"/>
      <c r="C158" s="236"/>
      <c r="D158" s="226" t="s">
        <v>137</v>
      </c>
      <c r="E158" s="237" t="s">
        <v>1</v>
      </c>
      <c r="F158" s="238" t="s">
        <v>484</v>
      </c>
      <c r="G158" s="236"/>
      <c r="H158" s="239">
        <v>43.799999999999997</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137</v>
      </c>
      <c r="AU158" s="245" t="s">
        <v>83</v>
      </c>
      <c r="AV158" s="13" t="s">
        <v>85</v>
      </c>
      <c r="AW158" s="13" t="s">
        <v>31</v>
      </c>
      <c r="AX158" s="13" t="s">
        <v>75</v>
      </c>
      <c r="AY158" s="245" t="s">
        <v>129</v>
      </c>
    </row>
    <row r="159" s="13" customFormat="1">
      <c r="A159" s="13"/>
      <c r="B159" s="235"/>
      <c r="C159" s="236"/>
      <c r="D159" s="226" t="s">
        <v>137</v>
      </c>
      <c r="E159" s="237" t="s">
        <v>1</v>
      </c>
      <c r="F159" s="238" t="s">
        <v>485</v>
      </c>
      <c r="G159" s="236"/>
      <c r="H159" s="239">
        <v>33.450000000000003</v>
      </c>
      <c r="I159" s="240"/>
      <c r="J159" s="236"/>
      <c r="K159" s="236"/>
      <c r="L159" s="241"/>
      <c r="M159" s="242"/>
      <c r="N159" s="243"/>
      <c r="O159" s="243"/>
      <c r="P159" s="243"/>
      <c r="Q159" s="243"/>
      <c r="R159" s="243"/>
      <c r="S159" s="243"/>
      <c r="T159" s="244"/>
      <c r="U159" s="13"/>
      <c r="V159" s="13"/>
      <c r="W159" s="13"/>
      <c r="X159" s="13"/>
      <c r="Y159" s="13"/>
      <c r="Z159" s="13"/>
      <c r="AA159" s="13"/>
      <c r="AB159" s="13"/>
      <c r="AC159" s="13"/>
      <c r="AD159" s="13"/>
      <c r="AE159" s="13"/>
      <c r="AT159" s="245" t="s">
        <v>137</v>
      </c>
      <c r="AU159" s="245" t="s">
        <v>83</v>
      </c>
      <c r="AV159" s="13" t="s">
        <v>85</v>
      </c>
      <c r="AW159" s="13" t="s">
        <v>31</v>
      </c>
      <c r="AX159" s="13" t="s">
        <v>75</v>
      </c>
      <c r="AY159" s="245" t="s">
        <v>129</v>
      </c>
    </row>
    <row r="160" s="14" customFormat="1">
      <c r="A160" s="14"/>
      <c r="B160" s="246"/>
      <c r="C160" s="247"/>
      <c r="D160" s="226" t="s">
        <v>137</v>
      </c>
      <c r="E160" s="248" t="s">
        <v>1</v>
      </c>
      <c r="F160" s="249" t="s">
        <v>160</v>
      </c>
      <c r="G160" s="247"/>
      <c r="H160" s="250">
        <v>2082.4499999999998</v>
      </c>
      <c r="I160" s="251"/>
      <c r="J160" s="247"/>
      <c r="K160" s="247"/>
      <c r="L160" s="252"/>
      <c r="M160" s="253"/>
      <c r="N160" s="254"/>
      <c r="O160" s="254"/>
      <c r="P160" s="254"/>
      <c r="Q160" s="254"/>
      <c r="R160" s="254"/>
      <c r="S160" s="254"/>
      <c r="T160" s="255"/>
      <c r="U160" s="14"/>
      <c r="V160" s="14"/>
      <c r="W160" s="14"/>
      <c r="X160" s="14"/>
      <c r="Y160" s="14"/>
      <c r="Z160" s="14"/>
      <c r="AA160" s="14"/>
      <c r="AB160" s="14"/>
      <c r="AC160" s="14"/>
      <c r="AD160" s="14"/>
      <c r="AE160" s="14"/>
      <c r="AT160" s="256" t="s">
        <v>137</v>
      </c>
      <c r="AU160" s="256" t="s">
        <v>83</v>
      </c>
      <c r="AV160" s="14" t="s">
        <v>135</v>
      </c>
      <c r="AW160" s="14" t="s">
        <v>31</v>
      </c>
      <c r="AX160" s="14" t="s">
        <v>83</v>
      </c>
      <c r="AY160" s="256" t="s">
        <v>129</v>
      </c>
    </row>
    <row r="161" s="2" customFormat="1" ht="21.75" customHeight="1">
      <c r="A161" s="38"/>
      <c r="B161" s="39"/>
      <c r="C161" s="257" t="s">
        <v>128</v>
      </c>
      <c r="D161" s="257" t="s">
        <v>163</v>
      </c>
      <c r="E161" s="258" t="s">
        <v>177</v>
      </c>
      <c r="F161" s="259" t="s">
        <v>338</v>
      </c>
      <c r="G161" s="260" t="s">
        <v>166</v>
      </c>
      <c r="H161" s="261">
        <v>754.75199999999995</v>
      </c>
      <c r="I161" s="262"/>
      <c r="J161" s="263">
        <f>ROUND(I161*H161,2)</f>
        <v>0</v>
      </c>
      <c r="K161" s="259" t="s">
        <v>133</v>
      </c>
      <c r="L161" s="44"/>
      <c r="M161" s="264" t="s">
        <v>1</v>
      </c>
      <c r="N161" s="265" t="s">
        <v>40</v>
      </c>
      <c r="O161" s="91"/>
      <c r="P161" s="220">
        <f>O161*H161</f>
        <v>0</v>
      </c>
      <c r="Q161" s="220">
        <v>0</v>
      </c>
      <c r="R161" s="220">
        <f>Q161*H161</f>
        <v>0</v>
      </c>
      <c r="S161" s="220">
        <v>0</v>
      </c>
      <c r="T161" s="221">
        <f>S161*H161</f>
        <v>0</v>
      </c>
      <c r="U161" s="38"/>
      <c r="V161" s="38"/>
      <c r="W161" s="38"/>
      <c r="X161" s="38"/>
      <c r="Y161" s="38"/>
      <c r="Z161" s="38"/>
      <c r="AA161" s="38"/>
      <c r="AB161" s="38"/>
      <c r="AC161" s="38"/>
      <c r="AD161" s="38"/>
      <c r="AE161" s="38"/>
      <c r="AR161" s="222" t="s">
        <v>135</v>
      </c>
      <c r="AT161" s="222" t="s">
        <v>163</v>
      </c>
      <c r="AU161" s="222" t="s">
        <v>83</v>
      </c>
      <c r="AY161" s="17" t="s">
        <v>129</v>
      </c>
      <c r="BE161" s="223">
        <f>IF(N161="základní",J161,0)</f>
        <v>0</v>
      </c>
      <c r="BF161" s="223">
        <f>IF(N161="snížená",J161,0)</f>
        <v>0</v>
      </c>
      <c r="BG161" s="223">
        <f>IF(N161="zákl. přenesená",J161,0)</f>
        <v>0</v>
      </c>
      <c r="BH161" s="223">
        <f>IF(N161="sníž. přenesená",J161,0)</f>
        <v>0</v>
      </c>
      <c r="BI161" s="223">
        <f>IF(N161="nulová",J161,0)</f>
        <v>0</v>
      </c>
      <c r="BJ161" s="17" t="s">
        <v>83</v>
      </c>
      <c r="BK161" s="223">
        <f>ROUND(I161*H161,2)</f>
        <v>0</v>
      </c>
      <c r="BL161" s="17" t="s">
        <v>135</v>
      </c>
      <c r="BM161" s="222" t="s">
        <v>339</v>
      </c>
    </row>
    <row r="162" s="2" customFormat="1">
      <c r="A162" s="38"/>
      <c r="B162" s="39"/>
      <c r="C162" s="40"/>
      <c r="D162" s="226" t="s">
        <v>168</v>
      </c>
      <c r="E162" s="40"/>
      <c r="F162" s="266" t="s">
        <v>169</v>
      </c>
      <c r="G162" s="40"/>
      <c r="H162" s="40"/>
      <c r="I162" s="267"/>
      <c r="J162" s="40"/>
      <c r="K162" s="40"/>
      <c r="L162" s="44"/>
      <c r="M162" s="268"/>
      <c r="N162" s="269"/>
      <c r="O162" s="91"/>
      <c r="P162" s="91"/>
      <c r="Q162" s="91"/>
      <c r="R162" s="91"/>
      <c r="S162" s="91"/>
      <c r="T162" s="92"/>
      <c r="U162" s="38"/>
      <c r="V162" s="38"/>
      <c r="W162" s="38"/>
      <c r="X162" s="38"/>
      <c r="Y162" s="38"/>
      <c r="Z162" s="38"/>
      <c r="AA162" s="38"/>
      <c r="AB162" s="38"/>
      <c r="AC162" s="38"/>
      <c r="AD162" s="38"/>
      <c r="AE162" s="38"/>
      <c r="AT162" s="17" t="s">
        <v>168</v>
      </c>
      <c r="AU162" s="17" t="s">
        <v>83</v>
      </c>
    </row>
    <row r="163" s="13" customFormat="1">
      <c r="A163" s="13"/>
      <c r="B163" s="235"/>
      <c r="C163" s="236"/>
      <c r="D163" s="226" t="s">
        <v>137</v>
      </c>
      <c r="E163" s="237" t="s">
        <v>1</v>
      </c>
      <c r="F163" s="238" t="s">
        <v>486</v>
      </c>
      <c r="G163" s="236"/>
      <c r="H163" s="239">
        <v>153.137</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137</v>
      </c>
      <c r="AU163" s="245" t="s">
        <v>83</v>
      </c>
      <c r="AV163" s="13" t="s">
        <v>85</v>
      </c>
      <c r="AW163" s="13" t="s">
        <v>31</v>
      </c>
      <c r="AX163" s="13" t="s">
        <v>75</v>
      </c>
      <c r="AY163" s="245" t="s">
        <v>129</v>
      </c>
    </row>
    <row r="164" s="13" customFormat="1">
      <c r="A164" s="13"/>
      <c r="B164" s="235"/>
      <c r="C164" s="236"/>
      <c r="D164" s="226" t="s">
        <v>137</v>
      </c>
      <c r="E164" s="237" t="s">
        <v>1</v>
      </c>
      <c r="F164" s="238" t="s">
        <v>487</v>
      </c>
      <c r="G164" s="236"/>
      <c r="H164" s="239">
        <v>85.390000000000001</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137</v>
      </c>
      <c r="AU164" s="245" t="s">
        <v>83</v>
      </c>
      <c r="AV164" s="13" t="s">
        <v>85</v>
      </c>
      <c r="AW164" s="13" t="s">
        <v>31</v>
      </c>
      <c r="AX164" s="13" t="s">
        <v>75</v>
      </c>
      <c r="AY164" s="245" t="s">
        <v>129</v>
      </c>
    </row>
    <row r="165" s="13" customFormat="1">
      <c r="A165" s="13"/>
      <c r="B165" s="235"/>
      <c r="C165" s="236"/>
      <c r="D165" s="226" t="s">
        <v>137</v>
      </c>
      <c r="E165" s="237" t="s">
        <v>1</v>
      </c>
      <c r="F165" s="238" t="s">
        <v>488</v>
      </c>
      <c r="G165" s="236"/>
      <c r="H165" s="239">
        <v>229.28700000000001</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137</v>
      </c>
      <c r="AU165" s="245" t="s">
        <v>83</v>
      </c>
      <c r="AV165" s="13" t="s">
        <v>85</v>
      </c>
      <c r="AW165" s="13" t="s">
        <v>31</v>
      </c>
      <c r="AX165" s="13" t="s">
        <v>75</v>
      </c>
      <c r="AY165" s="245" t="s">
        <v>129</v>
      </c>
    </row>
    <row r="166" s="13" customFormat="1">
      <c r="A166" s="13"/>
      <c r="B166" s="235"/>
      <c r="C166" s="236"/>
      <c r="D166" s="226" t="s">
        <v>137</v>
      </c>
      <c r="E166" s="237" t="s">
        <v>1</v>
      </c>
      <c r="F166" s="238" t="s">
        <v>489</v>
      </c>
      <c r="G166" s="236"/>
      <c r="H166" s="239">
        <v>46.906999999999996</v>
      </c>
      <c r="I166" s="240"/>
      <c r="J166" s="236"/>
      <c r="K166" s="236"/>
      <c r="L166" s="241"/>
      <c r="M166" s="242"/>
      <c r="N166" s="243"/>
      <c r="O166" s="243"/>
      <c r="P166" s="243"/>
      <c r="Q166" s="243"/>
      <c r="R166" s="243"/>
      <c r="S166" s="243"/>
      <c r="T166" s="244"/>
      <c r="U166" s="13"/>
      <c r="V166" s="13"/>
      <c r="W166" s="13"/>
      <c r="X166" s="13"/>
      <c r="Y166" s="13"/>
      <c r="Z166" s="13"/>
      <c r="AA166" s="13"/>
      <c r="AB166" s="13"/>
      <c r="AC166" s="13"/>
      <c r="AD166" s="13"/>
      <c r="AE166" s="13"/>
      <c r="AT166" s="245" t="s">
        <v>137</v>
      </c>
      <c r="AU166" s="245" t="s">
        <v>83</v>
      </c>
      <c r="AV166" s="13" t="s">
        <v>85</v>
      </c>
      <c r="AW166" s="13" t="s">
        <v>31</v>
      </c>
      <c r="AX166" s="13" t="s">
        <v>75</v>
      </c>
      <c r="AY166" s="245" t="s">
        <v>129</v>
      </c>
    </row>
    <row r="167" s="13" customFormat="1">
      <c r="A167" s="13"/>
      <c r="B167" s="235"/>
      <c r="C167" s="236"/>
      <c r="D167" s="226" t="s">
        <v>137</v>
      </c>
      <c r="E167" s="237" t="s">
        <v>1</v>
      </c>
      <c r="F167" s="238" t="s">
        <v>490</v>
      </c>
      <c r="G167" s="236"/>
      <c r="H167" s="239">
        <v>26.169</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137</v>
      </c>
      <c r="AU167" s="245" t="s">
        <v>83</v>
      </c>
      <c r="AV167" s="13" t="s">
        <v>85</v>
      </c>
      <c r="AW167" s="13" t="s">
        <v>31</v>
      </c>
      <c r="AX167" s="13" t="s">
        <v>75</v>
      </c>
      <c r="AY167" s="245" t="s">
        <v>129</v>
      </c>
    </row>
    <row r="168" s="13" customFormat="1">
      <c r="A168" s="13"/>
      <c r="B168" s="235"/>
      <c r="C168" s="236"/>
      <c r="D168" s="226" t="s">
        <v>137</v>
      </c>
      <c r="E168" s="237" t="s">
        <v>1</v>
      </c>
      <c r="F168" s="238" t="s">
        <v>491</v>
      </c>
      <c r="G168" s="236"/>
      <c r="H168" s="239">
        <v>56</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137</v>
      </c>
      <c r="AU168" s="245" t="s">
        <v>83</v>
      </c>
      <c r="AV168" s="13" t="s">
        <v>85</v>
      </c>
      <c r="AW168" s="13" t="s">
        <v>31</v>
      </c>
      <c r="AX168" s="13" t="s">
        <v>75</v>
      </c>
      <c r="AY168" s="245" t="s">
        <v>129</v>
      </c>
    </row>
    <row r="169" s="13" customFormat="1">
      <c r="A169" s="13"/>
      <c r="B169" s="235"/>
      <c r="C169" s="236"/>
      <c r="D169" s="226" t="s">
        <v>137</v>
      </c>
      <c r="E169" s="237" t="s">
        <v>1</v>
      </c>
      <c r="F169" s="238" t="s">
        <v>492</v>
      </c>
      <c r="G169" s="236"/>
      <c r="H169" s="239">
        <v>51.116999999999997</v>
      </c>
      <c r="I169" s="240"/>
      <c r="J169" s="236"/>
      <c r="K169" s="236"/>
      <c r="L169" s="241"/>
      <c r="M169" s="242"/>
      <c r="N169" s="243"/>
      <c r="O169" s="243"/>
      <c r="P169" s="243"/>
      <c r="Q169" s="243"/>
      <c r="R169" s="243"/>
      <c r="S169" s="243"/>
      <c r="T169" s="244"/>
      <c r="U169" s="13"/>
      <c r="V169" s="13"/>
      <c r="W169" s="13"/>
      <c r="X169" s="13"/>
      <c r="Y169" s="13"/>
      <c r="Z169" s="13"/>
      <c r="AA169" s="13"/>
      <c r="AB169" s="13"/>
      <c r="AC169" s="13"/>
      <c r="AD169" s="13"/>
      <c r="AE169" s="13"/>
      <c r="AT169" s="245" t="s">
        <v>137</v>
      </c>
      <c r="AU169" s="245" t="s">
        <v>83</v>
      </c>
      <c r="AV169" s="13" t="s">
        <v>85</v>
      </c>
      <c r="AW169" s="13" t="s">
        <v>31</v>
      </c>
      <c r="AX169" s="13" t="s">
        <v>75</v>
      </c>
      <c r="AY169" s="245" t="s">
        <v>129</v>
      </c>
    </row>
    <row r="170" s="13" customFormat="1">
      <c r="A170" s="13"/>
      <c r="B170" s="235"/>
      <c r="C170" s="236"/>
      <c r="D170" s="226" t="s">
        <v>137</v>
      </c>
      <c r="E170" s="237" t="s">
        <v>1</v>
      </c>
      <c r="F170" s="238" t="s">
        <v>493</v>
      </c>
      <c r="G170" s="236"/>
      <c r="H170" s="239">
        <v>46.606000000000002</v>
      </c>
      <c r="I170" s="240"/>
      <c r="J170" s="236"/>
      <c r="K170" s="236"/>
      <c r="L170" s="241"/>
      <c r="M170" s="242"/>
      <c r="N170" s="243"/>
      <c r="O170" s="243"/>
      <c r="P170" s="243"/>
      <c r="Q170" s="243"/>
      <c r="R170" s="243"/>
      <c r="S170" s="243"/>
      <c r="T170" s="244"/>
      <c r="U170" s="13"/>
      <c r="V170" s="13"/>
      <c r="W170" s="13"/>
      <c r="X170" s="13"/>
      <c r="Y170" s="13"/>
      <c r="Z170" s="13"/>
      <c r="AA170" s="13"/>
      <c r="AB170" s="13"/>
      <c r="AC170" s="13"/>
      <c r="AD170" s="13"/>
      <c r="AE170" s="13"/>
      <c r="AT170" s="245" t="s">
        <v>137</v>
      </c>
      <c r="AU170" s="245" t="s">
        <v>83</v>
      </c>
      <c r="AV170" s="13" t="s">
        <v>85</v>
      </c>
      <c r="AW170" s="13" t="s">
        <v>31</v>
      </c>
      <c r="AX170" s="13" t="s">
        <v>75</v>
      </c>
      <c r="AY170" s="245" t="s">
        <v>129</v>
      </c>
    </row>
    <row r="171" s="13" customFormat="1">
      <c r="A171" s="13"/>
      <c r="B171" s="235"/>
      <c r="C171" s="236"/>
      <c r="D171" s="226" t="s">
        <v>137</v>
      </c>
      <c r="E171" s="237" t="s">
        <v>1</v>
      </c>
      <c r="F171" s="238" t="s">
        <v>494</v>
      </c>
      <c r="G171" s="236"/>
      <c r="H171" s="239">
        <v>60.139000000000003</v>
      </c>
      <c r="I171" s="240"/>
      <c r="J171" s="236"/>
      <c r="K171" s="236"/>
      <c r="L171" s="241"/>
      <c r="M171" s="242"/>
      <c r="N171" s="243"/>
      <c r="O171" s="243"/>
      <c r="P171" s="243"/>
      <c r="Q171" s="243"/>
      <c r="R171" s="243"/>
      <c r="S171" s="243"/>
      <c r="T171" s="244"/>
      <c r="U171" s="13"/>
      <c r="V171" s="13"/>
      <c r="W171" s="13"/>
      <c r="X171" s="13"/>
      <c r="Y171" s="13"/>
      <c r="Z171" s="13"/>
      <c r="AA171" s="13"/>
      <c r="AB171" s="13"/>
      <c r="AC171" s="13"/>
      <c r="AD171" s="13"/>
      <c r="AE171" s="13"/>
      <c r="AT171" s="245" t="s">
        <v>137</v>
      </c>
      <c r="AU171" s="245" t="s">
        <v>83</v>
      </c>
      <c r="AV171" s="13" t="s">
        <v>85</v>
      </c>
      <c r="AW171" s="13" t="s">
        <v>31</v>
      </c>
      <c r="AX171" s="13" t="s">
        <v>75</v>
      </c>
      <c r="AY171" s="245" t="s">
        <v>129</v>
      </c>
    </row>
    <row r="172" s="14" customFormat="1">
      <c r="A172" s="14"/>
      <c r="B172" s="246"/>
      <c r="C172" s="247"/>
      <c r="D172" s="226" t="s">
        <v>137</v>
      </c>
      <c r="E172" s="248" t="s">
        <v>1</v>
      </c>
      <c r="F172" s="249" t="s">
        <v>160</v>
      </c>
      <c r="G172" s="247"/>
      <c r="H172" s="250">
        <v>754.75199999999995</v>
      </c>
      <c r="I172" s="251"/>
      <c r="J172" s="247"/>
      <c r="K172" s="247"/>
      <c r="L172" s="252"/>
      <c r="M172" s="253"/>
      <c r="N172" s="254"/>
      <c r="O172" s="254"/>
      <c r="P172" s="254"/>
      <c r="Q172" s="254"/>
      <c r="R172" s="254"/>
      <c r="S172" s="254"/>
      <c r="T172" s="255"/>
      <c r="U172" s="14"/>
      <c r="V172" s="14"/>
      <c r="W172" s="14"/>
      <c r="X172" s="14"/>
      <c r="Y172" s="14"/>
      <c r="Z172" s="14"/>
      <c r="AA172" s="14"/>
      <c r="AB172" s="14"/>
      <c r="AC172" s="14"/>
      <c r="AD172" s="14"/>
      <c r="AE172" s="14"/>
      <c r="AT172" s="256" t="s">
        <v>137</v>
      </c>
      <c r="AU172" s="256" t="s">
        <v>83</v>
      </c>
      <c r="AV172" s="14" t="s">
        <v>135</v>
      </c>
      <c r="AW172" s="14" t="s">
        <v>31</v>
      </c>
      <c r="AX172" s="14" t="s">
        <v>83</v>
      </c>
      <c r="AY172" s="256" t="s">
        <v>129</v>
      </c>
    </row>
    <row r="173" s="2" customFormat="1" ht="134.25" customHeight="1">
      <c r="A173" s="38"/>
      <c r="B173" s="39"/>
      <c r="C173" s="257" t="s">
        <v>135</v>
      </c>
      <c r="D173" s="257" t="s">
        <v>163</v>
      </c>
      <c r="E173" s="258" t="s">
        <v>188</v>
      </c>
      <c r="F173" s="259" t="s">
        <v>189</v>
      </c>
      <c r="G173" s="260" t="s">
        <v>190</v>
      </c>
      <c r="H173" s="261">
        <v>13.882999999999999</v>
      </c>
      <c r="I173" s="262"/>
      <c r="J173" s="263">
        <f>ROUND(I173*H173,2)</f>
        <v>0</v>
      </c>
      <c r="K173" s="259" t="s">
        <v>133</v>
      </c>
      <c r="L173" s="44"/>
      <c r="M173" s="264" t="s">
        <v>1</v>
      </c>
      <c r="N173" s="265" t="s">
        <v>40</v>
      </c>
      <c r="O173" s="91"/>
      <c r="P173" s="220">
        <f>O173*H173</f>
        <v>0</v>
      </c>
      <c r="Q173" s="220">
        <v>0</v>
      </c>
      <c r="R173" s="220">
        <f>Q173*H173</f>
        <v>0</v>
      </c>
      <c r="S173" s="220">
        <v>0</v>
      </c>
      <c r="T173" s="221">
        <f>S173*H173</f>
        <v>0</v>
      </c>
      <c r="U173" s="38"/>
      <c r="V173" s="38"/>
      <c r="W173" s="38"/>
      <c r="X173" s="38"/>
      <c r="Y173" s="38"/>
      <c r="Z173" s="38"/>
      <c r="AA173" s="38"/>
      <c r="AB173" s="38"/>
      <c r="AC173" s="38"/>
      <c r="AD173" s="38"/>
      <c r="AE173" s="38"/>
      <c r="AR173" s="222" t="s">
        <v>135</v>
      </c>
      <c r="AT173" s="222" t="s">
        <v>163</v>
      </c>
      <c r="AU173" s="222" t="s">
        <v>83</v>
      </c>
      <c r="AY173" s="17" t="s">
        <v>129</v>
      </c>
      <c r="BE173" s="223">
        <f>IF(N173="základní",J173,0)</f>
        <v>0</v>
      </c>
      <c r="BF173" s="223">
        <f>IF(N173="snížená",J173,0)</f>
        <v>0</v>
      </c>
      <c r="BG173" s="223">
        <f>IF(N173="zákl. přenesená",J173,0)</f>
        <v>0</v>
      </c>
      <c r="BH173" s="223">
        <f>IF(N173="sníž. přenesená",J173,0)</f>
        <v>0</v>
      </c>
      <c r="BI173" s="223">
        <f>IF(N173="nulová",J173,0)</f>
        <v>0</v>
      </c>
      <c r="BJ173" s="17" t="s">
        <v>83</v>
      </c>
      <c r="BK173" s="223">
        <f>ROUND(I173*H173,2)</f>
        <v>0</v>
      </c>
      <c r="BL173" s="17" t="s">
        <v>135</v>
      </c>
      <c r="BM173" s="222" t="s">
        <v>345</v>
      </c>
    </row>
    <row r="174" s="2" customFormat="1">
      <c r="A174" s="38"/>
      <c r="B174" s="39"/>
      <c r="C174" s="40"/>
      <c r="D174" s="226" t="s">
        <v>168</v>
      </c>
      <c r="E174" s="40"/>
      <c r="F174" s="266" t="s">
        <v>192</v>
      </c>
      <c r="G174" s="40"/>
      <c r="H174" s="40"/>
      <c r="I174" s="267"/>
      <c r="J174" s="40"/>
      <c r="K174" s="40"/>
      <c r="L174" s="44"/>
      <c r="M174" s="268"/>
      <c r="N174" s="269"/>
      <c r="O174" s="91"/>
      <c r="P174" s="91"/>
      <c r="Q174" s="91"/>
      <c r="R174" s="91"/>
      <c r="S174" s="91"/>
      <c r="T174" s="92"/>
      <c r="U174" s="38"/>
      <c r="V174" s="38"/>
      <c r="W174" s="38"/>
      <c r="X174" s="38"/>
      <c r="Y174" s="38"/>
      <c r="Z174" s="38"/>
      <c r="AA174" s="38"/>
      <c r="AB174" s="38"/>
      <c r="AC174" s="38"/>
      <c r="AD174" s="38"/>
      <c r="AE174" s="38"/>
      <c r="AT174" s="17" t="s">
        <v>168</v>
      </c>
      <c r="AU174" s="17" t="s">
        <v>83</v>
      </c>
    </row>
    <row r="175" s="13" customFormat="1">
      <c r="A175" s="13"/>
      <c r="B175" s="235"/>
      <c r="C175" s="236"/>
      <c r="D175" s="226" t="s">
        <v>137</v>
      </c>
      <c r="E175" s="237" t="s">
        <v>1</v>
      </c>
      <c r="F175" s="238" t="s">
        <v>495</v>
      </c>
      <c r="G175" s="236"/>
      <c r="H175" s="239">
        <v>2.2410000000000001</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137</v>
      </c>
      <c r="AU175" s="245" t="s">
        <v>83</v>
      </c>
      <c r="AV175" s="13" t="s">
        <v>85</v>
      </c>
      <c r="AW175" s="13" t="s">
        <v>31</v>
      </c>
      <c r="AX175" s="13" t="s">
        <v>75</v>
      </c>
      <c r="AY175" s="245" t="s">
        <v>129</v>
      </c>
    </row>
    <row r="176" s="13" customFormat="1">
      <c r="A176" s="13"/>
      <c r="B176" s="235"/>
      <c r="C176" s="236"/>
      <c r="D176" s="226" t="s">
        <v>137</v>
      </c>
      <c r="E176" s="237" t="s">
        <v>1</v>
      </c>
      <c r="F176" s="238" t="s">
        <v>496</v>
      </c>
      <c r="G176" s="236"/>
      <c r="H176" s="239">
        <v>1.9330000000000001</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137</v>
      </c>
      <c r="AU176" s="245" t="s">
        <v>83</v>
      </c>
      <c r="AV176" s="13" t="s">
        <v>85</v>
      </c>
      <c r="AW176" s="13" t="s">
        <v>31</v>
      </c>
      <c r="AX176" s="13" t="s">
        <v>75</v>
      </c>
      <c r="AY176" s="245" t="s">
        <v>129</v>
      </c>
    </row>
    <row r="177" s="13" customFormat="1">
      <c r="A177" s="13"/>
      <c r="B177" s="235"/>
      <c r="C177" s="236"/>
      <c r="D177" s="226" t="s">
        <v>137</v>
      </c>
      <c r="E177" s="237" t="s">
        <v>1</v>
      </c>
      <c r="F177" s="238" t="s">
        <v>497</v>
      </c>
      <c r="G177" s="236"/>
      <c r="H177" s="239">
        <v>0.55900000000000005</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137</v>
      </c>
      <c r="AU177" s="245" t="s">
        <v>83</v>
      </c>
      <c r="AV177" s="13" t="s">
        <v>85</v>
      </c>
      <c r="AW177" s="13" t="s">
        <v>31</v>
      </c>
      <c r="AX177" s="13" t="s">
        <v>75</v>
      </c>
      <c r="AY177" s="245" t="s">
        <v>129</v>
      </c>
    </row>
    <row r="178" s="13" customFormat="1">
      <c r="A178" s="13"/>
      <c r="B178" s="235"/>
      <c r="C178" s="236"/>
      <c r="D178" s="226" t="s">
        <v>137</v>
      </c>
      <c r="E178" s="237" t="s">
        <v>1</v>
      </c>
      <c r="F178" s="238" t="s">
        <v>498</v>
      </c>
      <c r="G178" s="236"/>
      <c r="H178" s="239">
        <v>1.6879999999999999</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137</v>
      </c>
      <c r="AU178" s="245" t="s">
        <v>83</v>
      </c>
      <c r="AV178" s="13" t="s">
        <v>85</v>
      </c>
      <c r="AW178" s="13" t="s">
        <v>31</v>
      </c>
      <c r="AX178" s="13" t="s">
        <v>75</v>
      </c>
      <c r="AY178" s="245" t="s">
        <v>129</v>
      </c>
    </row>
    <row r="179" s="13" customFormat="1">
      <c r="A179" s="13"/>
      <c r="B179" s="235"/>
      <c r="C179" s="236"/>
      <c r="D179" s="226" t="s">
        <v>137</v>
      </c>
      <c r="E179" s="237" t="s">
        <v>1</v>
      </c>
      <c r="F179" s="238" t="s">
        <v>499</v>
      </c>
      <c r="G179" s="236"/>
      <c r="H179" s="239">
        <v>1.7549999999999999</v>
      </c>
      <c r="I179" s="240"/>
      <c r="J179" s="236"/>
      <c r="K179" s="236"/>
      <c r="L179" s="241"/>
      <c r="M179" s="242"/>
      <c r="N179" s="243"/>
      <c r="O179" s="243"/>
      <c r="P179" s="243"/>
      <c r="Q179" s="243"/>
      <c r="R179" s="243"/>
      <c r="S179" s="243"/>
      <c r="T179" s="244"/>
      <c r="U179" s="13"/>
      <c r="V179" s="13"/>
      <c r="W179" s="13"/>
      <c r="X179" s="13"/>
      <c r="Y179" s="13"/>
      <c r="Z179" s="13"/>
      <c r="AA179" s="13"/>
      <c r="AB179" s="13"/>
      <c r="AC179" s="13"/>
      <c r="AD179" s="13"/>
      <c r="AE179" s="13"/>
      <c r="AT179" s="245" t="s">
        <v>137</v>
      </c>
      <c r="AU179" s="245" t="s">
        <v>83</v>
      </c>
      <c r="AV179" s="13" t="s">
        <v>85</v>
      </c>
      <c r="AW179" s="13" t="s">
        <v>31</v>
      </c>
      <c r="AX179" s="13" t="s">
        <v>75</v>
      </c>
      <c r="AY179" s="245" t="s">
        <v>129</v>
      </c>
    </row>
    <row r="180" s="13" customFormat="1">
      <c r="A180" s="13"/>
      <c r="B180" s="235"/>
      <c r="C180" s="236"/>
      <c r="D180" s="226" t="s">
        <v>137</v>
      </c>
      <c r="E180" s="237" t="s">
        <v>1</v>
      </c>
      <c r="F180" s="238" t="s">
        <v>500</v>
      </c>
      <c r="G180" s="236"/>
      <c r="H180" s="239">
        <v>1.0009999999999999</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137</v>
      </c>
      <c r="AU180" s="245" t="s">
        <v>83</v>
      </c>
      <c r="AV180" s="13" t="s">
        <v>85</v>
      </c>
      <c r="AW180" s="13" t="s">
        <v>31</v>
      </c>
      <c r="AX180" s="13" t="s">
        <v>75</v>
      </c>
      <c r="AY180" s="245" t="s">
        <v>129</v>
      </c>
    </row>
    <row r="181" s="13" customFormat="1">
      <c r="A181" s="13"/>
      <c r="B181" s="235"/>
      <c r="C181" s="236"/>
      <c r="D181" s="226" t="s">
        <v>137</v>
      </c>
      <c r="E181" s="237" t="s">
        <v>1</v>
      </c>
      <c r="F181" s="238" t="s">
        <v>501</v>
      </c>
      <c r="G181" s="236"/>
      <c r="H181" s="239">
        <v>0.80400000000000005</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137</v>
      </c>
      <c r="AU181" s="245" t="s">
        <v>83</v>
      </c>
      <c r="AV181" s="13" t="s">
        <v>85</v>
      </c>
      <c r="AW181" s="13" t="s">
        <v>31</v>
      </c>
      <c r="AX181" s="13" t="s">
        <v>75</v>
      </c>
      <c r="AY181" s="245" t="s">
        <v>129</v>
      </c>
    </row>
    <row r="182" s="13" customFormat="1">
      <c r="A182" s="13"/>
      <c r="B182" s="235"/>
      <c r="C182" s="236"/>
      <c r="D182" s="226" t="s">
        <v>137</v>
      </c>
      <c r="E182" s="237" t="s">
        <v>1</v>
      </c>
      <c r="F182" s="238" t="s">
        <v>502</v>
      </c>
      <c r="G182" s="236"/>
      <c r="H182" s="239">
        <v>1.409</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137</v>
      </c>
      <c r="AU182" s="245" t="s">
        <v>83</v>
      </c>
      <c r="AV182" s="13" t="s">
        <v>85</v>
      </c>
      <c r="AW182" s="13" t="s">
        <v>31</v>
      </c>
      <c r="AX182" s="13" t="s">
        <v>75</v>
      </c>
      <c r="AY182" s="245" t="s">
        <v>129</v>
      </c>
    </row>
    <row r="183" s="13" customFormat="1">
      <c r="A183" s="13"/>
      <c r="B183" s="235"/>
      <c r="C183" s="236"/>
      <c r="D183" s="226" t="s">
        <v>137</v>
      </c>
      <c r="E183" s="237" t="s">
        <v>1</v>
      </c>
      <c r="F183" s="238" t="s">
        <v>503</v>
      </c>
      <c r="G183" s="236"/>
      <c r="H183" s="239">
        <v>0.501</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137</v>
      </c>
      <c r="AU183" s="245" t="s">
        <v>83</v>
      </c>
      <c r="AV183" s="13" t="s">
        <v>85</v>
      </c>
      <c r="AW183" s="13" t="s">
        <v>31</v>
      </c>
      <c r="AX183" s="13" t="s">
        <v>75</v>
      </c>
      <c r="AY183" s="245" t="s">
        <v>129</v>
      </c>
    </row>
    <row r="184" s="13" customFormat="1">
      <c r="A184" s="13"/>
      <c r="B184" s="235"/>
      <c r="C184" s="236"/>
      <c r="D184" s="226" t="s">
        <v>137</v>
      </c>
      <c r="E184" s="237" t="s">
        <v>1</v>
      </c>
      <c r="F184" s="238" t="s">
        <v>504</v>
      </c>
      <c r="G184" s="236"/>
      <c r="H184" s="239">
        <v>1.4770000000000001</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137</v>
      </c>
      <c r="AU184" s="245" t="s">
        <v>83</v>
      </c>
      <c r="AV184" s="13" t="s">
        <v>85</v>
      </c>
      <c r="AW184" s="13" t="s">
        <v>31</v>
      </c>
      <c r="AX184" s="13" t="s">
        <v>75</v>
      </c>
      <c r="AY184" s="245" t="s">
        <v>129</v>
      </c>
    </row>
    <row r="185" s="13" customFormat="1">
      <c r="A185" s="13"/>
      <c r="B185" s="235"/>
      <c r="C185" s="236"/>
      <c r="D185" s="226" t="s">
        <v>137</v>
      </c>
      <c r="E185" s="237" t="s">
        <v>1</v>
      </c>
      <c r="F185" s="238" t="s">
        <v>505</v>
      </c>
      <c r="G185" s="236"/>
      <c r="H185" s="239">
        <v>0.29199999999999998</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137</v>
      </c>
      <c r="AU185" s="245" t="s">
        <v>83</v>
      </c>
      <c r="AV185" s="13" t="s">
        <v>85</v>
      </c>
      <c r="AW185" s="13" t="s">
        <v>31</v>
      </c>
      <c r="AX185" s="13" t="s">
        <v>75</v>
      </c>
      <c r="AY185" s="245" t="s">
        <v>129</v>
      </c>
    </row>
    <row r="186" s="13" customFormat="1">
      <c r="A186" s="13"/>
      <c r="B186" s="235"/>
      <c r="C186" s="236"/>
      <c r="D186" s="226" t="s">
        <v>137</v>
      </c>
      <c r="E186" s="237" t="s">
        <v>1</v>
      </c>
      <c r="F186" s="238" t="s">
        <v>506</v>
      </c>
      <c r="G186" s="236"/>
      <c r="H186" s="239">
        <v>0.223</v>
      </c>
      <c r="I186" s="240"/>
      <c r="J186" s="236"/>
      <c r="K186" s="236"/>
      <c r="L186" s="241"/>
      <c r="M186" s="242"/>
      <c r="N186" s="243"/>
      <c r="O186" s="243"/>
      <c r="P186" s="243"/>
      <c r="Q186" s="243"/>
      <c r="R186" s="243"/>
      <c r="S186" s="243"/>
      <c r="T186" s="244"/>
      <c r="U186" s="13"/>
      <c r="V186" s="13"/>
      <c r="W186" s="13"/>
      <c r="X186" s="13"/>
      <c r="Y186" s="13"/>
      <c r="Z186" s="13"/>
      <c r="AA186" s="13"/>
      <c r="AB186" s="13"/>
      <c r="AC186" s="13"/>
      <c r="AD186" s="13"/>
      <c r="AE186" s="13"/>
      <c r="AT186" s="245" t="s">
        <v>137</v>
      </c>
      <c r="AU186" s="245" t="s">
        <v>83</v>
      </c>
      <c r="AV186" s="13" t="s">
        <v>85</v>
      </c>
      <c r="AW186" s="13" t="s">
        <v>31</v>
      </c>
      <c r="AX186" s="13" t="s">
        <v>75</v>
      </c>
      <c r="AY186" s="245" t="s">
        <v>129</v>
      </c>
    </row>
    <row r="187" s="14" customFormat="1">
      <c r="A187" s="14"/>
      <c r="B187" s="246"/>
      <c r="C187" s="247"/>
      <c r="D187" s="226" t="s">
        <v>137</v>
      </c>
      <c r="E187" s="248" t="s">
        <v>1</v>
      </c>
      <c r="F187" s="249" t="s">
        <v>160</v>
      </c>
      <c r="G187" s="247"/>
      <c r="H187" s="250">
        <v>13.883000000000001</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137</v>
      </c>
      <c r="AU187" s="256" t="s">
        <v>83</v>
      </c>
      <c r="AV187" s="14" t="s">
        <v>135</v>
      </c>
      <c r="AW187" s="14" t="s">
        <v>31</v>
      </c>
      <c r="AX187" s="14" t="s">
        <v>83</v>
      </c>
      <c r="AY187" s="256" t="s">
        <v>129</v>
      </c>
    </row>
    <row r="188" s="2" customFormat="1" ht="134.25" customHeight="1">
      <c r="A188" s="38"/>
      <c r="B188" s="39"/>
      <c r="C188" s="257" t="s">
        <v>201</v>
      </c>
      <c r="D188" s="257" t="s">
        <v>163</v>
      </c>
      <c r="E188" s="258" t="s">
        <v>202</v>
      </c>
      <c r="F188" s="259" t="s">
        <v>203</v>
      </c>
      <c r="G188" s="260" t="s">
        <v>204</v>
      </c>
      <c r="H188" s="261">
        <v>4312.8689999999997</v>
      </c>
      <c r="I188" s="262"/>
      <c r="J188" s="263">
        <f>ROUND(I188*H188,2)</f>
        <v>0</v>
      </c>
      <c r="K188" s="259" t="s">
        <v>133</v>
      </c>
      <c r="L188" s="44"/>
      <c r="M188" s="264" t="s">
        <v>1</v>
      </c>
      <c r="N188" s="265" t="s">
        <v>40</v>
      </c>
      <c r="O188" s="91"/>
      <c r="P188" s="220">
        <f>O188*H188</f>
        <v>0</v>
      </c>
      <c r="Q188" s="220">
        <v>0</v>
      </c>
      <c r="R188" s="220">
        <f>Q188*H188</f>
        <v>0</v>
      </c>
      <c r="S188" s="220">
        <v>0</v>
      </c>
      <c r="T188" s="221">
        <f>S188*H188</f>
        <v>0</v>
      </c>
      <c r="U188" s="38"/>
      <c r="V188" s="38"/>
      <c r="W188" s="38"/>
      <c r="X188" s="38"/>
      <c r="Y188" s="38"/>
      <c r="Z188" s="38"/>
      <c r="AA188" s="38"/>
      <c r="AB188" s="38"/>
      <c r="AC188" s="38"/>
      <c r="AD188" s="38"/>
      <c r="AE188" s="38"/>
      <c r="AR188" s="222" t="s">
        <v>135</v>
      </c>
      <c r="AT188" s="222" t="s">
        <v>163</v>
      </c>
      <c r="AU188" s="222" t="s">
        <v>83</v>
      </c>
      <c r="AY188" s="17" t="s">
        <v>129</v>
      </c>
      <c r="BE188" s="223">
        <f>IF(N188="základní",J188,0)</f>
        <v>0</v>
      </c>
      <c r="BF188" s="223">
        <f>IF(N188="snížená",J188,0)</f>
        <v>0</v>
      </c>
      <c r="BG188" s="223">
        <f>IF(N188="zákl. přenesená",J188,0)</f>
        <v>0</v>
      </c>
      <c r="BH188" s="223">
        <f>IF(N188="sníž. přenesená",J188,0)</f>
        <v>0</v>
      </c>
      <c r="BI188" s="223">
        <f>IF(N188="nulová",J188,0)</f>
        <v>0</v>
      </c>
      <c r="BJ188" s="17" t="s">
        <v>83</v>
      </c>
      <c r="BK188" s="223">
        <f>ROUND(I188*H188,2)</f>
        <v>0</v>
      </c>
      <c r="BL188" s="17" t="s">
        <v>135</v>
      </c>
      <c r="BM188" s="222" t="s">
        <v>360</v>
      </c>
    </row>
    <row r="189" s="2" customFormat="1">
      <c r="A189" s="38"/>
      <c r="B189" s="39"/>
      <c r="C189" s="40"/>
      <c r="D189" s="226" t="s">
        <v>168</v>
      </c>
      <c r="E189" s="40"/>
      <c r="F189" s="266" t="s">
        <v>192</v>
      </c>
      <c r="G189" s="40"/>
      <c r="H189" s="40"/>
      <c r="I189" s="267"/>
      <c r="J189" s="40"/>
      <c r="K189" s="40"/>
      <c r="L189" s="44"/>
      <c r="M189" s="268"/>
      <c r="N189" s="269"/>
      <c r="O189" s="91"/>
      <c r="P189" s="91"/>
      <c r="Q189" s="91"/>
      <c r="R189" s="91"/>
      <c r="S189" s="91"/>
      <c r="T189" s="92"/>
      <c r="U189" s="38"/>
      <c r="V189" s="38"/>
      <c r="W189" s="38"/>
      <c r="X189" s="38"/>
      <c r="Y189" s="38"/>
      <c r="Z189" s="38"/>
      <c r="AA189" s="38"/>
      <c r="AB189" s="38"/>
      <c r="AC189" s="38"/>
      <c r="AD189" s="38"/>
      <c r="AE189" s="38"/>
      <c r="AT189" s="17" t="s">
        <v>168</v>
      </c>
      <c r="AU189" s="17" t="s">
        <v>83</v>
      </c>
    </row>
    <row r="190" s="13" customFormat="1">
      <c r="A190" s="13"/>
      <c r="B190" s="235"/>
      <c r="C190" s="236"/>
      <c r="D190" s="226" t="s">
        <v>137</v>
      </c>
      <c r="E190" s="237" t="s">
        <v>1</v>
      </c>
      <c r="F190" s="238" t="s">
        <v>507</v>
      </c>
      <c r="G190" s="236"/>
      <c r="H190" s="239">
        <v>875.07000000000005</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137</v>
      </c>
      <c r="AU190" s="245" t="s">
        <v>83</v>
      </c>
      <c r="AV190" s="13" t="s">
        <v>85</v>
      </c>
      <c r="AW190" s="13" t="s">
        <v>31</v>
      </c>
      <c r="AX190" s="13" t="s">
        <v>75</v>
      </c>
      <c r="AY190" s="245" t="s">
        <v>129</v>
      </c>
    </row>
    <row r="191" s="13" customFormat="1">
      <c r="A191" s="13"/>
      <c r="B191" s="235"/>
      <c r="C191" s="236"/>
      <c r="D191" s="226" t="s">
        <v>137</v>
      </c>
      <c r="E191" s="237" t="s">
        <v>1</v>
      </c>
      <c r="F191" s="238" t="s">
        <v>508</v>
      </c>
      <c r="G191" s="236"/>
      <c r="H191" s="239">
        <v>487.94400000000002</v>
      </c>
      <c r="I191" s="240"/>
      <c r="J191" s="236"/>
      <c r="K191" s="236"/>
      <c r="L191" s="241"/>
      <c r="M191" s="242"/>
      <c r="N191" s="243"/>
      <c r="O191" s="243"/>
      <c r="P191" s="243"/>
      <c r="Q191" s="243"/>
      <c r="R191" s="243"/>
      <c r="S191" s="243"/>
      <c r="T191" s="244"/>
      <c r="U191" s="13"/>
      <c r="V191" s="13"/>
      <c r="W191" s="13"/>
      <c r="X191" s="13"/>
      <c r="Y191" s="13"/>
      <c r="Z191" s="13"/>
      <c r="AA191" s="13"/>
      <c r="AB191" s="13"/>
      <c r="AC191" s="13"/>
      <c r="AD191" s="13"/>
      <c r="AE191" s="13"/>
      <c r="AT191" s="245" t="s">
        <v>137</v>
      </c>
      <c r="AU191" s="245" t="s">
        <v>83</v>
      </c>
      <c r="AV191" s="13" t="s">
        <v>85</v>
      </c>
      <c r="AW191" s="13" t="s">
        <v>31</v>
      </c>
      <c r="AX191" s="13" t="s">
        <v>75</v>
      </c>
      <c r="AY191" s="245" t="s">
        <v>129</v>
      </c>
    </row>
    <row r="192" s="13" customFormat="1">
      <c r="A192" s="13"/>
      <c r="B192" s="235"/>
      <c r="C192" s="236"/>
      <c r="D192" s="226" t="s">
        <v>137</v>
      </c>
      <c r="E192" s="237" t="s">
        <v>1</v>
      </c>
      <c r="F192" s="238" t="s">
        <v>509</v>
      </c>
      <c r="G192" s="236"/>
      <c r="H192" s="239">
        <v>1310.211</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137</v>
      </c>
      <c r="AU192" s="245" t="s">
        <v>83</v>
      </c>
      <c r="AV192" s="13" t="s">
        <v>85</v>
      </c>
      <c r="AW192" s="13" t="s">
        <v>31</v>
      </c>
      <c r="AX192" s="13" t="s">
        <v>75</v>
      </c>
      <c r="AY192" s="245" t="s">
        <v>129</v>
      </c>
    </row>
    <row r="193" s="13" customFormat="1">
      <c r="A193" s="13"/>
      <c r="B193" s="235"/>
      <c r="C193" s="236"/>
      <c r="D193" s="226" t="s">
        <v>137</v>
      </c>
      <c r="E193" s="237" t="s">
        <v>1</v>
      </c>
      <c r="F193" s="238" t="s">
        <v>510</v>
      </c>
      <c r="G193" s="236"/>
      <c r="H193" s="239">
        <v>268.04000000000002</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137</v>
      </c>
      <c r="AU193" s="245" t="s">
        <v>83</v>
      </c>
      <c r="AV193" s="13" t="s">
        <v>85</v>
      </c>
      <c r="AW193" s="13" t="s">
        <v>31</v>
      </c>
      <c r="AX193" s="13" t="s">
        <v>75</v>
      </c>
      <c r="AY193" s="245" t="s">
        <v>129</v>
      </c>
    </row>
    <row r="194" s="13" customFormat="1">
      <c r="A194" s="13"/>
      <c r="B194" s="235"/>
      <c r="C194" s="236"/>
      <c r="D194" s="226" t="s">
        <v>137</v>
      </c>
      <c r="E194" s="237" t="s">
        <v>1</v>
      </c>
      <c r="F194" s="238" t="s">
        <v>511</v>
      </c>
      <c r="G194" s="236"/>
      <c r="H194" s="239">
        <v>149.53800000000001</v>
      </c>
      <c r="I194" s="240"/>
      <c r="J194" s="236"/>
      <c r="K194" s="236"/>
      <c r="L194" s="241"/>
      <c r="M194" s="242"/>
      <c r="N194" s="243"/>
      <c r="O194" s="243"/>
      <c r="P194" s="243"/>
      <c r="Q194" s="243"/>
      <c r="R194" s="243"/>
      <c r="S194" s="243"/>
      <c r="T194" s="244"/>
      <c r="U194" s="13"/>
      <c r="V194" s="13"/>
      <c r="W194" s="13"/>
      <c r="X194" s="13"/>
      <c r="Y194" s="13"/>
      <c r="Z194" s="13"/>
      <c r="AA194" s="13"/>
      <c r="AB194" s="13"/>
      <c r="AC194" s="13"/>
      <c r="AD194" s="13"/>
      <c r="AE194" s="13"/>
      <c r="AT194" s="245" t="s">
        <v>137</v>
      </c>
      <c r="AU194" s="245" t="s">
        <v>83</v>
      </c>
      <c r="AV194" s="13" t="s">
        <v>85</v>
      </c>
      <c r="AW194" s="13" t="s">
        <v>31</v>
      </c>
      <c r="AX194" s="13" t="s">
        <v>75</v>
      </c>
      <c r="AY194" s="245" t="s">
        <v>129</v>
      </c>
    </row>
    <row r="195" s="13" customFormat="1">
      <c r="A195" s="13"/>
      <c r="B195" s="235"/>
      <c r="C195" s="236"/>
      <c r="D195" s="226" t="s">
        <v>137</v>
      </c>
      <c r="E195" s="237" t="s">
        <v>1</v>
      </c>
      <c r="F195" s="238" t="s">
        <v>512</v>
      </c>
      <c r="G195" s="236"/>
      <c r="H195" s="239">
        <v>320</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137</v>
      </c>
      <c r="AU195" s="245" t="s">
        <v>83</v>
      </c>
      <c r="AV195" s="13" t="s">
        <v>85</v>
      </c>
      <c r="AW195" s="13" t="s">
        <v>31</v>
      </c>
      <c r="AX195" s="13" t="s">
        <v>75</v>
      </c>
      <c r="AY195" s="245" t="s">
        <v>129</v>
      </c>
    </row>
    <row r="196" s="13" customFormat="1">
      <c r="A196" s="13"/>
      <c r="B196" s="235"/>
      <c r="C196" s="236"/>
      <c r="D196" s="226" t="s">
        <v>137</v>
      </c>
      <c r="E196" s="237" t="s">
        <v>1</v>
      </c>
      <c r="F196" s="238" t="s">
        <v>513</v>
      </c>
      <c r="G196" s="236"/>
      <c r="H196" s="239">
        <v>292.096</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137</v>
      </c>
      <c r="AU196" s="245" t="s">
        <v>83</v>
      </c>
      <c r="AV196" s="13" t="s">
        <v>85</v>
      </c>
      <c r="AW196" s="13" t="s">
        <v>31</v>
      </c>
      <c r="AX196" s="13" t="s">
        <v>75</v>
      </c>
      <c r="AY196" s="245" t="s">
        <v>129</v>
      </c>
    </row>
    <row r="197" s="13" customFormat="1">
      <c r="A197" s="13"/>
      <c r="B197" s="235"/>
      <c r="C197" s="236"/>
      <c r="D197" s="226" t="s">
        <v>137</v>
      </c>
      <c r="E197" s="237" t="s">
        <v>1</v>
      </c>
      <c r="F197" s="238" t="s">
        <v>514</v>
      </c>
      <c r="G197" s="236"/>
      <c r="H197" s="239">
        <v>266.31799999999998</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137</v>
      </c>
      <c r="AU197" s="245" t="s">
        <v>83</v>
      </c>
      <c r="AV197" s="13" t="s">
        <v>85</v>
      </c>
      <c r="AW197" s="13" t="s">
        <v>31</v>
      </c>
      <c r="AX197" s="13" t="s">
        <v>75</v>
      </c>
      <c r="AY197" s="245" t="s">
        <v>129</v>
      </c>
    </row>
    <row r="198" s="13" customFormat="1">
      <c r="A198" s="13"/>
      <c r="B198" s="235"/>
      <c r="C198" s="236"/>
      <c r="D198" s="226" t="s">
        <v>137</v>
      </c>
      <c r="E198" s="237" t="s">
        <v>1</v>
      </c>
      <c r="F198" s="238" t="s">
        <v>515</v>
      </c>
      <c r="G198" s="236"/>
      <c r="H198" s="239">
        <v>343.65199999999999</v>
      </c>
      <c r="I198" s="240"/>
      <c r="J198" s="236"/>
      <c r="K198" s="236"/>
      <c r="L198" s="241"/>
      <c r="M198" s="242"/>
      <c r="N198" s="243"/>
      <c r="O198" s="243"/>
      <c r="P198" s="243"/>
      <c r="Q198" s="243"/>
      <c r="R198" s="243"/>
      <c r="S198" s="243"/>
      <c r="T198" s="244"/>
      <c r="U198" s="13"/>
      <c r="V198" s="13"/>
      <c r="W198" s="13"/>
      <c r="X198" s="13"/>
      <c r="Y198" s="13"/>
      <c r="Z198" s="13"/>
      <c r="AA198" s="13"/>
      <c r="AB198" s="13"/>
      <c r="AC198" s="13"/>
      <c r="AD198" s="13"/>
      <c r="AE198" s="13"/>
      <c r="AT198" s="245" t="s">
        <v>137</v>
      </c>
      <c r="AU198" s="245" t="s">
        <v>83</v>
      </c>
      <c r="AV198" s="13" t="s">
        <v>85</v>
      </c>
      <c r="AW198" s="13" t="s">
        <v>31</v>
      </c>
      <c r="AX198" s="13" t="s">
        <v>75</v>
      </c>
      <c r="AY198" s="245" t="s">
        <v>129</v>
      </c>
    </row>
    <row r="199" s="14" customFormat="1">
      <c r="A199" s="14"/>
      <c r="B199" s="246"/>
      <c r="C199" s="247"/>
      <c r="D199" s="226" t="s">
        <v>137</v>
      </c>
      <c r="E199" s="248" t="s">
        <v>1</v>
      </c>
      <c r="F199" s="249" t="s">
        <v>160</v>
      </c>
      <c r="G199" s="247"/>
      <c r="H199" s="250">
        <v>4312.8690000000006</v>
      </c>
      <c r="I199" s="251"/>
      <c r="J199" s="247"/>
      <c r="K199" s="247"/>
      <c r="L199" s="252"/>
      <c r="M199" s="253"/>
      <c r="N199" s="254"/>
      <c r="O199" s="254"/>
      <c r="P199" s="254"/>
      <c r="Q199" s="254"/>
      <c r="R199" s="254"/>
      <c r="S199" s="254"/>
      <c r="T199" s="255"/>
      <c r="U199" s="14"/>
      <c r="V199" s="14"/>
      <c r="W199" s="14"/>
      <c r="X199" s="14"/>
      <c r="Y199" s="14"/>
      <c r="Z199" s="14"/>
      <c r="AA199" s="14"/>
      <c r="AB199" s="14"/>
      <c r="AC199" s="14"/>
      <c r="AD199" s="14"/>
      <c r="AE199" s="14"/>
      <c r="AT199" s="256" t="s">
        <v>137</v>
      </c>
      <c r="AU199" s="256" t="s">
        <v>83</v>
      </c>
      <c r="AV199" s="14" t="s">
        <v>135</v>
      </c>
      <c r="AW199" s="14" t="s">
        <v>31</v>
      </c>
      <c r="AX199" s="14" t="s">
        <v>83</v>
      </c>
      <c r="AY199" s="256" t="s">
        <v>129</v>
      </c>
    </row>
    <row r="200" s="2" customFormat="1" ht="16.5" customHeight="1">
      <c r="A200" s="38"/>
      <c r="B200" s="39"/>
      <c r="C200" s="257" t="s">
        <v>211</v>
      </c>
      <c r="D200" s="257" t="s">
        <v>163</v>
      </c>
      <c r="E200" s="258" t="s">
        <v>212</v>
      </c>
      <c r="F200" s="259" t="s">
        <v>366</v>
      </c>
      <c r="G200" s="260" t="s">
        <v>190</v>
      </c>
      <c r="H200" s="261">
        <v>13.882999999999999</v>
      </c>
      <c r="I200" s="262"/>
      <c r="J200" s="263">
        <f>ROUND(I200*H200,2)</f>
        <v>0</v>
      </c>
      <c r="K200" s="259" t="s">
        <v>133</v>
      </c>
      <c r="L200" s="44"/>
      <c r="M200" s="264" t="s">
        <v>1</v>
      </c>
      <c r="N200" s="265" t="s">
        <v>40</v>
      </c>
      <c r="O200" s="91"/>
      <c r="P200" s="220">
        <f>O200*H200</f>
        <v>0</v>
      </c>
      <c r="Q200" s="220">
        <v>0</v>
      </c>
      <c r="R200" s="220">
        <f>Q200*H200</f>
        <v>0</v>
      </c>
      <c r="S200" s="220">
        <v>0</v>
      </c>
      <c r="T200" s="221">
        <f>S200*H200</f>
        <v>0</v>
      </c>
      <c r="U200" s="38"/>
      <c r="V200" s="38"/>
      <c r="W200" s="38"/>
      <c r="X200" s="38"/>
      <c r="Y200" s="38"/>
      <c r="Z200" s="38"/>
      <c r="AA200" s="38"/>
      <c r="AB200" s="38"/>
      <c r="AC200" s="38"/>
      <c r="AD200" s="38"/>
      <c r="AE200" s="38"/>
      <c r="AR200" s="222" t="s">
        <v>135</v>
      </c>
      <c r="AT200" s="222" t="s">
        <v>163</v>
      </c>
      <c r="AU200" s="222" t="s">
        <v>83</v>
      </c>
      <c r="AY200" s="17" t="s">
        <v>129</v>
      </c>
      <c r="BE200" s="223">
        <f>IF(N200="základní",J200,0)</f>
        <v>0</v>
      </c>
      <c r="BF200" s="223">
        <f>IF(N200="snížená",J200,0)</f>
        <v>0</v>
      </c>
      <c r="BG200" s="223">
        <f>IF(N200="zákl. přenesená",J200,0)</f>
        <v>0</v>
      </c>
      <c r="BH200" s="223">
        <f>IF(N200="sníž. přenesená",J200,0)</f>
        <v>0</v>
      </c>
      <c r="BI200" s="223">
        <f>IF(N200="nulová",J200,0)</f>
        <v>0</v>
      </c>
      <c r="BJ200" s="17" t="s">
        <v>83</v>
      </c>
      <c r="BK200" s="223">
        <f>ROUND(I200*H200,2)</f>
        <v>0</v>
      </c>
      <c r="BL200" s="17" t="s">
        <v>135</v>
      </c>
      <c r="BM200" s="222" t="s">
        <v>367</v>
      </c>
    </row>
    <row r="201" s="2" customFormat="1">
      <c r="A201" s="38"/>
      <c r="B201" s="39"/>
      <c r="C201" s="40"/>
      <c r="D201" s="226" t="s">
        <v>168</v>
      </c>
      <c r="E201" s="40"/>
      <c r="F201" s="266" t="s">
        <v>215</v>
      </c>
      <c r="G201" s="40"/>
      <c r="H201" s="40"/>
      <c r="I201" s="267"/>
      <c r="J201" s="40"/>
      <c r="K201" s="40"/>
      <c r="L201" s="44"/>
      <c r="M201" s="268"/>
      <c r="N201" s="269"/>
      <c r="O201" s="91"/>
      <c r="P201" s="91"/>
      <c r="Q201" s="91"/>
      <c r="R201" s="91"/>
      <c r="S201" s="91"/>
      <c r="T201" s="92"/>
      <c r="U201" s="38"/>
      <c r="V201" s="38"/>
      <c r="W201" s="38"/>
      <c r="X201" s="38"/>
      <c r="Y201" s="38"/>
      <c r="Z201" s="38"/>
      <c r="AA201" s="38"/>
      <c r="AB201" s="38"/>
      <c r="AC201" s="38"/>
      <c r="AD201" s="38"/>
      <c r="AE201" s="38"/>
      <c r="AT201" s="17" t="s">
        <v>168</v>
      </c>
      <c r="AU201" s="17" t="s">
        <v>83</v>
      </c>
    </row>
    <row r="202" s="13" customFormat="1">
      <c r="A202" s="13"/>
      <c r="B202" s="235"/>
      <c r="C202" s="236"/>
      <c r="D202" s="226" t="s">
        <v>137</v>
      </c>
      <c r="E202" s="237" t="s">
        <v>1</v>
      </c>
      <c r="F202" s="238" t="s">
        <v>495</v>
      </c>
      <c r="G202" s="236"/>
      <c r="H202" s="239">
        <v>2.2410000000000001</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137</v>
      </c>
      <c r="AU202" s="245" t="s">
        <v>83</v>
      </c>
      <c r="AV202" s="13" t="s">
        <v>85</v>
      </c>
      <c r="AW202" s="13" t="s">
        <v>31</v>
      </c>
      <c r="AX202" s="13" t="s">
        <v>75</v>
      </c>
      <c r="AY202" s="245" t="s">
        <v>129</v>
      </c>
    </row>
    <row r="203" s="13" customFormat="1">
      <c r="A203" s="13"/>
      <c r="B203" s="235"/>
      <c r="C203" s="236"/>
      <c r="D203" s="226" t="s">
        <v>137</v>
      </c>
      <c r="E203" s="237" t="s">
        <v>1</v>
      </c>
      <c r="F203" s="238" t="s">
        <v>496</v>
      </c>
      <c r="G203" s="236"/>
      <c r="H203" s="239">
        <v>1.9330000000000001</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137</v>
      </c>
      <c r="AU203" s="245" t="s">
        <v>83</v>
      </c>
      <c r="AV203" s="13" t="s">
        <v>85</v>
      </c>
      <c r="AW203" s="13" t="s">
        <v>31</v>
      </c>
      <c r="AX203" s="13" t="s">
        <v>75</v>
      </c>
      <c r="AY203" s="245" t="s">
        <v>129</v>
      </c>
    </row>
    <row r="204" s="13" customFormat="1">
      <c r="A204" s="13"/>
      <c r="B204" s="235"/>
      <c r="C204" s="236"/>
      <c r="D204" s="226" t="s">
        <v>137</v>
      </c>
      <c r="E204" s="237" t="s">
        <v>1</v>
      </c>
      <c r="F204" s="238" t="s">
        <v>497</v>
      </c>
      <c r="G204" s="236"/>
      <c r="H204" s="239">
        <v>0.55900000000000005</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137</v>
      </c>
      <c r="AU204" s="245" t="s">
        <v>83</v>
      </c>
      <c r="AV204" s="13" t="s">
        <v>85</v>
      </c>
      <c r="AW204" s="13" t="s">
        <v>31</v>
      </c>
      <c r="AX204" s="13" t="s">
        <v>75</v>
      </c>
      <c r="AY204" s="245" t="s">
        <v>129</v>
      </c>
    </row>
    <row r="205" s="13" customFormat="1">
      <c r="A205" s="13"/>
      <c r="B205" s="235"/>
      <c r="C205" s="236"/>
      <c r="D205" s="226" t="s">
        <v>137</v>
      </c>
      <c r="E205" s="237" t="s">
        <v>1</v>
      </c>
      <c r="F205" s="238" t="s">
        <v>498</v>
      </c>
      <c r="G205" s="236"/>
      <c r="H205" s="239">
        <v>1.6879999999999999</v>
      </c>
      <c r="I205" s="240"/>
      <c r="J205" s="236"/>
      <c r="K205" s="236"/>
      <c r="L205" s="241"/>
      <c r="M205" s="242"/>
      <c r="N205" s="243"/>
      <c r="O205" s="243"/>
      <c r="P205" s="243"/>
      <c r="Q205" s="243"/>
      <c r="R205" s="243"/>
      <c r="S205" s="243"/>
      <c r="T205" s="244"/>
      <c r="U205" s="13"/>
      <c r="V205" s="13"/>
      <c r="W205" s="13"/>
      <c r="X205" s="13"/>
      <c r="Y205" s="13"/>
      <c r="Z205" s="13"/>
      <c r="AA205" s="13"/>
      <c r="AB205" s="13"/>
      <c r="AC205" s="13"/>
      <c r="AD205" s="13"/>
      <c r="AE205" s="13"/>
      <c r="AT205" s="245" t="s">
        <v>137</v>
      </c>
      <c r="AU205" s="245" t="s">
        <v>83</v>
      </c>
      <c r="AV205" s="13" t="s">
        <v>85</v>
      </c>
      <c r="AW205" s="13" t="s">
        <v>31</v>
      </c>
      <c r="AX205" s="13" t="s">
        <v>75</v>
      </c>
      <c r="AY205" s="245" t="s">
        <v>129</v>
      </c>
    </row>
    <row r="206" s="13" customFormat="1">
      <c r="A206" s="13"/>
      <c r="B206" s="235"/>
      <c r="C206" s="236"/>
      <c r="D206" s="226" t="s">
        <v>137</v>
      </c>
      <c r="E206" s="237" t="s">
        <v>1</v>
      </c>
      <c r="F206" s="238" t="s">
        <v>499</v>
      </c>
      <c r="G206" s="236"/>
      <c r="H206" s="239">
        <v>1.7549999999999999</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137</v>
      </c>
      <c r="AU206" s="245" t="s">
        <v>83</v>
      </c>
      <c r="AV206" s="13" t="s">
        <v>85</v>
      </c>
      <c r="AW206" s="13" t="s">
        <v>31</v>
      </c>
      <c r="AX206" s="13" t="s">
        <v>75</v>
      </c>
      <c r="AY206" s="245" t="s">
        <v>129</v>
      </c>
    </row>
    <row r="207" s="13" customFormat="1">
      <c r="A207" s="13"/>
      <c r="B207" s="235"/>
      <c r="C207" s="236"/>
      <c r="D207" s="226" t="s">
        <v>137</v>
      </c>
      <c r="E207" s="237" t="s">
        <v>1</v>
      </c>
      <c r="F207" s="238" t="s">
        <v>500</v>
      </c>
      <c r="G207" s="236"/>
      <c r="H207" s="239">
        <v>1.0009999999999999</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137</v>
      </c>
      <c r="AU207" s="245" t="s">
        <v>83</v>
      </c>
      <c r="AV207" s="13" t="s">
        <v>85</v>
      </c>
      <c r="AW207" s="13" t="s">
        <v>31</v>
      </c>
      <c r="AX207" s="13" t="s">
        <v>75</v>
      </c>
      <c r="AY207" s="245" t="s">
        <v>129</v>
      </c>
    </row>
    <row r="208" s="13" customFormat="1">
      <c r="A208" s="13"/>
      <c r="B208" s="235"/>
      <c r="C208" s="236"/>
      <c r="D208" s="226" t="s">
        <v>137</v>
      </c>
      <c r="E208" s="237" t="s">
        <v>1</v>
      </c>
      <c r="F208" s="238" t="s">
        <v>501</v>
      </c>
      <c r="G208" s="236"/>
      <c r="H208" s="239">
        <v>0.80400000000000005</v>
      </c>
      <c r="I208" s="240"/>
      <c r="J208" s="236"/>
      <c r="K208" s="236"/>
      <c r="L208" s="241"/>
      <c r="M208" s="242"/>
      <c r="N208" s="243"/>
      <c r="O208" s="243"/>
      <c r="P208" s="243"/>
      <c r="Q208" s="243"/>
      <c r="R208" s="243"/>
      <c r="S208" s="243"/>
      <c r="T208" s="244"/>
      <c r="U208" s="13"/>
      <c r="V208" s="13"/>
      <c r="W208" s="13"/>
      <c r="X208" s="13"/>
      <c r="Y208" s="13"/>
      <c r="Z208" s="13"/>
      <c r="AA208" s="13"/>
      <c r="AB208" s="13"/>
      <c r="AC208" s="13"/>
      <c r="AD208" s="13"/>
      <c r="AE208" s="13"/>
      <c r="AT208" s="245" t="s">
        <v>137</v>
      </c>
      <c r="AU208" s="245" t="s">
        <v>83</v>
      </c>
      <c r="AV208" s="13" t="s">
        <v>85</v>
      </c>
      <c r="AW208" s="13" t="s">
        <v>31</v>
      </c>
      <c r="AX208" s="13" t="s">
        <v>75</v>
      </c>
      <c r="AY208" s="245" t="s">
        <v>129</v>
      </c>
    </row>
    <row r="209" s="13" customFormat="1">
      <c r="A209" s="13"/>
      <c r="B209" s="235"/>
      <c r="C209" s="236"/>
      <c r="D209" s="226" t="s">
        <v>137</v>
      </c>
      <c r="E209" s="237" t="s">
        <v>1</v>
      </c>
      <c r="F209" s="238" t="s">
        <v>502</v>
      </c>
      <c r="G209" s="236"/>
      <c r="H209" s="239">
        <v>1.409</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137</v>
      </c>
      <c r="AU209" s="245" t="s">
        <v>83</v>
      </c>
      <c r="AV209" s="13" t="s">
        <v>85</v>
      </c>
      <c r="AW209" s="13" t="s">
        <v>31</v>
      </c>
      <c r="AX209" s="13" t="s">
        <v>75</v>
      </c>
      <c r="AY209" s="245" t="s">
        <v>129</v>
      </c>
    </row>
    <row r="210" s="13" customFormat="1">
      <c r="A210" s="13"/>
      <c r="B210" s="235"/>
      <c r="C210" s="236"/>
      <c r="D210" s="226" t="s">
        <v>137</v>
      </c>
      <c r="E210" s="237" t="s">
        <v>1</v>
      </c>
      <c r="F210" s="238" t="s">
        <v>503</v>
      </c>
      <c r="G210" s="236"/>
      <c r="H210" s="239">
        <v>0.501</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137</v>
      </c>
      <c r="AU210" s="245" t="s">
        <v>83</v>
      </c>
      <c r="AV210" s="13" t="s">
        <v>85</v>
      </c>
      <c r="AW210" s="13" t="s">
        <v>31</v>
      </c>
      <c r="AX210" s="13" t="s">
        <v>75</v>
      </c>
      <c r="AY210" s="245" t="s">
        <v>129</v>
      </c>
    </row>
    <row r="211" s="13" customFormat="1">
      <c r="A211" s="13"/>
      <c r="B211" s="235"/>
      <c r="C211" s="236"/>
      <c r="D211" s="226" t="s">
        <v>137</v>
      </c>
      <c r="E211" s="237" t="s">
        <v>1</v>
      </c>
      <c r="F211" s="238" t="s">
        <v>504</v>
      </c>
      <c r="G211" s="236"/>
      <c r="H211" s="239">
        <v>1.4770000000000001</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137</v>
      </c>
      <c r="AU211" s="245" t="s">
        <v>83</v>
      </c>
      <c r="AV211" s="13" t="s">
        <v>85</v>
      </c>
      <c r="AW211" s="13" t="s">
        <v>31</v>
      </c>
      <c r="AX211" s="13" t="s">
        <v>75</v>
      </c>
      <c r="AY211" s="245" t="s">
        <v>129</v>
      </c>
    </row>
    <row r="212" s="13" customFormat="1">
      <c r="A212" s="13"/>
      <c r="B212" s="235"/>
      <c r="C212" s="236"/>
      <c r="D212" s="226" t="s">
        <v>137</v>
      </c>
      <c r="E212" s="237" t="s">
        <v>1</v>
      </c>
      <c r="F212" s="238" t="s">
        <v>505</v>
      </c>
      <c r="G212" s="236"/>
      <c r="H212" s="239">
        <v>0.29199999999999998</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137</v>
      </c>
      <c r="AU212" s="245" t="s">
        <v>83</v>
      </c>
      <c r="AV212" s="13" t="s">
        <v>85</v>
      </c>
      <c r="AW212" s="13" t="s">
        <v>31</v>
      </c>
      <c r="AX212" s="13" t="s">
        <v>75</v>
      </c>
      <c r="AY212" s="245" t="s">
        <v>129</v>
      </c>
    </row>
    <row r="213" s="13" customFormat="1">
      <c r="A213" s="13"/>
      <c r="B213" s="235"/>
      <c r="C213" s="236"/>
      <c r="D213" s="226" t="s">
        <v>137</v>
      </c>
      <c r="E213" s="237" t="s">
        <v>1</v>
      </c>
      <c r="F213" s="238" t="s">
        <v>506</v>
      </c>
      <c r="G213" s="236"/>
      <c r="H213" s="239">
        <v>0.223</v>
      </c>
      <c r="I213" s="240"/>
      <c r="J213" s="236"/>
      <c r="K213" s="236"/>
      <c r="L213" s="241"/>
      <c r="M213" s="242"/>
      <c r="N213" s="243"/>
      <c r="O213" s="243"/>
      <c r="P213" s="243"/>
      <c r="Q213" s="243"/>
      <c r="R213" s="243"/>
      <c r="S213" s="243"/>
      <c r="T213" s="244"/>
      <c r="U213" s="13"/>
      <c r="V213" s="13"/>
      <c r="W213" s="13"/>
      <c r="X213" s="13"/>
      <c r="Y213" s="13"/>
      <c r="Z213" s="13"/>
      <c r="AA213" s="13"/>
      <c r="AB213" s="13"/>
      <c r="AC213" s="13"/>
      <c r="AD213" s="13"/>
      <c r="AE213" s="13"/>
      <c r="AT213" s="245" t="s">
        <v>137</v>
      </c>
      <c r="AU213" s="245" t="s">
        <v>83</v>
      </c>
      <c r="AV213" s="13" t="s">
        <v>85</v>
      </c>
      <c r="AW213" s="13" t="s">
        <v>31</v>
      </c>
      <c r="AX213" s="13" t="s">
        <v>75</v>
      </c>
      <c r="AY213" s="245" t="s">
        <v>129</v>
      </c>
    </row>
    <row r="214" s="14" customFormat="1">
      <c r="A214" s="14"/>
      <c r="B214" s="246"/>
      <c r="C214" s="247"/>
      <c r="D214" s="226" t="s">
        <v>137</v>
      </c>
      <c r="E214" s="248" t="s">
        <v>1</v>
      </c>
      <c r="F214" s="249" t="s">
        <v>160</v>
      </c>
      <c r="G214" s="247"/>
      <c r="H214" s="250">
        <v>13.883000000000001</v>
      </c>
      <c r="I214" s="251"/>
      <c r="J214" s="247"/>
      <c r="K214" s="247"/>
      <c r="L214" s="252"/>
      <c r="M214" s="253"/>
      <c r="N214" s="254"/>
      <c r="O214" s="254"/>
      <c r="P214" s="254"/>
      <c r="Q214" s="254"/>
      <c r="R214" s="254"/>
      <c r="S214" s="254"/>
      <c r="T214" s="255"/>
      <c r="U214" s="14"/>
      <c r="V214" s="14"/>
      <c r="W214" s="14"/>
      <c r="X214" s="14"/>
      <c r="Y214" s="14"/>
      <c r="Z214" s="14"/>
      <c r="AA214" s="14"/>
      <c r="AB214" s="14"/>
      <c r="AC214" s="14"/>
      <c r="AD214" s="14"/>
      <c r="AE214" s="14"/>
      <c r="AT214" s="256" t="s">
        <v>137</v>
      </c>
      <c r="AU214" s="256" t="s">
        <v>83</v>
      </c>
      <c r="AV214" s="14" t="s">
        <v>135</v>
      </c>
      <c r="AW214" s="14" t="s">
        <v>31</v>
      </c>
      <c r="AX214" s="14" t="s">
        <v>83</v>
      </c>
      <c r="AY214" s="256" t="s">
        <v>129</v>
      </c>
    </row>
    <row r="215" s="2" customFormat="1" ht="16.5" customHeight="1">
      <c r="A215" s="38"/>
      <c r="B215" s="39"/>
      <c r="C215" s="257" t="s">
        <v>217</v>
      </c>
      <c r="D215" s="257" t="s">
        <v>163</v>
      </c>
      <c r="E215" s="258" t="s">
        <v>218</v>
      </c>
      <c r="F215" s="259" t="s">
        <v>368</v>
      </c>
      <c r="G215" s="260" t="s">
        <v>204</v>
      </c>
      <c r="H215" s="261">
        <v>4312.8689999999997</v>
      </c>
      <c r="I215" s="262"/>
      <c r="J215" s="263">
        <f>ROUND(I215*H215,2)</f>
        <v>0</v>
      </c>
      <c r="K215" s="259" t="s">
        <v>133</v>
      </c>
      <c r="L215" s="44"/>
      <c r="M215" s="264" t="s">
        <v>1</v>
      </c>
      <c r="N215" s="265" t="s">
        <v>40</v>
      </c>
      <c r="O215" s="91"/>
      <c r="P215" s="220">
        <f>O215*H215</f>
        <v>0</v>
      </c>
      <c r="Q215" s="220">
        <v>0</v>
      </c>
      <c r="R215" s="220">
        <f>Q215*H215</f>
        <v>0</v>
      </c>
      <c r="S215" s="220">
        <v>0</v>
      </c>
      <c r="T215" s="221">
        <f>S215*H215</f>
        <v>0</v>
      </c>
      <c r="U215" s="38"/>
      <c r="V215" s="38"/>
      <c r="W215" s="38"/>
      <c r="X215" s="38"/>
      <c r="Y215" s="38"/>
      <c r="Z215" s="38"/>
      <c r="AA215" s="38"/>
      <c r="AB215" s="38"/>
      <c r="AC215" s="38"/>
      <c r="AD215" s="38"/>
      <c r="AE215" s="38"/>
      <c r="AR215" s="222" t="s">
        <v>135</v>
      </c>
      <c r="AT215" s="222" t="s">
        <v>163</v>
      </c>
      <c r="AU215" s="222" t="s">
        <v>83</v>
      </c>
      <c r="AY215" s="17" t="s">
        <v>129</v>
      </c>
      <c r="BE215" s="223">
        <f>IF(N215="základní",J215,0)</f>
        <v>0</v>
      </c>
      <c r="BF215" s="223">
        <f>IF(N215="snížená",J215,0)</f>
        <v>0</v>
      </c>
      <c r="BG215" s="223">
        <f>IF(N215="zákl. přenesená",J215,0)</f>
        <v>0</v>
      </c>
      <c r="BH215" s="223">
        <f>IF(N215="sníž. přenesená",J215,0)</f>
        <v>0</v>
      </c>
      <c r="BI215" s="223">
        <f>IF(N215="nulová",J215,0)</f>
        <v>0</v>
      </c>
      <c r="BJ215" s="17" t="s">
        <v>83</v>
      </c>
      <c r="BK215" s="223">
        <f>ROUND(I215*H215,2)</f>
        <v>0</v>
      </c>
      <c r="BL215" s="17" t="s">
        <v>135</v>
      </c>
      <c r="BM215" s="222" t="s">
        <v>369</v>
      </c>
    </row>
    <row r="216" s="2" customFormat="1">
      <c r="A216" s="38"/>
      <c r="B216" s="39"/>
      <c r="C216" s="40"/>
      <c r="D216" s="226" t="s">
        <v>168</v>
      </c>
      <c r="E216" s="40"/>
      <c r="F216" s="266" t="s">
        <v>215</v>
      </c>
      <c r="G216" s="40"/>
      <c r="H216" s="40"/>
      <c r="I216" s="267"/>
      <c r="J216" s="40"/>
      <c r="K216" s="40"/>
      <c r="L216" s="44"/>
      <c r="M216" s="268"/>
      <c r="N216" s="269"/>
      <c r="O216" s="91"/>
      <c r="P216" s="91"/>
      <c r="Q216" s="91"/>
      <c r="R216" s="91"/>
      <c r="S216" s="91"/>
      <c r="T216" s="92"/>
      <c r="U216" s="38"/>
      <c r="V216" s="38"/>
      <c r="W216" s="38"/>
      <c r="X216" s="38"/>
      <c r="Y216" s="38"/>
      <c r="Z216" s="38"/>
      <c r="AA216" s="38"/>
      <c r="AB216" s="38"/>
      <c r="AC216" s="38"/>
      <c r="AD216" s="38"/>
      <c r="AE216" s="38"/>
      <c r="AT216" s="17" t="s">
        <v>168</v>
      </c>
      <c r="AU216" s="17" t="s">
        <v>83</v>
      </c>
    </row>
    <row r="217" s="13" customFormat="1">
      <c r="A217" s="13"/>
      <c r="B217" s="235"/>
      <c r="C217" s="236"/>
      <c r="D217" s="226" t="s">
        <v>137</v>
      </c>
      <c r="E217" s="237" t="s">
        <v>1</v>
      </c>
      <c r="F217" s="238" t="s">
        <v>507</v>
      </c>
      <c r="G217" s="236"/>
      <c r="H217" s="239">
        <v>875.07000000000005</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137</v>
      </c>
      <c r="AU217" s="245" t="s">
        <v>83</v>
      </c>
      <c r="AV217" s="13" t="s">
        <v>85</v>
      </c>
      <c r="AW217" s="13" t="s">
        <v>31</v>
      </c>
      <c r="AX217" s="13" t="s">
        <v>75</v>
      </c>
      <c r="AY217" s="245" t="s">
        <v>129</v>
      </c>
    </row>
    <row r="218" s="13" customFormat="1">
      <c r="A218" s="13"/>
      <c r="B218" s="235"/>
      <c r="C218" s="236"/>
      <c r="D218" s="226" t="s">
        <v>137</v>
      </c>
      <c r="E218" s="237" t="s">
        <v>1</v>
      </c>
      <c r="F218" s="238" t="s">
        <v>508</v>
      </c>
      <c r="G218" s="236"/>
      <c r="H218" s="239">
        <v>487.94400000000002</v>
      </c>
      <c r="I218" s="240"/>
      <c r="J218" s="236"/>
      <c r="K218" s="236"/>
      <c r="L218" s="241"/>
      <c r="M218" s="242"/>
      <c r="N218" s="243"/>
      <c r="O218" s="243"/>
      <c r="P218" s="243"/>
      <c r="Q218" s="243"/>
      <c r="R218" s="243"/>
      <c r="S218" s="243"/>
      <c r="T218" s="244"/>
      <c r="U218" s="13"/>
      <c r="V218" s="13"/>
      <c r="W218" s="13"/>
      <c r="X218" s="13"/>
      <c r="Y218" s="13"/>
      <c r="Z218" s="13"/>
      <c r="AA218" s="13"/>
      <c r="AB218" s="13"/>
      <c r="AC218" s="13"/>
      <c r="AD218" s="13"/>
      <c r="AE218" s="13"/>
      <c r="AT218" s="245" t="s">
        <v>137</v>
      </c>
      <c r="AU218" s="245" t="s">
        <v>83</v>
      </c>
      <c r="AV218" s="13" t="s">
        <v>85</v>
      </c>
      <c r="AW218" s="13" t="s">
        <v>31</v>
      </c>
      <c r="AX218" s="13" t="s">
        <v>75</v>
      </c>
      <c r="AY218" s="245" t="s">
        <v>129</v>
      </c>
    </row>
    <row r="219" s="13" customFormat="1">
      <c r="A219" s="13"/>
      <c r="B219" s="235"/>
      <c r="C219" s="236"/>
      <c r="D219" s="226" t="s">
        <v>137</v>
      </c>
      <c r="E219" s="237" t="s">
        <v>1</v>
      </c>
      <c r="F219" s="238" t="s">
        <v>509</v>
      </c>
      <c r="G219" s="236"/>
      <c r="H219" s="239">
        <v>1310.211</v>
      </c>
      <c r="I219" s="240"/>
      <c r="J219" s="236"/>
      <c r="K219" s="236"/>
      <c r="L219" s="241"/>
      <c r="M219" s="242"/>
      <c r="N219" s="243"/>
      <c r="O219" s="243"/>
      <c r="P219" s="243"/>
      <c r="Q219" s="243"/>
      <c r="R219" s="243"/>
      <c r="S219" s="243"/>
      <c r="T219" s="244"/>
      <c r="U219" s="13"/>
      <c r="V219" s="13"/>
      <c r="W219" s="13"/>
      <c r="X219" s="13"/>
      <c r="Y219" s="13"/>
      <c r="Z219" s="13"/>
      <c r="AA219" s="13"/>
      <c r="AB219" s="13"/>
      <c r="AC219" s="13"/>
      <c r="AD219" s="13"/>
      <c r="AE219" s="13"/>
      <c r="AT219" s="245" t="s">
        <v>137</v>
      </c>
      <c r="AU219" s="245" t="s">
        <v>83</v>
      </c>
      <c r="AV219" s="13" t="s">
        <v>85</v>
      </c>
      <c r="AW219" s="13" t="s">
        <v>31</v>
      </c>
      <c r="AX219" s="13" t="s">
        <v>75</v>
      </c>
      <c r="AY219" s="245" t="s">
        <v>129</v>
      </c>
    </row>
    <row r="220" s="13" customFormat="1">
      <c r="A220" s="13"/>
      <c r="B220" s="235"/>
      <c r="C220" s="236"/>
      <c r="D220" s="226" t="s">
        <v>137</v>
      </c>
      <c r="E220" s="237" t="s">
        <v>1</v>
      </c>
      <c r="F220" s="238" t="s">
        <v>510</v>
      </c>
      <c r="G220" s="236"/>
      <c r="H220" s="239">
        <v>268.04000000000002</v>
      </c>
      <c r="I220" s="240"/>
      <c r="J220" s="236"/>
      <c r="K220" s="236"/>
      <c r="L220" s="241"/>
      <c r="M220" s="242"/>
      <c r="N220" s="243"/>
      <c r="O220" s="243"/>
      <c r="P220" s="243"/>
      <c r="Q220" s="243"/>
      <c r="R220" s="243"/>
      <c r="S220" s="243"/>
      <c r="T220" s="244"/>
      <c r="U220" s="13"/>
      <c r="V220" s="13"/>
      <c r="W220" s="13"/>
      <c r="X220" s="13"/>
      <c r="Y220" s="13"/>
      <c r="Z220" s="13"/>
      <c r="AA220" s="13"/>
      <c r="AB220" s="13"/>
      <c r="AC220" s="13"/>
      <c r="AD220" s="13"/>
      <c r="AE220" s="13"/>
      <c r="AT220" s="245" t="s">
        <v>137</v>
      </c>
      <c r="AU220" s="245" t="s">
        <v>83</v>
      </c>
      <c r="AV220" s="13" t="s">
        <v>85</v>
      </c>
      <c r="AW220" s="13" t="s">
        <v>31</v>
      </c>
      <c r="AX220" s="13" t="s">
        <v>75</v>
      </c>
      <c r="AY220" s="245" t="s">
        <v>129</v>
      </c>
    </row>
    <row r="221" s="13" customFormat="1">
      <c r="A221" s="13"/>
      <c r="B221" s="235"/>
      <c r="C221" s="236"/>
      <c r="D221" s="226" t="s">
        <v>137</v>
      </c>
      <c r="E221" s="237" t="s">
        <v>1</v>
      </c>
      <c r="F221" s="238" t="s">
        <v>511</v>
      </c>
      <c r="G221" s="236"/>
      <c r="H221" s="239">
        <v>149.53800000000001</v>
      </c>
      <c r="I221" s="240"/>
      <c r="J221" s="236"/>
      <c r="K221" s="236"/>
      <c r="L221" s="241"/>
      <c r="M221" s="242"/>
      <c r="N221" s="243"/>
      <c r="O221" s="243"/>
      <c r="P221" s="243"/>
      <c r="Q221" s="243"/>
      <c r="R221" s="243"/>
      <c r="S221" s="243"/>
      <c r="T221" s="244"/>
      <c r="U221" s="13"/>
      <c r="V221" s="13"/>
      <c r="W221" s="13"/>
      <c r="X221" s="13"/>
      <c r="Y221" s="13"/>
      <c r="Z221" s="13"/>
      <c r="AA221" s="13"/>
      <c r="AB221" s="13"/>
      <c r="AC221" s="13"/>
      <c r="AD221" s="13"/>
      <c r="AE221" s="13"/>
      <c r="AT221" s="245" t="s">
        <v>137</v>
      </c>
      <c r="AU221" s="245" t="s">
        <v>83</v>
      </c>
      <c r="AV221" s="13" t="s">
        <v>85</v>
      </c>
      <c r="AW221" s="13" t="s">
        <v>31</v>
      </c>
      <c r="AX221" s="13" t="s">
        <v>75</v>
      </c>
      <c r="AY221" s="245" t="s">
        <v>129</v>
      </c>
    </row>
    <row r="222" s="13" customFormat="1">
      <c r="A222" s="13"/>
      <c r="B222" s="235"/>
      <c r="C222" s="236"/>
      <c r="D222" s="226" t="s">
        <v>137</v>
      </c>
      <c r="E222" s="237" t="s">
        <v>1</v>
      </c>
      <c r="F222" s="238" t="s">
        <v>512</v>
      </c>
      <c r="G222" s="236"/>
      <c r="H222" s="239">
        <v>320</v>
      </c>
      <c r="I222" s="240"/>
      <c r="J222" s="236"/>
      <c r="K222" s="236"/>
      <c r="L222" s="241"/>
      <c r="M222" s="242"/>
      <c r="N222" s="243"/>
      <c r="O222" s="243"/>
      <c r="P222" s="243"/>
      <c r="Q222" s="243"/>
      <c r="R222" s="243"/>
      <c r="S222" s="243"/>
      <c r="T222" s="244"/>
      <c r="U222" s="13"/>
      <c r="V222" s="13"/>
      <c r="W222" s="13"/>
      <c r="X222" s="13"/>
      <c r="Y222" s="13"/>
      <c r="Z222" s="13"/>
      <c r="AA222" s="13"/>
      <c r="AB222" s="13"/>
      <c r="AC222" s="13"/>
      <c r="AD222" s="13"/>
      <c r="AE222" s="13"/>
      <c r="AT222" s="245" t="s">
        <v>137</v>
      </c>
      <c r="AU222" s="245" t="s">
        <v>83</v>
      </c>
      <c r="AV222" s="13" t="s">
        <v>85</v>
      </c>
      <c r="AW222" s="13" t="s">
        <v>31</v>
      </c>
      <c r="AX222" s="13" t="s">
        <v>75</v>
      </c>
      <c r="AY222" s="245" t="s">
        <v>129</v>
      </c>
    </row>
    <row r="223" s="13" customFormat="1">
      <c r="A223" s="13"/>
      <c r="B223" s="235"/>
      <c r="C223" s="236"/>
      <c r="D223" s="226" t="s">
        <v>137</v>
      </c>
      <c r="E223" s="237" t="s">
        <v>1</v>
      </c>
      <c r="F223" s="238" t="s">
        <v>513</v>
      </c>
      <c r="G223" s="236"/>
      <c r="H223" s="239">
        <v>292.096</v>
      </c>
      <c r="I223" s="240"/>
      <c r="J223" s="236"/>
      <c r="K223" s="236"/>
      <c r="L223" s="241"/>
      <c r="M223" s="242"/>
      <c r="N223" s="243"/>
      <c r="O223" s="243"/>
      <c r="P223" s="243"/>
      <c r="Q223" s="243"/>
      <c r="R223" s="243"/>
      <c r="S223" s="243"/>
      <c r="T223" s="244"/>
      <c r="U223" s="13"/>
      <c r="V223" s="13"/>
      <c r="W223" s="13"/>
      <c r="X223" s="13"/>
      <c r="Y223" s="13"/>
      <c r="Z223" s="13"/>
      <c r="AA223" s="13"/>
      <c r="AB223" s="13"/>
      <c r="AC223" s="13"/>
      <c r="AD223" s="13"/>
      <c r="AE223" s="13"/>
      <c r="AT223" s="245" t="s">
        <v>137</v>
      </c>
      <c r="AU223" s="245" t="s">
        <v>83</v>
      </c>
      <c r="AV223" s="13" t="s">
        <v>85</v>
      </c>
      <c r="AW223" s="13" t="s">
        <v>31</v>
      </c>
      <c r="AX223" s="13" t="s">
        <v>75</v>
      </c>
      <c r="AY223" s="245" t="s">
        <v>129</v>
      </c>
    </row>
    <row r="224" s="13" customFormat="1">
      <c r="A224" s="13"/>
      <c r="B224" s="235"/>
      <c r="C224" s="236"/>
      <c r="D224" s="226" t="s">
        <v>137</v>
      </c>
      <c r="E224" s="237" t="s">
        <v>1</v>
      </c>
      <c r="F224" s="238" t="s">
        <v>514</v>
      </c>
      <c r="G224" s="236"/>
      <c r="H224" s="239">
        <v>266.31799999999998</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137</v>
      </c>
      <c r="AU224" s="245" t="s">
        <v>83</v>
      </c>
      <c r="AV224" s="13" t="s">
        <v>85</v>
      </c>
      <c r="AW224" s="13" t="s">
        <v>31</v>
      </c>
      <c r="AX224" s="13" t="s">
        <v>75</v>
      </c>
      <c r="AY224" s="245" t="s">
        <v>129</v>
      </c>
    </row>
    <row r="225" s="13" customFormat="1">
      <c r="A225" s="13"/>
      <c r="B225" s="235"/>
      <c r="C225" s="236"/>
      <c r="D225" s="226" t="s">
        <v>137</v>
      </c>
      <c r="E225" s="237" t="s">
        <v>1</v>
      </c>
      <c r="F225" s="238" t="s">
        <v>515</v>
      </c>
      <c r="G225" s="236"/>
      <c r="H225" s="239">
        <v>343.65199999999999</v>
      </c>
      <c r="I225" s="240"/>
      <c r="J225" s="236"/>
      <c r="K225" s="236"/>
      <c r="L225" s="241"/>
      <c r="M225" s="242"/>
      <c r="N225" s="243"/>
      <c r="O225" s="243"/>
      <c r="P225" s="243"/>
      <c r="Q225" s="243"/>
      <c r="R225" s="243"/>
      <c r="S225" s="243"/>
      <c r="T225" s="244"/>
      <c r="U225" s="13"/>
      <c r="V225" s="13"/>
      <c r="W225" s="13"/>
      <c r="X225" s="13"/>
      <c r="Y225" s="13"/>
      <c r="Z225" s="13"/>
      <c r="AA225" s="13"/>
      <c r="AB225" s="13"/>
      <c r="AC225" s="13"/>
      <c r="AD225" s="13"/>
      <c r="AE225" s="13"/>
      <c r="AT225" s="245" t="s">
        <v>137</v>
      </c>
      <c r="AU225" s="245" t="s">
        <v>83</v>
      </c>
      <c r="AV225" s="13" t="s">
        <v>85</v>
      </c>
      <c r="AW225" s="13" t="s">
        <v>31</v>
      </c>
      <c r="AX225" s="13" t="s">
        <v>75</v>
      </c>
      <c r="AY225" s="245" t="s">
        <v>129</v>
      </c>
    </row>
    <row r="226" s="14" customFormat="1">
      <c r="A226" s="14"/>
      <c r="B226" s="246"/>
      <c r="C226" s="247"/>
      <c r="D226" s="226" t="s">
        <v>137</v>
      </c>
      <c r="E226" s="248" t="s">
        <v>1</v>
      </c>
      <c r="F226" s="249" t="s">
        <v>160</v>
      </c>
      <c r="G226" s="247"/>
      <c r="H226" s="250">
        <v>4312.8690000000006</v>
      </c>
      <c r="I226" s="251"/>
      <c r="J226" s="247"/>
      <c r="K226" s="247"/>
      <c r="L226" s="252"/>
      <c r="M226" s="253"/>
      <c r="N226" s="254"/>
      <c r="O226" s="254"/>
      <c r="P226" s="254"/>
      <c r="Q226" s="254"/>
      <c r="R226" s="254"/>
      <c r="S226" s="254"/>
      <c r="T226" s="255"/>
      <c r="U226" s="14"/>
      <c r="V226" s="14"/>
      <c r="W226" s="14"/>
      <c r="X226" s="14"/>
      <c r="Y226" s="14"/>
      <c r="Z226" s="14"/>
      <c r="AA226" s="14"/>
      <c r="AB226" s="14"/>
      <c r="AC226" s="14"/>
      <c r="AD226" s="14"/>
      <c r="AE226" s="14"/>
      <c r="AT226" s="256" t="s">
        <v>137</v>
      </c>
      <c r="AU226" s="256" t="s">
        <v>83</v>
      </c>
      <c r="AV226" s="14" t="s">
        <v>135</v>
      </c>
      <c r="AW226" s="14" t="s">
        <v>31</v>
      </c>
      <c r="AX226" s="14" t="s">
        <v>83</v>
      </c>
      <c r="AY226" s="256" t="s">
        <v>129</v>
      </c>
    </row>
    <row r="227" s="2" customFormat="1" ht="16.5" customHeight="1">
      <c r="A227" s="38"/>
      <c r="B227" s="39"/>
      <c r="C227" s="257" t="s">
        <v>134</v>
      </c>
      <c r="D227" s="257" t="s">
        <v>163</v>
      </c>
      <c r="E227" s="258" t="s">
        <v>222</v>
      </c>
      <c r="F227" s="259" t="s">
        <v>370</v>
      </c>
      <c r="G227" s="260" t="s">
        <v>190</v>
      </c>
      <c r="H227" s="261">
        <v>13.882999999999999</v>
      </c>
      <c r="I227" s="262"/>
      <c r="J227" s="263">
        <f>ROUND(I227*H227,2)</f>
        <v>0</v>
      </c>
      <c r="K227" s="259" t="s">
        <v>133</v>
      </c>
      <c r="L227" s="44"/>
      <c r="M227" s="264" t="s">
        <v>1</v>
      </c>
      <c r="N227" s="265" t="s">
        <v>40</v>
      </c>
      <c r="O227" s="91"/>
      <c r="P227" s="220">
        <f>O227*H227</f>
        <v>0</v>
      </c>
      <c r="Q227" s="220">
        <v>0</v>
      </c>
      <c r="R227" s="220">
        <f>Q227*H227</f>
        <v>0</v>
      </c>
      <c r="S227" s="220">
        <v>0</v>
      </c>
      <c r="T227" s="221">
        <f>S227*H227</f>
        <v>0</v>
      </c>
      <c r="U227" s="38"/>
      <c r="V227" s="38"/>
      <c r="W227" s="38"/>
      <c r="X227" s="38"/>
      <c r="Y227" s="38"/>
      <c r="Z227" s="38"/>
      <c r="AA227" s="38"/>
      <c r="AB227" s="38"/>
      <c r="AC227" s="38"/>
      <c r="AD227" s="38"/>
      <c r="AE227" s="38"/>
      <c r="AR227" s="222" t="s">
        <v>135</v>
      </c>
      <c r="AT227" s="222" t="s">
        <v>163</v>
      </c>
      <c r="AU227" s="222" t="s">
        <v>83</v>
      </c>
      <c r="AY227" s="17" t="s">
        <v>129</v>
      </c>
      <c r="BE227" s="223">
        <f>IF(N227="základní",J227,0)</f>
        <v>0</v>
      </c>
      <c r="BF227" s="223">
        <f>IF(N227="snížená",J227,0)</f>
        <v>0</v>
      </c>
      <c r="BG227" s="223">
        <f>IF(N227="zákl. přenesená",J227,0)</f>
        <v>0</v>
      </c>
      <c r="BH227" s="223">
        <f>IF(N227="sníž. přenesená",J227,0)</f>
        <v>0</v>
      </c>
      <c r="BI227" s="223">
        <f>IF(N227="nulová",J227,0)</f>
        <v>0</v>
      </c>
      <c r="BJ227" s="17" t="s">
        <v>83</v>
      </c>
      <c r="BK227" s="223">
        <f>ROUND(I227*H227,2)</f>
        <v>0</v>
      </c>
      <c r="BL227" s="17" t="s">
        <v>135</v>
      </c>
      <c r="BM227" s="222" t="s">
        <v>371</v>
      </c>
    </row>
    <row r="228" s="2" customFormat="1">
      <c r="A228" s="38"/>
      <c r="B228" s="39"/>
      <c r="C228" s="40"/>
      <c r="D228" s="226" t="s">
        <v>168</v>
      </c>
      <c r="E228" s="40"/>
      <c r="F228" s="266" t="s">
        <v>225</v>
      </c>
      <c r="G228" s="40"/>
      <c r="H228" s="40"/>
      <c r="I228" s="267"/>
      <c r="J228" s="40"/>
      <c r="K228" s="40"/>
      <c r="L228" s="44"/>
      <c r="M228" s="268"/>
      <c r="N228" s="269"/>
      <c r="O228" s="91"/>
      <c r="P228" s="91"/>
      <c r="Q228" s="91"/>
      <c r="R228" s="91"/>
      <c r="S228" s="91"/>
      <c r="T228" s="92"/>
      <c r="U228" s="38"/>
      <c r="V228" s="38"/>
      <c r="W228" s="38"/>
      <c r="X228" s="38"/>
      <c r="Y228" s="38"/>
      <c r="Z228" s="38"/>
      <c r="AA228" s="38"/>
      <c r="AB228" s="38"/>
      <c r="AC228" s="38"/>
      <c r="AD228" s="38"/>
      <c r="AE228" s="38"/>
      <c r="AT228" s="17" t="s">
        <v>168</v>
      </c>
      <c r="AU228" s="17" t="s">
        <v>83</v>
      </c>
    </row>
    <row r="229" s="13" customFormat="1">
      <c r="A229" s="13"/>
      <c r="B229" s="235"/>
      <c r="C229" s="236"/>
      <c r="D229" s="226" t="s">
        <v>137</v>
      </c>
      <c r="E229" s="237" t="s">
        <v>1</v>
      </c>
      <c r="F229" s="238" t="s">
        <v>495</v>
      </c>
      <c r="G229" s="236"/>
      <c r="H229" s="239">
        <v>2.2410000000000001</v>
      </c>
      <c r="I229" s="240"/>
      <c r="J229" s="236"/>
      <c r="K229" s="236"/>
      <c r="L229" s="241"/>
      <c r="M229" s="242"/>
      <c r="N229" s="243"/>
      <c r="O229" s="243"/>
      <c r="P229" s="243"/>
      <c r="Q229" s="243"/>
      <c r="R229" s="243"/>
      <c r="S229" s="243"/>
      <c r="T229" s="244"/>
      <c r="U229" s="13"/>
      <c r="V229" s="13"/>
      <c r="W229" s="13"/>
      <c r="X229" s="13"/>
      <c r="Y229" s="13"/>
      <c r="Z229" s="13"/>
      <c r="AA229" s="13"/>
      <c r="AB229" s="13"/>
      <c r="AC229" s="13"/>
      <c r="AD229" s="13"/>
      <c r="AE229" s="13"/>
      <c r="AT229" s="245" t="s">
        <v>137</v>
      </c>
      <c r="AU229" s="245" t="s">
        <v>83</v>
      </c>
      <c r="AV229" s="13" t="s">
        <v>85</v>
      </c>
      <c r="AW229" s="13" t="s">
        <v>31</v>
      </c>
      <c r="AX229" s="13" t="s">
        <v>75</v>
      </c>
      <c r="AY229" s="245" t="s">
        <v>129</v>
      </c>
    </row>
    <row r="230" s="13" customFormat="1">
      <c r="A230" s="13"/>
      <c r="B230" s="235"/>
      <c r="C230" s="236"/>
      <c r="D230" s="226" t="s">
        <v>137</v>
      </c>
      <c r="E230" s="237" t="s">
        <v>1</v>
      </c>
      <c r="F230" s="238" t="s">
        <v>496</v>
      </c>
      <c r="G230" s="236"/>
      <c r="H230" s="239">
        <v>1.9330000000000001</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137</v>
      </c>
      <c r="AU230" s="245" t="s">
        <v>83</v>
      </c>
      <c r="AV230" s="13" t="s">
        <v>85</v>
      </c>
      <c r="AW230" s="13" t="s">
        <v>31</v>
      </c>
      <c r="AX230" s="13" t="s">
        <v>75</v>
      </c>
      <c r="AY230" s="245" t="s">
        <v>129</v>
      </c>
    </row>
    <row r="231" s="13" customFormat="1">
      <c r="A231" s="13"/>
      <c r="B231" s="235"/>
      <c r="C231" s="236"/>
      <c r="D231" s="226" t="s">
        <v>137</v>
      </c>
      <c r="E231" s="237" t="s">
        <v>1</v>
      </c>
      <c r="F231" s="238" t="s">
        <v>497</v>
      </c>
      <c r="G231" s="236"/>
      <c r="H231" s="239">
        <v>0.55900000000000005</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137</v>
      </c>
      <c r="AU231" s="245" t="s">
        <v>83</v>
      </c>
      <c r="AV231" s="13" t="s">
        <v>85</v>
      </c>
      <c r="AW231" s="13" t="s">
        <v>31</v>
      </c>
      <c r="AX231" s="13" t="s">
        <v>75</v>
      </c>
      <c r="AY231" s="245" t="s">
        <v>129</v>
      </c>
    </row>
    <row r="232" s="13" customFormat="1">
      <c r="A232" s="13"/>
      <c r="B232" s="235"/>
      <c r="C232" s="236"/>
      <c r="D232" s="226" t="s">
        <v>137</v>
      </c>
      <c r="E232" s="237" t="s">
        <v>1</v>
      </c>
      <c r="F232" s="238" t="s">
        <v>498</v>
      </c>
      <c r="G232" s="236"/>
      <c r="H232" s="239">
        <v>1.6879999999999999</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137</v>
      </c>
      <c r="AU232" s="245" t="s">
        <v>83</v>
      </c>
      <c r="AV232" s="13" t="s">
        <v>85</v>
      </c>
      <c r="AW232" s="13" t="s">
        <v>31</v>
      </c>
      <c r="AX232" s="13" t="s">
        <v>75</v>
      </c>
      <c r="AY232" s="245" t="s">
        <v>129</v>
      </c>
    </row>
    <row r="233" s="13" customFormat="1">
      <c r="A233" s="13"/>
      <c r="B233" s="235"/>
      <c r="C233" s="236"/>
      <c r="D233" s="226" t="s">
        <v>137</v>
      </c>
      <c r="E233" s="237" t="s">
        <v>1</v>
      </c>
      <c r="F233" s="238" t="s">
        <v>499</v>
      </c>
      <c r="G233" s="236"/>
      <c r="H233" s="239">
        <v>1.7549999999999999</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137</v>
      </c>
      <c r="AU233" s="245" t="s">
        <v>83</v>
      </c>
      <c r="AV233" s="13" t="s">
        <v>85</v>
      </c>
      <c r="AW233" s="13" t="s">
        <v>31</v>
      </c>
      <c r="AX233" s="13" t="s">
        <v>75</v>
      </c>
      <c r="AY233" s="245" t="s">
        <v>129</v>
      </c>
    </row>
    <row r="234" s="13" customFormat="1">
      <c r="A234" s="13"/>
      <c r="B234" s="235"/>
      <c r="C234" s="236"/>
      <c r="D234" s="226" t="s">
        <v>137</v>
      </c>
      <c r="E234" s="237" t="s">
        <v>1</v>
      </c>
      <c r="F234" s="238" t="s">
        <v>500</v>
      </c>
      <c r="G234" s="236"/>
      <c r="H234" s="239">
        <v>1.0009999999999999</v>
      </c>
      <c r="I234" s="240"/>
      <c r="J234" s="236"/>
      <c r="K234" s="236"/>
      <c r="L234" s="241"/>
      <c r="M234" s="242"/>
      <c r="N234" s="243"/>
      <c r="O234" s="243"/>
      <c r="P234" s="243"/>
      <c r="Q234" s="243"/>
      <c r="R234" s="243"/>
      <c r="S234" s="243"/>
      <c r="T234" s="244"/>
      <c r="U234" s="13"/>
      <c r="V234" s="13"/>
      <c r="W234" s="13"/>
      <c r="X234" s="13"/>
      <c r="Y234" s="13"/>
      <c r="Z234" s="13"/>
      <c r="AA234" s="13"/>
      <c r="AB234" s="13"/>
      <c r="AC234" s="13"/>
      <c r="AD234" s="13"/>
      <c r="AE234" s="13"/>
      <c r="AT234" s="245" t="s">
        <v>137</v>
      </c>
      <c r="AU234" s="245" t="s">
        <v>83</v>
      </c>
      <c r="AV234" s="13" t="s">
        <v>85</v>
      </c>
      <c r="AW234" s="13" t="s">
        <v>31</v>
      </c>
      <c r="AX234" s="13" t="s">
        <v>75</v>
      </c>
      <c r="AY234" s="245" t="s">
        <v>129</v>
      </c>
    </row>
    <row r="235" s="13" customFormat="1">
      <c r="A235" s="13"/>
      <c r="B235" s="235"/>
      <c r="C235" s="236"/>
      <c r="D235" s="226" t="s">
        <v>137</v>
      </c>
      <c r="E235" s="237" t="s">
        <v>1</v>
      </c>
      <c r="F235" s="238" t="s">
        <v>501</v>
      </c>
      <c r="G235" s="236"/>
      <c r="H235" s="239">
        <v>0.80400000000000005</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137</v>
      </c>
      <c r="AU235" s="245" t="s">
        <v>83</v>
      </c>
      <c r="AV235" s="13" t="s">
        <v>85</v>
      </c>
      <c r="AW235" s="13" t="s">
        <v>31</v>
      </c>
      <c r="AX235" s="13" t="s">
        <v>75</v>
      </c>
      <c r="AY235" s="245" t="s">
        <v>129</v>
      </c>
    </row>
    <row r="236" s="13" customFormat="1">
      <c r="A236" s="13"/>
      <c r="B236" s="235"/>
      <c r="C236" s="236"/>
      <c r="D236" s="226" t="s">
        <v>137</v>
      </c>
      <c r="E236" s="237" t="s">
        <v>1</v>
      </c>
      <c r="F236" s="238" t="s">
        <v>502</v>
      </c>
      <c r="G236" s="236"/>
      <c r="H236" s="239">
        <v>1.409</v>
      </c>
      <c r="I236" s="240"/>
      <c r="J236" s="236"/>
      <c r="K236" s="236"/>
      <c r="L236" s="241"/>
      <c r="M236" s="242"/>
      <c r="N236" s="243"/>
      <c r="O236" s="243"/>
      <c r="P236" s="243"/>
      <c r="Q236" s="243"/>
      <c r="R236" s="243"/>
      <c r="S236" s="243"/>
      <c r="T236" s="244"/>
      <c r="U236" s="13"/>
      <c r="V236" s="13"/>
      <c r="W236" s="13"/>
      <c r="X236" s="13"/>
      <c r="Y236" s="13"/>
      <c r="Z236" s="13"/>
      <c r="AA236" s="13"/>
      <c r="AB236" s="13"/>
      <c r="AC236" s="13"/>
      <c r="AD236" s="13"/>
      <c r="AE236" s="13"/>
      <c r="AT236" s="245" t="s">
        <v>137</v>
      </c>
      <c r="AU236" s="245" t="s">
        <v>83</v>
      </c>
      <c r="AV236" s="13" t="s">
        <v>85</v>
      </c>
      <c r="AW236" s="13" t="s">
        <v>31</v>
      </c>
      <c r="AX236" s="13" t="s">
        <v>75</v>
      </c>
      <c r="AY236" s="245" t="s">
        <v>129</v>
      </c>
    </row>
    <row r="237" s="13" customFormat="1">
      <c r="A237" s="13"/>
      <c r="B237" s="235"/>
      <c r="C237" s="236"/>
      <c r="D237" s="226" t="s">
        <v>137</v>
      </c>
      <c r="E237" s="237" t="s">
        <v>1</v>
      </c>
      <c r="F237" s="238" t="s">
        <v>503</v>
      </c>
      <c r="G237" s="236"/>
      <c r="H237" s="239">
        <v>0.501</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137</v>
      </c>
      <c r="AU237" s="245" t="s">
        <v>83</v>
      </c>
      <c r="AV237" s="13" t="s">
        <v>85</v>
      </c>
      <c r="AW237" s="13" t="s">
        <v>31</v>
      </c>
      <c r="AX237" s="13" t="s">
        <v>75</v>
      </c>
      <c r="AY237" s="245" t="s">
        <v>129</v>
      </c>
    </row>
    <row r="238" s="13" customFormat="1">
      <c r="A238" s="13"/>
      <c r="B238" s="235"/>
      <c r="C238" s="236"/>
      <c r="D238" s="226" t="s">
        <v>137</v>
      </c>
      <c r="E238" s="237" t="s">
        <v>1</v>
      </c>
      <c r="F238" s="238" t="s">
        <v>504</v>
      </c>
      <c r="G238" s="236"/>
      <c r="H238" s="239">
        <v>1.4770000000000001</v>
      </c>
      <c r="I238" s="240"/>
      <c r="J238" s="236"/>
      <c r="K238" s="236"/>
      <c r="L238" s="241"/>
      <c r="M238" s="242"/>
      <c r="N238" s="243"/>
      <c r="O238" s="243"/>
      <c r="P238" s="243"/>
      <c r="Q238" s="243"/>
      <c r="R238" s="243"/>
      <c r="S238" s="243"/>
      <c r="T238" s="244"/>
      <c r="U238" s="13"/>
      <c r="V238" s="13"/>
      <c r="W238" s="13"/>
      <c r="X238" s="13"/>
      <c r="Y238" s="13"/>
      <c r="Z238" s="13"/>
      <c r="AA238" s="13"/>
      <c r="AB238" s="13"/>
      <c r="AC238" s="13"/>
      <c r="AD238" s="13"/>
      <c r="AE238" s="13"/>
      <c r="AT238" s="245" t="s">
        <v>137</v>
      </c>
      <c r="AU238" s="245" t="s">
        <v>83</v>
      </c>
      <c r="AV238" s="13" t="s">
        <v>85</v>
      </c>
      <c r="AW238" s="13" t="s">
        <v>31</v>
      </c>
      <c r="AX238" s="13" t="s">
        <v>75</v>
      </c>
      <c r="AY238" s="245" t="s">
        <v>129</v>
      </c>
    </row>
    <row r="239" s="13" customFormat="1">
      <c r="A239" s="13"/>
      <c r="B239" s="235"/>
      <c r="C239" s="236"/>
      <c r="D239" s="226" t="s">
        <v>137</v>
      </c>
      <c r="E239" s="237" t="s">
        <v>1</v>
      </c>
      <c r="F239" s="238" t="s">
        <v>505</v>
      </c>
      <c r="G239" s="236"/>
      <c r="H239" s="239">
        <v>0.29199999999999998</v>
      </c>
      <c r="I239" s="240"/>
      <c r="J239" s="236"/>
      <c r="K239" s="236"/>
      <c r="L239" s="241"/>
      <c r="M239" s="242"/>
      <c r="N239" s="243"/>
      <c r="O239" s="243"/>
      <c r="P239" s="243"/>
      <c r="Q239" s="243"/>
      <c r="R239" s="243"/>
      <c r="S239" s="243"/>
      <c r="T239" s="244"/>
      <c r="U239" s="13"/>
      <c r="V239" s="13"/>
      <c r="W239" s="13"/>
      <c r="X239" s="13"/>
      <c r="Y239" s="13"/>
      <c r="Z239" s="13"/>
      <c r="AA239" s="13"/>
      <c r="AB239" s="13"/>
      <c r="AC239" s="13"/>
      <c r="AD239" s="13"/>
      <c r="AE239" s="13"/>
      <c r="AT239" s="245" t="s">
        <v>137</v>
      </c>
      <c r="AU239" s="245" t="s">
        <v>83</v>
      </c>
      <c r="AV239" s="13" t="s">
        <v>85</v>
      </c>
      <c r="AW239" s="13" t="s">
        <v>31</v>
      </c>
      <c r="AX239" s="13" t="s">
        <v>75</v>
      </c>
      <c r="AY239" s="245" t="s">
        <v>129</v>
      </c>
    </row>
    <row r="240" s="13" customFormat="1">
      <c r="A240" s="13"/>
      <c r="B240" s="235"/>
      <c r="C240" s="236"/>
      <c r="D240" s="226" t="s">
        <v>137</v>
      </c>
      <c r="E240" s="237" t="s">
        <v>1</v>
      </c>
      <c r="F240" s="238" t="s">
        <v>506</v>
      </c>
      <c r="G240" s="236"/>
      <c r="H240" s="239">
        <v>0.223</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137</v>
      </c>
      <c r="AU240" s="245" t="s">
        <v>83</v>
      </c>
      <c r="AV240" s="13" t="s">
        <v>85</v>
      </c>
      <c r="AW240" s="13" t="s">
        <v>31</v>
      </c>
      <c r="AX240" s="13" t="s">
        <v>75</v>
      </c>
      <c r="AY240" s="245" t="s">
        <v>129</v>
      </c>
    </row>
    <row r="241" s="14" customFormat="1">
      <c r="A241" s="14"/>
      <c r="B241" s="246"/>
      <c r="C241" s="247"/>
      <c r="D241" s="226" t="s">
        <v>137</v>
      </c>
      <c r="E241" s="248" t="s">
        <v>1</v>
      </c>
      <c r="F241" s="249" t="s">
        <v>160</v>
      </c>
      <c r="G241" s="247"/>
      <c r="H241" s="250">
        <v>13.883000000000001</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137</v>
      </c>
      <c r="AU241" s="256" t="s">
        <v>83</v>
      </c>
      <c r="AV241" s="14" t="s">
        <v>135</v>
      </c>
      <c r="AW241" s="14" t="s">
        <v>31</v>
      </c>
      <c r="AX241" s="14" t="s">
        <v>83</v>
      </c>
      <c r="AY241" s="256" t="s">
        <v>129</v>
      </c>
    </row>
    <row r="242" s="2" customFormat="1" ht="16.5" customHeight="1">
      <c r="A242" s="38"/>
      <c r="B242" s="39"/>
      <c r="C242" s="257" t="s">
        <v>226</v>
      </c>
      <c r="D242" s="257" t="s">
        <v>163</v>
      </c>
      <c r="E242" s="258" t="s">
        <v>227</v>
      </c>
      <c r="F242" s="259" t="s">
        <v>372</v>
      </c>
      <c r="G242" s="260" t="s">
        <v>204</v>
      </c>
      <c r="H242" s="261">
        <v>4312.8689999999997</v>
      </c>
      <c r="I242" s="262"/>
      <c r="J242" s="263">
        <f>ROUND(I242*H242,2)</f>
        <v>0</v>
      </c>
      <c r="K242" s="259" t="s">
        <v>133</v>
      </c>
      <c r="L242" s="44"/>
      <c r="M242" s="264" t="s">
        <v>1</v>
      </c>
      <c r="N242" s="265" t="s">
        <v>40</v>
      </c>
      <c r="O242" s="91"/>
      <c r="P242" s="220">
        <f>O242*H242</f>
        <v>0</v>
      </c>
      <c r="Q242" s="220">
        <v>0</v>
      </c>
      <c r="R242" s="220">
        <f>Q242*H242</f>
        <v>0</v>
      </c>
      <c r="S242" s="220">
        <v>0</v>
      </c>
      <c r="T242" s="221">
        <f>S242*H242</f>
        <v>0</v>
      </c>
      <c r="U242" s="38"/>
      <c r="V242" s="38"/>
      <c r="W242" s="38"/>
      <c r="X242" s="38"/>
      <c r="Y242" s="38"/>
      <c r="Z242" s="38"/>
      <c r="AA242" s="38"/>
      <c r="AB242" s="38"/>
      <c r="AC242" s="38"/>
      <c r="AD242" s="38"/>
      <c r="AE242" s="38"/>
      <c r="AR242" s="222" t="s">
        <v>135</v>
      </c>
      <c r="AT242" s="222" t="s">
        <v>163</v>
      </c>
      <c r="AU242" s="222" t="s">
        <v>83</v>
      </c>
      <c r="AY242" s="17" t="s">
        <v>129</v>
      </c>
      <c r="BE242" s="223">
        <f>IF(N242="základní",J242,0)</f>
        <v>0</v>
      </c>
      <c r="BF242" s="223">
        <f>IF(N242="snížená",J242,0)</f>
        <v>0</v>
      </c>
      <c r="BG242" s="223">
        <f>IF(N242="zákl. přenesená",J242,0)</f>
        <v>0</v>
      </c>
      <c r="BH242" s="223">
        <f>IF(N242="sníž. přenesená",J242,0)</f>
        <v>0</v>
      </c>
      <c r="BI242" s="223">
        <f>IF(N242="nulová",J242,0)</f>
        <v>0</v>
      </c>
      <c r="BJ242" s="17" t="s">
        <v>83</v>
      </c>
      <c r="BK242" s="223">
        <f>ROUND(I242*H242,2)</f>
        <v>0</v>
      </c>
      <c r="BL242" s="17" t="s">
        <v>135</v>
      </c>
      <c r="BM242" s="222" t="s">
        <v>373</v>
      </c>
    </row>
    <row r="243" s="2" customFormat="1">
      <c r="A243" s="38"/>
      <c r="B243" s="39"/>
      <c r="C243" s="40"/>
      <c r="D243" s="226" t="s">
        <v>168</v>
      </c>
      <c r="E243" s="40"/>
      <c r="F243" s="266" t="s">
        <v>225</v>
      </c>
      <c r="G243" s="40"/>
      <c r="H243" s="40"/>
      <c r="I243" s="267"/>
      <c r="J243" s="40"/>
      <c r="K243" s="40"/>
      <c r="L243" s="44"/>
      <c r="M243" s="268"/>
      <c r="N243" s="269"/>
      <c r="O243" s="91"/>
      <c r="P243" s="91"/>
      <c r="Q243" s="91"/>
      <c r="R243" s="91"/>
      <c r="S243" s="91"/>
      <c r="T243" s="92"/>
      <c r="U243" s="38"/>
      <c r="V243" s="38"/>
      <c r="W243" s="38"/>
      <c r="X243" s="38"/>
      <c r="Y243" s="38"/>
      <c r="Z243" s="38"/>
      <c r="AA243" s="38"/>
      <c r="AB243" s="38"/>
      <c r="AC243" s="38"/>
      <c r="AD243" s="38"/>
      <c r="AE243" s="38"/>
      <c r="AT243" s="17" t="s">
        <v>168</v>
      </c>
      <c r="AU243" s="17" t="s">
        <v>83</v>
      </c>
    </row>
    <row r="244" s="13" customFormat="1">
      <c r="A244" s="13"/>
      <c r="B244" s="235"/>
      <c r="C244" s="236"/>
      <c r="D244" s="226" t="s">
        <v>137</v>
      </c>
      <c r="E244" s="237" t="s">
        <v>1</v>
      </c>
      <c r="F244" s="238" t="s">
        <v>507</v>
      </c>
      <c r="G244" s="236"/>
      <c r="H244" s="239">
        <v>875.07000000000005</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137</v>
      </c>
      <c r="AU244" s="245" t="s">
        <v>83</v>
      </c>
      <c r="AV244" s="13" t="s">
        <v>85</v>
      </c>
      <c r="AW244" s="13" t="s">
        <v>31</v>
      </c>
      <c r="AX244" s="13" t="s">
        <v>75</v>
      </c>
      <c r="AY244" s="245" t="s">
        <v>129</v>
      </c>
    </row>
    <row r="245" s="13" customFormat="1">
      <c r="A245" s="13"/>
      <c r="B245" s="235"/>
      <c r="C245" s="236"/>
      <c r="D245" s="226" t="s">
        <v>137</v>
      </c>
      <c r="E245" s="237" t="s">
        <v>1</v>
      </c>
      <c r="F245" s="238" t="s">
        <v>508</v>
      </c>
      <c r="G245" s="236"/>
      <c r="H245" s="239">
        <v>487.94400000000002</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137</v>
      </c>
      <c r="AU245" s="245" t="s">
        <v>83</v>
      </c>
      <c r="AV245" s="13" t="s">
        <v>85</v>
      </c>
      <c r="AW245" s="13" t="s">
        <v>31</v>
      </c>
      <c r="AX245" s="13" t="s">
        <v>75</v>
      </c>
      <c r="AY245" s="245" t="s">
        <v>129</v>
      </c>
    </row>
    <row r="246" s="13" customFormat="1">
      <c r="A246" s="13"/>
      <c r="B246" s="235"/>
      <c r="C246" s="236"/>
      <c r="D246" s="226" t="s">
        <v>137</v>
      </c>
      <c r="E246" s="237" t="s">
        <v>1</v>
      </c>
      <c r="F246" s="238" t="s">
        <v>509</v>
      </c>
      <c r="G246" s="236"/>
      <c r="H246" s="239">
        <v>1310.211</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137</v>
      </c>
      <c r="AU246" s="245" t="s">
        <v>83</v>
      </c>
      <c r="AV246" s="13" t="s">
        <v>85</v>
      </c>
      <c r="AW246" s="13" t="s">
        <v>31</v>
      </c>
      <c r="AX246" s="13" t="s">
        <v>75</v>
      </c>
      <c r="AY246" s="245" t="s">
        <v>129</v>
      </c>
    </row>
    <row r="247" s="13" customFormat="1">
      <c r="A247" s="13"/>
      <c r="B247" s="235"/>
      <c r="C247" s="236"/>
      <c r="D247" s="226" t="s">
        <v>137</v>
      </c>
      <c r="E247" s="237" t="s">
        <v>1</v>
      </c>
      <c r="F247" s="238" t="s">
        <v>510</v>
      </c>
      <c r="G247" s="236"/>
      <c r="H247" s="239">
        <v>268.04000000000002</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137</v>
      </c>
      <c r="AU247" s="245" t="s">
        <v>83</v>
      </c>
      <c r="AV247" s="13" t="s">
        <v>85</v>
      </c>
      <c r="AW247" s="13" t="s">
        <v>31</v>
      </c>
      <c r="AX247" s="13" t="s">
        <v>75</v>
      </c>
      <c r="AY247" s="245" t="s">
        <v>129</v>
      </c>
    </row>
    <row r="248" s="13" customFormat="1">
      <c r="A248" s="13"/>
      <c r="B248" s="235"/>
      <c r="C248" s="236"/>
      <c r="D248" s="226" t="s">
        <v>137</v>
      </c>
      <c r="E248" s="237" t="s">
        <v>1</v>
      </c>
      <c r="F248" s="238" t="s">
        <v>511</v>
      </c>
      <c r="G248" s="236"/>
      <c r="H248" s="239">
        <v>149.53800000000001</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137</v>
      </c>
      <c r="AU248" s="245" t="s">
        <v>83</v>
      </c>
      <c r="AV248" s="13" t="s">
        <v>85</v>
      </c>
      <c r="AW248" s="13" t="s">
        <v>31</v>
      </c>
      <c r="AX248" s="13" t="s">
        <v>75</v>
      </c>
      <c r="AY248" s="245" t="s">
        <v>129</v>
      </c>
    </row>
    <row r="249" s="13" customFormat="1">
      <c r="A249" s="13"/>
      <c r="B249" s="235"/>
      <c r="C249" s="236"/>
      <c r="D249" s="226" t="s">
        <v>137</v>
      </c>
      <c r="E249" s="237" t="s">
        <v>1</v>
      </c>
      <c r="F249" s="238" t="s">
        <v>512</v>
      </c>
      <c r="G249" s="236"/>
      <c r="H249" s="239">
        <v>320</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137</v>
      </c>
      <c r="AU249" s="245" t="s">
        <v>83</v>
      </c>
      <c r="AV249" s="13" t="s">
        <v>85</v>
      </c>
      <c r="AW249" s="13" t="s">
        <v>31</v>
      </c>
      <c r="AX249" s="13" t="s">
        <v>75</v>
      </c>
      <c r="AY249" s="245" t="s">
        <v>129</v>
      </c>
    </row>
    <row r="250" s="13" customFormat="1">
      <c r="A250" s="13"/>
      <c r="B250" s="235"/>
      <c r="C250" s="236"/>
      <c r="D250" s="226" t="s">
        <v>137</v>
      </c>
      <c r="E250" s="237" t="s">
        <v>1</v>
      </c>
      <c r="F250" s="238" t="s">
        <v>513</v>
      </c>
      <c r="G250" s="236"/>
      <c r="H250" s="239">
        <v>292.096</v>
      </c>
      <c r="I250" s="240"/>
      <c r="J250" s="236"/>
      <c r="K250" s="236"/>
      <c r="L250" s="241"/>
      <c r="M250" s="242"/>
      <c r="N250" s="243"/>
      <c r="O250" s="243"/>
      <c r="P250" s="243"/>
      <c r="Q250" s="243"/>
      <c r="R250" s="243"/>
      <c r="S250" s="243"/>
      <c r="T250" s="244"/>
      <c r="U250" s="13"/>
      <c r="V250" s="13"/>
      <c r="W250" s="13"/>
      <c r="X250" s="13"/>
      <c r="Y250" s="13"/>
      <c r="Z250" s="13"/>
      <c r="AA250" s="13"/>
      <c r="AB250" s="13"/>
      <c r="AC250" s="13"/>
      <c r="AD250" s="13"/>
      <c r="AE250" s="13"/>
      <c r="AT250" s="245" t="s">
        <v>137</v>
      </c>
      <c r="AU250" s="245" t="s">
        <v>83</v>
      </c>
      <c r="AV250" s="13" t="s">
        <v>85</v>
      </c>
      <c r="AW250" s="13" t="s">
        <v>31</v>
      </c>
      <c r="AX250" s="13" t="s">
        <v>75</v>
      </c>
      <c r="AY250" s="245" t="s">
        <v>129</v>
      </c>
    </row>
    <row r="251" s="13" customFormat="1">
      <c r="A251" s="13"/>
      <c r="B251" s="235"/>
      <c r="C251" s="236"/>
      <c r="D251" s="226" t="s">
        <v>137</v>
      </c>
      <c r="E251" s="237" t="s">
        <v>1</v>
      </c>
      <c r="F251" s="238" t="s">
        <v>514</v>
      </c>
      <c r="G251" s="236"/>
      <c r="H251" s="239">
        <v>266.31799999999998</v>
      </c>
      <c r="I251" s="240"/>
      <c r="J251" s="236"/>
      <c r="K251" s="236"/>
      <c r="L251" s="241"/>
      <c r="M251" s="242"/>
      <c r="N251" s="243"/>
      <c r="O251" s="243"/>
      <c r="P251" s="243"/>
      <c r="Q251" s="243"/>
      <c r="R251" s="243"/>
      <c r="S251" s="243"/>
      <c r="T251" s="244"/>
      <c r="U251" s="13"/>
      <c r="V251" s="13"/>
      <c r="W251" s="13"/>
      <c r="X251" s="13"/>
      <c r="Y251" s="13"/>
      <c r="Z251" s="13"/>
      <c r="AA251" s="13"/>
      <c r="AB251" s="13"/>
      <c r="AC251" s="13"/>
      <c r="AD251" s="13"/>
      <c r="AE251" s="13"/>
      <c r="AT251" s="245" t="s">
        <v>137</v>
      </c>
      <c r="AU251" s="245" t="s">
        <v>83</v>
      </c>
      <c r="AV251" s="13" t="s">
        <v>85</v>
      </c>
      <c r="AW251" s="13" t="s">
        <v>31</v>
      </c>
      <c r="AX251" s="13" t="s">
        <v>75</v>
      </c>
      <c r="AY251" s="245" t="s">
        <v>129</v>
      </c>
    </row>
    <row r="252" s="13" customFormat="1">
      <c r="A252" s="13"/>
      <c r="B252" s="235"/>
      <c r="C252" s="236"/>
      <c r="D252" s="226" t="s">
        <v>137</v>
      </c>
      <c r="E252" s="237" t="s">
        <v>1</v>
      </c>
      <c r="F252" s="238" t="s">
        <v>515</v>
      </c>
      <c r="G252" s="236"/>
      <c r="H252" s="239">
        <v>343.65199999999999</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137</v>
      </c>
      <c r="AU252" s="245" t="s">
        <v>83</v>
      </c>
      <c r="AV252" s="13" t="s">
        <v>85</v>
      </c>
      <c r="AW252" s="13" t="s">
        <v>31</v>
      </c>
      <c r="AX252" s="13" t="s">
        <v>75</v>
      </c>
      <c r="AY252" s="245" t="s">
        <v>129</v>
      </c>
    </row>
    <row r="253" s="14" customFormat="1">
      <c r="A253" s="14"/>
      <c r="B253" s="246"/>
      <c r="C253" s="247"/>
      <c r="D253" s="226" t="s">
        <v>137</v>
      </c>
      <c r="E253" s="248" t="s">
        <v>1</v>
      </c>
      <c r="F253" s="249" t="s">
        <v>160</v>
      </c>
      <c r="G253" s="247"/>
      <c r="H253" s="250">
        <v>4312.8690000000006</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137</v>
      </c>
      <c r="AU253" s="256" t="s">
        <v>83</v>
      </c>
      <c r="AV253" s="14" t="s">
        <v>135</v>
      </c>
      <c r="AW253" s="14" t="s">
        <v>31</v>
      </c>
      <c r="AX253" s="14" t="s">
        <v>83</v>
      </c>
      <c r="AY253" s="256" t="s">
        <v>129</v>
      </c>
    </row>
    <row r="254" s="2" customFormat="1" ht="55.5" customHeight="1">
      <c r="A254" s="38"/>
      <c r="B254" s="39"/>
      <c r="C254" s="257" t="s">
        <v>230</v>
      </c>
      <c r="D254" s="257" t="s">
        <v>163</v>
      </c>
      <c r="E254" s="258" t="s">
        <v>243</v>
      </c>
      <c r="F254" s="259" t="s">
        <v>244</v>
      </c>
      <c r="G254" s="260" t="s">
        <v>190</v>
      </c>
      <c r="H254" s="261">
        <v>13.882999999999999</v>
      </c>
      <c r="I254" s="262"/>
      <c r="J254" s="263">
        <f>ROUND(I254*H254,2)</f>
        <v>0</v>
      </c>
      <c r="K254" s="259" t="s">
        <v>133</v>
      </c>
      <c r="L254" s="44"/>
      <c r="M254" s="264" t="s">
        <v>1</v>
      </c>
      <c r="N254" s="265" t="s">
        <v>40</v>
      </c>
      <c r="O254" s="91"/>
      <c r="P254" s="220">
        <f>O254*H254</f>
        <v>0</v>
      </c>
      <c r="Q254" s="220">
        <v>0</v>
      </c>
      <c r="R254" s="220">
        <f>Q254*H254</f>
        <v>0</v>
      </c>
      <c r="S254" s="220">
        <v>0</v>
      </c>
      <c r="T254" s="221">
        <f>S254*H254</f>
        <v>0</v>
      </c>
      <c r="U254" s="38"/>
      <c r="V254" s="38"/>
      <c r="W254" s="38"/>
      <c r="X254" s="38"/>
      <c r="Y254" s="38"/>
      <c r="Z254" s="38"/>
      <c r="AA254" s="38"/>
      <c r="AB254" s="38"/>
      <c r="AC254" s="38"/>
      <c r="AD254" s="38"/>
      <c r="AE254" s="38"/>
      <c r="AR254" s="222" t="s">
        <v>135</v>
      </c>
      <c r="AT254" s="222" t="s">
        <v>163</v>
      </c>
      <c r="AU254" s="222" t="s">
        <v>83</v>
      </c>
      <c r="AY254" s="17" t="s">
        <v>129</v>
      </c>
      <c r="BE254" s="223">
        <f>IF(N254="základní",J254,0)</f>
        <v>0</v>
      </c>
      <c r="BF254" s="223">
        <f>IF(N254="snížená",J254,0)</f>
        <v>0</v>
      </c>
      <c r="BG254" s="223">
        <f>IF(N254="zákl. přenesená",J254,0)</f>
        <v>0</v>
      </c>
      <c r="BH254" s="223">
        <f>IF(N254="sníž. přenesená",J254,0)</f>
        <v>0</v>
      </c>
      <c r="BI254" s="223">
        <f>IF(N254="nulová",J254,0)</f>
        <v>0</v>
      </c>
      <c r="BJ254" s="17" t="s">
        <v>83</v>
      </c>
      <c r="BK254" s="223">
        <f>ROUND(I254*H254,2)</f>
        <v>0</v>
      </c>
      <c r="BL254" s="17" t="s">
        <v>135</v>
      </c>
      <c r="BM254" s="222" t="s">
        <v>516</v>
      </c>
    </row>
    <row r="255" s="2" customFormat="1">
      <c r="A255" s="38"/>
      <c r="B255" s="39"/>
      <c r="C255" s="40"/>
      <c r="D255" s="226" t="s">
        <v>168</v>
      </c>
      <c r="E255" s="40"/>
      <c r="F255" s="266" t="s">
        <v>246</v>
      </c>
      <c r="G255" s="40"/>
      <c r="H255" s="40"/>
      <c r="I255" s="267"/>
      <c r="J255" s="40"/>
      <c r="K255" s="40"/>
      <c r="L255" s="44"/>
      <c r="M255" s="268"/>
      <c r="N255" s="269"/>
      <c r="O255" s="91"/>
      <c r="P255" s="91"/>
      <c r="Q255" s="91"/>
      <c r="R255" s="91"/>
      <c r="S255" s="91"/>
      <c r="T255" s="92"/>
      <c r="U255" s="38"/>
      <c r="V255" s="38"/>
      <c r="W255" s="38"/>
      <c r="X255" s="38"/>
      <c r="Y255" s="38"/>
      <c r="Z255" s="38"/>
      <c r="AA255" s="38"/>
      <c r="AB255" s="38"/>
      <c r="AC255" s="38"/>
      <c r="AD255" s="38"/>
      <c r="AE255" s="38"/>
      <c r="AT255" s="17" t="s">
        <v>168</v>
      </c>
      <c r="AU255" s="17" t="s">
        <v>83</v>
      </c>
    </row>
    <row r="256" s="2" customFormat="1" ht="55.5" customHeight="1">
      <c r="A256" s="38"/>
      <c r="B256" s="39"/>
      <c r="C256" s="257" t="s">
        <v>237</v>
      </c>
      <c r="D256" s="257" t="s">
        <v>163</v>
      </c>
      <c r="E256" s="258" t="s">
        <v>249</v>
      </c>
      <c r="F256" s="259" t="s">
        <v>250</v>
      </c>
      <c r="G256" s="260" t="s">
        <v>204</v>
      </c>
      <c r="H256" s="261">
        <v>4312.8689999999997</v>
      </c>
      <c r="I256" s="262"/>
      <c r="J256" s="263">
        <f>ROUND(I256*H256,2)</f>
        <v>0</v>
      </c>
      <c r="K256" s="259" t="s">
        <v>133</v>
      </c>
      <c r="L256" s="44"/>
      <c r="M256" s="264" t="s">
        <v>1</v>
      </c>
      <c r="N256" s="265" t="s">
        <v>40</v>
      </c>
      <c r="O256" s="91"/>
      <c r="P256" s="220">
        <f>O256*H256</f>
        <v>0</v>
      </c>
      <c r="Q256" s="220">
        <v>0</v>
      </c>
      <c r="R256" s="220">
        <f>Q256*H256</f>
        <v>0</v>
      </c>
      <c r="S256" s="220">
        <v>0</v>
      </c>
      <c r="T256" s="221">
        <f>S256*H256</f>
        <v>0</v>
      </c>
      <c r="U256" s="38"/>
      <c r="V256" s="38"/>
      <c r="W256" s="38"/>
      <c r="X256" s="38"/>
      <c r="Y256" s="38"/>
      <c r="Z256" s="38"/>
      <c r="AA256" s="38"/>
      <c r="AB256" s="38"/>
      <c r="AC256" s="38"/>
      <c r="AD256" s="38"/>
      <c r="AE256" s="38"/>
      <c r="AR256" s="222" t="s">
        <v>135</v>
      </c>
      <c r="AT256" s="222" t="s">
        <v>163</v>
      </c>
      <c r="AU256" s="222" t="s">
        <v>83</v>
      </c>
      <c r="AY256" s="17" t="s">
        <v>129</v>
      </c>
      <c r="BE256" s="223">
        <f>IF(N256="základní",J256,0)</f>
        <v>0</v>
      </c>
      <c r="BF256" s="223">
        <f>IF(N256="snížená",J256,0)</f>
        <v>0</v>
      </c>
      <c r="BG256" s="223">
        <f>IF(N256="zákl. přenesená",J256,0)</f>
        <v>0</v>
      </c>
      <c r="BH256" s="223">
        <f>IF(N256="sníž. přenesená",J256,0)</f>
        <v>0</v>
      </c>
      <c r="BI256" s="223">
        <f>IF(N256="nulová",J256,0)</f>
        <v>0</v>
      </c>
      <c r="BJ256" s="17" t="s">
        <v>83</v>
      </c>
      <c r="BK256" s="223">
        <f>ROUND(I256*H256,2)</f>
        <v>0</v>
      </c>
      <c r="BL256" s="17" t="s">
        <v>135</v>
      </c>
      <c r="BM256" s="222" t="s">
        <v>517</v>
      </c>
    </row>
    <row r="257" s="2" customFormat="1">
      <c r="A257" s="38"/>
      <c r="B257" s="39"/>
      <c r="C257" s="40"/>
      <c r="D257" s="226" t="s">
        <v>168</v>
      </c>
      <c r="E257" s="40"/>
      <c r="F257" s="266" t="s">
        <v>246</v>
      </c>
      <c r="G257" s="40"/>
      <c r="H257" s="40"/>
      <c r="I257" s="267"/>
      <c r="J257" s="40"/>
      <c r="K257" s="40"/>
      <c r="L257" s="44"/>
      <c r="M257" s="268"/>
      <c r="N257" s="269"/>
      <c r="O257" s="91"/>
      <c r="P257" s="91"/>
      <c r="Q257" s="91"/>
      <c r="R257" s="91"/>
      <c r="S257" s="91"/>
      <c r="T257" s="92"/>
      <c r="U257" s="38"/>
      <c r="V257" s="38"/>
      <c r="W257" s="38"/>
      <c r="X257" s="38"/>
      <c r="Y257" s="38"/>
      <c r="Z257" s="38"/>
      <c r="AA257" s="38"/>
      <c r="AB257" s="38"/>
      <c r="AC257" s="38"/>
      <c r="AD257" s="38"/>
      <c r="AE257" s="38"/>
      <c r="AT257" s="17" t="s">
        <v>168</v>
      </c>
      <c r="AU257" s="17" t="s">
        <v>83</v>
      </c>
    </row>
    <row r="258" s="2" customFormat="1">
      <c r="A258" s="38"/>
      <c r="B258" s="39"/>
      <c r="C258" s="257" t="s">
        <v>242</v>
      </c>
      <c r="D258" s="257" t="s">
        <v>163</v>
      </c>
      <c r="E258" s="258" t="s">
        <v>378</v>
      </c>
      <c r="F258" s="259" t="s">
        <v>379</v>
      </c>
      <c r="G258" s="260" t="s">
        <v>258</v>
      </c>
      <c r="H258" s="261">
        <v>18</v>
      </c>
      <c r="I258" s="262"/>
      <c r="J258" s="263">
        <f>ROUND(I258*H258,2)</f>
        <v>0</v>
      </c>
      <c r="K258" s="259" t="s">
        <v>133</v>
      </c>
      <c r="L258" s="44"/>
      <c r="M258" s="264" t="s">
        <v>1</v>
      </c>
      <c r="N258" s="265" t="s">
        <v>40</v>
      </c>
      <c r="O258" s="91"/>
      <c r="P258" s="220">
        <f>O258*H258</f>
        <v>0</v>
      </c>
      <c r="Q258" s="220">
        <v>0</v>
      </c>
      <c r="R258" s="220">
        <f>Q258*H258</f>
        <v>0</v>
      </c>
      <c r="S258" s="220">
        <v>0</v>
      </c>
      <c r="T258" s="221">
        <f>S258*H258</f>
        <v>0</v>
      </c>
      <c r="U258" s="38"/>
      <c r="V258" s="38"/>
      <c r="W258" s="38"/>
      <c r="X258" s="38"/>
      <c r="Y258" s="38"/>
      <c r="Z258" s="38"/>
      <c r="AA258" s="38"/>
      <c r="AB258" s="38"/>
      <c r="AC258" s="38"/>
      <c r="AD258" s="38"/>
      <c r="AE258" s="38"/>
      <c r="AR258" s="222" t="s">
        <v>135</v>
      </c>
      <c r="AT258" s="222" t="s">
        <v>163</v>
      </c>
      <c r="AU258" s="222" t="s">
        <v>83</v>
      </c>
      <c r="AY258" s="17" t="s">
        <v>129</v>
      </c>
      <c r="BE258" s="223">
        <f>IF(N258="základní",J258,0)</f>
        <v>0</v>
      </c>
      <c r="BF258" s="223">
        <f>IF(N258="snížená",J258,0)</f>
        <v>0</v>
      </c>
      <c r="BG258" s="223">
        <f>IF(N258="zákl. přenesená",J258,0)</f>
        <v>0</v>
      </c>
      <c r="BH258" s="223">
        <f>IF(N258="sníž. přenesená",J258,0)</f>
        <v>0</v>
      </c>
      <c r="BI258" s="223">
        <f>IF(N258="nulová",J258,0)</f>
        <v>0</v>
      </c>
      <c r="BJ258" s="17" t="s">
        <v>83</v>
      </c>
      <c r="BK258" s="223">
        <f>ROUND(I258*H258,2)</f>
        <v>0</v>
      </c>
      <c r="BL258" s="17" t="s">
        <v>135</v>
      </c>
      <c r="BM258" s="222" t="s">
        <v>518</v>
      </c>
    </row>
    <row r="259" s="13" customFormat="1">
      <c r="A259" s="13"/>
      <c r="B259" s="235"/>
      <c r="C259" s="236"/>
      <c r="D259" s="226" t="s">
        <v>137</v>
      </c>
      <c r="E259" s="237" t="s">
        <v>1</v>
      </c>
      <c r="F259" s="238" t="s">
        <v>519</v>
      </c>
      <c r="G259" s="236"/>
      <c r="H259" s="239">
        <v>2</v>
      </c>
      <c r="I259" s="240"/>
      <c r="J259" s="236"/>
      <c r="K259" s="236"/>
      <c r="L259" s="241"/>
      <c r="M259" s="242"/>
      <c r="N259" s="243"/>
      <c r="O259" s="243"/>
      <c r="P259" s="243"/>
      <c r="Q259" s="243"/>
      <c r="R259" s="243"/>
      <c r="S259" s="243"/>
      <c r="T259" s="244"/>
      <c r="U259" s="13"/>
      <c r="V259" s="13"/>
      <c r="W259" s="13"/>
      <c r="X259" s="13"/>
      <c r="Y259" s="13"/>
      <c r="Z259" s="13"/>
      <c r="AA259" s="13"/>
      <c r="AB259" s="13"/>
      <c r="AC259" s="13"/>
      <c r="AD259" s="13"/>
      <c r="AE259" s="13"/>
      <c r="AT259" s="245" t="s">
        <v>137</v>
      </c>
      <c r="AU259" s="245" t="s">
        <v>83</v>
      </c>
      <c r="AV259" s="13" t="s">
        <v>85</v>
      </c>
      <c r="AW259" s="13" t="s">
        <v>31</v>
      </c>
      <c r="AX259" s="13" t="s">
        <v>75</v>
      </c>
      <c r="AY259" s="245" t="s">
        <v>129</v>
      </c>
    </row>
    <row r="260" s="13" customFormat="1">
      <c r="A260" s="13"/>
      <c r="B260" s="235"/>
      <c r="C260" s="236"/>
      <c r="D260" s="226" t="s">
        <v>137</v>
      </c>
      <c r="E260" s="237" t="s">
        <v>1</v>
      </c>
      <c r="F260" s="238" t="s">
        <v>520</v>
      </c>
      <c r="G260" s="236"/>
      <c r="H260" s="239">
        <v>2</v>
      </c>
      <c r="I260" s="240"/>
      <c r="J260" s="236"/>
      <c r="K260" s="236"/>
      <c r="L260" s="241"/>
      <c r="M260" s="242"/>
      <c r="N260" s="243"/>
      <c r="O260" s="243"/>
      <c r="P260" s="243"/>
      <c r="Q260" s="243"/>
      <c r="R260" s="243"/>
      <c r="S260" s="243"/>
      <c r="T260" s="244"/>
      <c r="U260" s="13"/>
      <c r="V260" s="13"/>
      <c r="W260" s="13"/>
      <c r="X260" s="13"/>
      <c r="Y260" s="13"/>
      <c r="Z260" s="13"/>
      <c r="AA260" s="13"/>
      <c r="AB260" s="13"/>
      <c r="AC260" s="13"/>
      <c r="AD260" s="13"/>
      <c r="AE260" s="13"/>
      <c r="AT260" s="245" t="s">
        <v>137</v>
      </c>
      <c r="AU260" s="245" t="s">
        <v>83</v>
      </c>
      <c r="AV260" s="13" t="s">
        <v>85</v>
      </c>
      <c r="AW260" s="13" t="s">
        <v>31</v>
      </c>
      <c r="AX260" s="13" t="s">
        <v>75</v>
      </c>
      <c r="AY260" s="245" t="s">
        <v>129</v>
      </c>
    </row>
    <row r="261" s="13" customFormat="1">
      <c r="A261" s="13"/>
      <c r="B261" s="235"/>
      <c r="C261" s="236"/>
      <c r="D261" s="226" t="s">
        <v>137</v>
      </c>
      <c r="E261" s="237" t="s">
        <v>1</v>
      </c>
      <c r="F261" s="238" t="s">
        <v>521</v>
      </c>
      <c r="G261" s="236"/>
      <c r="H261" s="239">
        <v>2</v>
      </c>
      <c r="I261" s="240"/>
      <c r="J261" s="236"/>
      <c r="K261" s="236"/>
      <c r="L261" s="241"/>
      <c r="M261" s="242"/>
      <c r="N261" s="243"/>
      <c r="O261" s="243"/>
      <c r="P261" s="243"/>
      <c r="Q261" s="243"/>
      <c r="R261" s="243"/>
      <c r="S261" s="243"/>
      <c r="T261" s="244"/>
      <c r="U261" s="13"/>
      <c r="V261" s="13"/>
      <c r="W261" s="13"/>
      <c r="X261" s="13"/>
      <c r="Y261" s="13"/>
      <c r="Z261" s="13"/>
      <c r="AA261" s="13"/>
      <c r="AB261" s="13"/>
      <c r="AC261" s="13"/>
      <c r="AD261" s="13"/>
      <c r="AE261" s="13"/>
      <c r="AT261" s="245" t="s">
        <v>137</v>
      </c>
      <c r="AU261" s="245" t="s">
        <v>83</v>
      </c>
      <c r="AV261" s="13" t="s">
        <v>85</v>
      </c>
      <c r="AW261" s="13" t="s">
        <v>31</v>
      </c>
      <c r="AX261" s="13" t="s">
        <v>75</v>
      </c>
      <c r="AY261" s="245" t="s">
        <v>129</v>
      </c>
    </row>
    <row r="262" s="13" customFormat="1">
      <c r="A262" s="13"/>
      <c r="B262" s="235"/>
      <c r="C262" s="236"/>
      <c r="D262" s="226" t="s">
        <v>137</v>
      </c>
      <c r="E262" s="237" t="s">
        <v>1</v>
      </c>
      <c r="F262" s="238" t="s">
        <v>522</v>
      </c>
      <c r="G262" s="236"/>
      <c r="H262" s="239">
        <v>6</v>
      </c>
      <c r="I262" s="240"/>
      <c r="J262" s="236"/>
      <c r="K262" s="236"/>
      <c r="L262" s="241"/>
      <c r="M262" s="242"/>
      <c r="N262" s="243"/>
      <c r="O262" s="243"/>
      <c r="P262" s="243"/>
      <c r="Q262" s="243"/>
      <c r="R262" s="243"/>
      <c r="S262" s="243"/>
      <c r="T262" s="244"/>
      <c r="U262" s="13"/>
      <c r="V262" s="13"/>
      <c r="W262" s="13"/>
      <c r="X262" s="13"/>
      <c r="Y262" s="13"/>
      <c r="Z262" s="13"/>
      <c r="AA262" s="13"/>
      <c r="AB262" s="13"/>
      <c r="AC262" s="13"/>
      <c r="AD262" s="13"/>
      <c r="AE262" s="13"/>
      <c r="AT262" s="245" t="s">
        <v>137</v>
      </c>
      <c r="AU262" s="245" t="s">
        <v>83</v>
      </c>
      <c r="AV262" s="13" t="s">
        <v>85</v>
      </c>
      <c r="AW262" s="13" t="s">
        <v>31</v>
      </c>
      <c r="AX262" s="13" t="s">
        <v>75</v>
      </c>
      <c r="AY262" s="245" t="s">
        <v>129</v>
      </c>
    </row>
    <row r="263" s="13" customFormat="1">
      <c r="A263" s="13"/>
      <c r="B263" s="235"/>
      <c r="C263" s="236"/>
      <c r="D263" s="226" t="s">
        <v>137</v>
      </c>
      <c r="E263" s="237" t="s">
        <v>1</v>
      </c>
      <c r="F263" s="238" t="s">
        <v>523</v>
      </c>
      <c r="G263" s="236"/>
      <c r="H263" s="239">
        <v>6</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137</v>
      </c>
      <c r="AU263" s="245" t="s">
        <v>83</v>
      </c>
      <c r="AV263" s="13" t="s">
        <v>85</v>
      </c>
      <c r="AW263" s="13" t="s">
        <v>31</v>
      </c>
      <c r="AX263" s="13" t="s">
        <v>75</v>
      </c>
      <c r="AY263" s="245" t="s">
        <v>129</v>
      </c>
    </row>
    <row r="264" s="14" customFormat="1">
      <c r="A264" s="14"/>
      <c r="B264" s="246"/>
      <c r="C264" s="247"/>
      <c r="D264" s="226" t="s">
        <v>137</v>
      </c>
      <c r="E264" s="248" t="s">
        <v>1</v>
      </c>
      <c r="F264" s="249" t="s">
        <v>160</v>
      </c>
      <c r="G264" s="247"/>
      <c r="H264" s="250">
        <v>18</v>
      </c>
      <c r="I264" s="251"/>
      <c r="J264" s="247"/>
      <c r="K264" s="247"/>
      <c r="L264" s="252"/>
      <c r="M264" s="253"/>
      <c r="N264" s="254"/>
      <c r="O264" s="254"/>
      <c r="P264" s="254"/>
      <c r="Q264" s="254"/>
      <c r="R264" s="254"/>
      <c r="S264" s="254"/>
      <c r="T264" s="255"/>
      <c r="U264" s="14"/>
      <c r="V264" s="14"/>
      <c r="W264" s="14"/>
      <c r="X264" s="14"/>
      <c r="Y264" s="14"/>
      <c r="Z264" s="14"/>
      <c r="AA264" s="14"/>
      <c r="AB264" s="14"/>
      <c r="AC264" s="14"/>
      <c r="AD264" s="14"/>
      <c r="AE264" s="14"/>
      <c r="AT264" s="256" t="s">
        <v>137</v>
      </c>
      <c r="AU264" s="256" t="s">
        <v>83</v>
      </c>
      <c r="AV264" s="14" t="s">
        <v>135</v>
      </c>
      <c r="AW264" s="14" t="s">
        <v>31</v>
      </c>
      <c r="AX264" s="14" t="s">
        <v>83</v>
      </c>
      <c r="AY264" s="256" t="s">
        <v>129</v>
      </c>
    </row>
    <row r="265" s="2" customFormat="1">
      <c r="A265" s="38"/>
      <c r="B265" s="39"/>
      <c r="C265" s="257" t="s">
        <v>248</v>
      </c>
      <c r="D265" s="257" t="s">
        <v>163</v>
      </c>
      <c r="E265" s="258" t="s">
        <v>390</v>
      </c>
      <c r="F265" s="259" t="s">
        <v>391</v>
      </c>
      <c r="G265" s="260" t="s">
        <v>258</v>
      </c>
      <c r="H265" s="261">
        <v>9</v>
      </c>
      <c r="I265" s="262"/>
      <c r="J265" s="263">
        <f>ROUND(I265*H265,2)</f>
        <v>0</v>
      </c>
      <c r="K265" s="259" t="s">
        <v>133</v>
      </c>
      <c r="L265" s="44"/>
      <c r="M265" s="264" t="s">
        <v>1</v>
      </c>
      <c r="N265" s="265" t="s">
        <v>40</v>
      </c>
      <c r="O265" s="91"/>
      <c r="P265" s="220">
        <f>O265*H265</f>
        <v>0</v>
      </c>
      <c r="Q265" s="220">
        <v>0</v>
      </c>
      <c r="R265" s="220">
        <f>Q265*H265</f>
        <v>0</v>
      </c>
      <c r="S265" s="220">
        <v>0</v>
      </c>
      <c r="T265" s="221">
        <f>S265*H265</f>
        <v>0</v>
      </c>
      <c r="U265" s="38"/>
      <c r="V265" s="38"/>
      <c r="W265" s="38"/>
      <c r="X265" s="38"/>
      <c r="Y265" s="38"/>
      <c r="Z265" s="38"/>
      <c r="AA265" s="38"/>
      <c r="AB265" s="38"/>
      <c r="AC265" s="38"/>
      <c r="AD265" s="38"/>
      <c r="AE265" s="38"/>
      <c r="AR265" s="222" t="s">
        <v>135</v>
      </c>
      <c r="AT265" s="222" t="s">
        <v>163</v>
      </c>
      <c r="AU265" s="222" t="s">
        <v>83</v>
      </c>
      <c r="AY265" s="17" t="s">
        <v>129</v>
      </c>
      <c r="BE265" s="223">
        <f>IF(N265="základní",J265,0)</f>
        <v>0</v>
      </c>
      <c r="BF265" s="223">
        <f>IF(N265="snížená",J265,0)</f>
        <v>0</v>
      </c>
      <c r="BG265" s="223">
        <f>IF(N265="zákl. přenesená",J265,0)</f>
        <v>0</v>
      </c>
      <c r="BH265" s="223">
        <f>IF(N265="sníž. přenesená",J265,0)</f>
        <v>0</v>
      </c>
      <c r="BI265" s="223">
        <f>IF(N265="nulová",J265,0)</f>
        <v>0</v>
      </c>
      <c r="BJ265" s="17" t="s">
        <v>83</v>
      </c>
      <c r="BK265" s="223">
        <f>ROUND(I265*H265,2)</f>
        <v>0</v>
      </c>
      <c r="BL265" s="17" t="s">
        <v>135</v>
      </c>
      <c r="BM265" s="222" t="s">
        <v>524</v>
      </c>
    </row>
    <row r="266" s="13" customFormat="1">
      <c r="A266" s="13"/>
      <c r="B266" s="235"/>
      <c r="C266" s="236"/>
      <c r="D266" s="226" t="s">
        <v>137</v>
      </c>
      <c r="E266" s="237" t="s">
        <v>1</v>
      </c>
      <c r="F266" s="238" t="s">
        <v>525</v>
      </c>
      <c r="G266" s="236"/>
      <c r="H266" s="239">
        <v>1</v>
      </c>
      <c r="I266" s="240"/>
      <c r="J266" s="236"/>
      <c r="K266" s="236"/>
      <c r="L266" s="241"/>
      <c r="M266" s="242"/>
      <c r="N266" s="243"/>
      <c r="O266" s="243"/>
      <c r="P266" s="243"/>
      <c r="Q266" s="243"/>
      <c r="R266" s="243"/>
      <c r="S266" s="243"/>
      <c r="T266" s="244"/>
      <c r="U266" s="13"/>
      <c r="V266" s="13"/>
      <c r="W266" s="13"/>
      <c r="X266" s="13"/>
      <c r="Y266" s="13"/>
      <c r="Z266" s="13"/>
      <c r="AA266" s="13"/>
      <c r="AB266" s="13"/>
      <c r="AC266" s="13"/>
      <c r="AD266" s="13"/>
      <c r="AE266" s="13"/>
      <c r="AT266" s="245" t="s">
        <v>137</v>
      </c>
      <c r="AU266" s="245" t="s">
        <v>83</v>
      </c>
      <c r="AV266" s="13" t="s">
        <v>85</v>
      </c>
      <c r="AW266" s="13" t="s">
        <v>31</v>
      </c>
      <c r="AX266" s="13" t="s">
        <v>75</v>
      </c>
      <c r="AY266" s="245" t="s">
        <v>129</v>
      </c>
    </row>
    <row r="267" s="13" customFormat="1">
      <c r="A267" s="13"/>
      <c r="B267" s="235"/>
      <c r="C267" s="236"/>
      <c r="D267" s="226" t="s">
        <v>137</v>
      </c>
      <c r="E267" s="237" t="s">
        <v>1</v>
      </c>
      <c r="F267" s="238" t="s">
        <v>526</v>
      </c>
      <c r="G267" s="236"/>
      <c r="H267" s="239">
        <v>1</v>
      </c>
      <c r="I267" s="240"/>
      <c r="J267" s="236"/>
      <c r="K267" s="236"/>
      <c r="L267" s="241"/>
      <c r="M267" s="242"/>
      <c r="N267" s="243"/>
      <c r="O267" s="243"/>
      <c r="P267" s="243"/>
      <c r="Q267" s="243"/>
      <c r="R267" s="243"/>
      <c r="S267" s="243"/>
      <c r="T267" s="244"/>
      <c r="U267" s="13"/>
      <c r="V267" s="13"/>
      <c r="W267" s="13"/>
      <c r="X267" s="13"/>
      <c r="Y267" s="13"/>
      <c r="Z267" s="13"/>
      <c r="AA267" s="13"/>
      <c r="AB267" s="13"/>
      <c r="AC267" s="13"/>
      <c r="AD267" s="13"/>
      <c r="AE267" s="13"/>
      <c r="AT267" s="245" t="s">
        <v>137</v>
      </c>
      <c r="AU267" s="245" t="s">
        <v>83</v>
      </c>
      <c r="AV267" s="13" t="s">
        <v>85</v>
      </c>
      <c r="AW267" s="13" t="s">
        <v>31</v>
      </c>
      <c r="AX267" s="13" t="s">
        <v>75</v>
      </c>
      <c r="AY267" s="245" t="s">
        <v>129</v>
      </c>
    </row>
    <row r="268" s="13" customFormat="1">
      <c r="A268" s="13"/>
      <c r="B268" s="235"/>
      <c r="C268" s="236"/>
      <c r="D268" s="226" t="s">
        <v>137</v>
      </c>
      <c r="E268" s="237" t="s">
        <v>1</v>
      </c>
      <c r="F268" s="238" t="s">
        <v>527</v>
      </c>
      <c r="G268" s="236"/>
      <c r="H268" s="239">
        <v>1</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137</v>
      </c>
      <c r="AU268" s="245" t="s">
        <v>83</v>
      </c>
      <c r="AV268" s="13" t="s">
        <v>85</v>
      </c>
      <c r="AW268" s="13" t="s">
        <v>31</v>
      </c>
      <c r="AX268" s="13" t="s">
        <v>75</v>
      </c>
      <c r="AY268" s="245" t="s">
        <v>129</v>
      </c>
    </row>
    <row r="269" s="13" customFormat="1">
      <c r="A269" s="13"/>
      <c r="B269" s="235"/>
      <c r="C269" s="236"/>
      <c r="D269" s="226" t="s">
        <v>137</v>
      </c>
      <c r="E269" s="237" t="s">
        <v>1</v>
      </c>
      <c r="F269" s="238" t="s">
        <v>528</v>
      </c>
      <c r="G269" s="236"/>
      <c r="H269" s="239">
        <v>3</v>
      </c>
      <c r="I269" s="240"/>
      <c r="J269" s="236"/>
      <c r="K269" s="236"/>
      <c r="L269" s="241"/>
      <c r="M269" s="242"/>
      <c r="N269" s="243"/>
      <c r="O269" s="243"/>
      <c r="P269" s="243"/>
      <c r="Q269" s="243"/>
      <c r="R269" s="243"/>
      <c r="S269" s="243"/>
      <c r="T269" s="244"/>
      <c r="U269" s="13"/>
      <c r="V269" s="13"/>
      <c r="W269" s="13"/>
      <c r="X269" s="13"/>
      <c r="Y269" s="13"/>
      <c r="Z269" s="13"/>
      <c r="AA269" s="13"/>
      <c r="AB269" s="13"/>
      <c r="AC269" s="13"/>
      <c r="AD269" s="13"/>
      <c r="AE269" s="13"/>
      <c r="AT269" s="245" t="s">
        <v>137</v>
      </c>
      <c r="AU269" s="245" t="s">
        <v>83</v>
      </c>
      <c r="AV269" s="13" t="s">
        <v>85</v>
      </c>
      <c r="AW269" s="13" t="s">
        <v>31</v>
      </c>
      <c r="AX269" s="13" t="s">
        <v>75</v>
      </c>
      <c r="AY269" s="245" t="s">
        <v>129</v>
      </c>
    </row>
    <row r="270" s="13" customFormat="1">
      <c r="A270" s="13"/>
      <c r="B270" s="235"/>
      <c r="C270" s="236"/>
      <c r="D270" s="226" t="s">
        <v>137</v>
      </c>
      <c r="E270" s="237" t="s">
        <v>1</v>
      </c>
      <c r="F270" s="238" t="s">
        <v>529</v>
      </c>
      <c r="G270" s="236"/>
      <c r="H270" s="239">
        <v>3</v>
      </c>
      <c r="I270" s="240"/>
      <c r="J270" s="236"/>
      <c r="K270" s="236"/>
      <c r="L270" s="241"/>
      <c r="M270" s="242"/>
      <c r="N270" s="243"/>
      <c r="O270" s="243"/>
      <c r="P270" s="243"/>
      <c r="Q270" s="243"/>
      <c r="R270" s="243"/>
      <c r="S270" s="243"/>
      <c r="T270" s="244"/>
      <c r="U270" s="13"/>
      <c r="V270" s="13"/>
      <c r="W270" s="13"/>
      <c r="X270" s="13"/>
      <c r="Y270" s="13"/>
      <c r="Z270" s="13"/>
      <c r="AA270" s="13"/>
      <c r="AB270" s="13"/>
      <c r="AC270" s="13"/>
      <c r="AD270" s="13"/>
      <c r="AE270" s="13"/>
      <c r="AT270" s="245" t="s">
        <v>137</v>
      </c>
      <c r="AU270" s="245" t="s">
        <v>83</v>
      </c>
      <c r="AV270" s="13" t="s">
        <v>85</v>
      </c>
      <c r="AW270" s="13" t="s">
        <v>31</v>
      </c>
      <c r="AX270" s="13" t="s">
        <v>75</v>
      </c>
      <c r="AY270" s="245" t="s">
        <v>129</v>
      </c>
    </row>
    <row r="271" s="14" customFormat="1">
      <c r="A271" s="14"/>
      <c r="B271" s="246"/>
      <c r="C271" s="247"/>
      <c r="D271" s="226" t="s">
        <v>137</v>
      </c>
      <c r="E271" s="248" t="s">
        <v>1</v>
      </c>
      <c r="F271" s="249" t="s">
        <v>160</v>
      </c>
      <c r="G271" s="247"/>
      <c r="H271" s="250">
        <v>9</v>
      </c>
      <c r="I271" s="251"/>
      <c r="J271" s="247"/>
      <c r="K271" s="247"/>
      <c r="L271" s="252"/>
      <c r="M271" s="253"/>
      <c r="N271" s="254"/>
      <c r="O271" s="254"/>
      <c r="P271" s="254"/>
      <c r="Q271" s="254"/>
      <c r="R271" s="254"/>
      <c r="S271" s="254"/>
      <c r="T271" s="255"/>
      <c r="U271" s="14"/>
      <c r="V271" s="14"/>
      <c r="W271" s="14"/>
      <c r="X271" s="14"/>
      <c r="Y271" s="14"/>
      <c r="Z271" s="14"/>
      <c r="AA271" s="14"/>
      <c r="AB271" s="14"/>
      <c r="AC271" s="14"/>
      <c r="AD271" s="14"/>
      <c r="AE271" s="14"/>
      <c r="AT271" s="256" t="s">
        <v>137</v>
      </c>
      <c r="AU271" s="256" t="s">
        <v>83</v>
      </c>
      <c r="AV271" s="14" t="s">
        <v>135</v>
      </c>
      <c r="AW271" s="14" t="s">
        <v>31</v>
      </c>
      <c r="AX271" s="14" t="s">
        <v>83</v>
      </c>
      <c r="AY271" s="256" t="s">
        <v>129</v>
      </c>
    </row>
    <row r="272" s="2" customFormat="1">
      <c r="A272" s="38"/>
      <c r="B272" s="39"/>
      <c r="C272" s="257" t="s">
        <v>255</v>
      </c>
      <c r="D272" s="257" t="s">
        <v>163</v>
      </c>
      <c r="E272" s="258" t="s">
        <v>401</v>
      </c>
      <c r="F272" s="259" t="s">
        <v>402</v>
      </c>
      <c r="G272" s="260" t="s">
        <v>258</v>
      </c>
      <c r="H272" s="261">
        <v>14</v>
      </c>
      <c r="I272" s="262"/>
      <c r="J272" s="263">
        <f>ROUND(I272*H272,2)</f>
        <v>0</v>
      </c>
      <c r="K272" s="259" t="s">
        <v>133</v>
      </c>
      <c r="L272" s="44"/>
      <c r="M272" s="264" t="s">
        <v>1</v>
      </c>
      <c r="N272" s="265" t="s">
        <v>40</v>
      </c>
      <c r="O272" s="91"/>
      <c r="P272" s="220">
        <f>O272*H272</f>
        <v>0</v>
      </c>
      <c r="Q272" s="220">
        <v>0</v>
      </c>
      <c r="R272" s="220">
        <f>Q272*H272</f>
        <v>0</v>
      </c>
      <c r="S272" s="220">
        <v>0</v>
      </c>
      <c r="T272" s="221">
        <f>S272*H272</f>
        <v>0</v>
      </c>
      <c r="U272" s="38"/>
      <c r="V272" s="38"/>
      <c r="W272" s="38"/>
      <c r="X272" s="38"/>
      <c r="Y272" s="38"/>
      <c r="Z272" s="38"/>
      <c r="AA272" s="38"/>
      <c r="AB272" s="38"/>
      <c r="AC272" s="38"/>
      <c r="AD272" s="38"/>
      <c r="AE272" s="38"/>
      <c r="AR272" s="222" t="s">
        <v>135</v>
      </c>
      <c r="AT272" s="222" t="s">
        <v>163</v>
      </c>
      <c r="AU272" s="222" t="s">
        <v>83</v>
      </c>
      <c r="AY272" s="17" t="s">
        <v>129</v>
      </c>
      <c r="BE272" s="223">
        <f>IF(N272="základní",J272,0)</f>
        <v>0</v>
      </c>
      <c r="BF272" s="223">
        <f>IF(N272="snížená",J272,0)</f>
        <v>0</v>
      </c>
      <c r="BG272" s="223">
        <f>IF(N272="zákl. přenesená",J272,0)</f>
        <v>0</v>
      </c>
      <c r="BH272" s="223">
        <f>IF(N272="sníž. přenesená",J272,0)</f>
        <v>0</v>
      </c>
      <c r="BI272" s="223">
        <f>IF(N272="nulová",J272,0)</f>
        <v>0</v>
      </c>
      <c r="BJ272" s="17" t="s">
        <v>83</v>
      </c>
      <c r="BK272" s="223">
        <f>ROUND(I272*H272,2)</f>
        <v>0</v>
      </c>
      <c r="BL272" s="17" t="s">
        <v>135</v>
      </c>
      <c r="BM272" s="222" t="s">
        <v>530</v>
      </c>
    </row>
    <row r="273" s="13" customFormat="1">
      <c r="A273" s="13"/>
      <c r="B273" s="235"/>
      <c r="C273" s="236"/>
      <c r="D273" s="226" t="s">
        <v>137</v>
      </c>
      <c r="E273" s="237" t="s">
        <v>1</v>
      </c>
      <c r="F273" s="238" t="s">
        <v>519</v>
      </c>
      <c r="G273" s="236"/>
      <c r="H273" s="239">
        <v>2</v>
      </c>
      <c r="I273" s="240"/>
      <c r="J273" s="236"/>
      <c r="K273" s="236"/>
      <c r="L273" s="241"/>
      <c r="M273" s="242"/>
      <c r="N273" s="243"/>
      <c r="O273" s="243"/>
      <c r="P273" s="243"/>
      <c r="Q273" s="243"/>
      <c r="R273" s="243"/>
      <c r="S273" s="243"/>
      <c r="T273" s="244"/>
      <c r="U273" s="13"/>
      <c r="V273" s="13"/>
      <c r="W273" s="13"/>
      <c r="X273" s="13"/>
      <c r="Y273" s="13"/>
      <c r="Z273" s="13"/>
      <c r="AA273" s="13"/>
      <c r="AB273" s="13"/>
      <c r="AC273" s="13"/>
      <c r="AD273" s="13"/>
      <c r="AE273" s="13"/>
      <c r="AT273" s="245" t="s">
        <v>137</v>
      </c>
      <c r="AU273" s="245" t="s">
        <v>83</v>
      </c>
      <c r="AV273" s="13" t="s">
        <v>85</v>
      </c>
      <c r="AW273" s="13" t="s">
        <v>31</v>
      </c>
      <c r="AX273" s="13" t="s">
        <v>75</v>
      </c>
      <c r="AY273" s="245" t="s">
        <v>129</v>
      </c>
    </row>
    <row r="274" s="13" customFormat="1">
      <c r="A274" s="13"/>
      <c r="B274" s="235"/>
      <c r="C274" s="236"/>
      <c r="D274" s="226" t="s">
        <v>137</v>
      </c>
      <c r="E274" s="237" t="s">
        <v>1</v>
      </c>
      <c r="F274" s="238" t="s">
        <v>520</v>
      </c>
      <c r="G274" s="236"/>
      <c r="H274" s="239">
        <v>2</v>
      </c>
      <c r="I274" s="240"/>
      <c r="J274" s="236"/>
      <c r="K274" s="236"/>
      <c r="L274" s="241"/>
      <c r="M274" s="242"/>
      <c r="N274" s="243"/>
      <c r="O274" s="243"/>
      <c r="P274" s="243"/>
      <c r="Q274" s="243"/>
      <c r="R274" s="243"/>
      <c r="S274" s="243"/>
      <c r="T274" s="244"/>
      <c r="U274" s="13"/>
      <c r="V274" s="13"/>
      <c r="W274" s="13"/>
      <c r="X274" s="13"/>
      <c r="Y274" s="13"/>
      <c r="Z274" s="13"/>
      <c r="AA274" s="13"/>
      <c r="AB274" s="13"/>
      <c r="AC274" s="13"/>
      <c r="AD274" s="13"/>
      <c r="AE274" s="13"/>
      <c r="AT274" s="245" t="s">
        <v>137</v>
      </c>
      <c r="AU274" s="245" t="s">
        <v>83</v>
      </c>
      <c r="AV274" s="13" t="s">
        <v>85</v>
      </c>
      <c r="AW274" s="13" t="s">
        <v>31</v>
      </c>
      <c r="AX274" s="13" t="s">
        <v>75</v>
      </c>
      <c r="AY274" s="245" t="s">
        <v>129</v>
      </c>
    </row>
    <row r="275" s="13" customFormat="1">
      <c r="A275" s="13"/>
      <c r="B275" s="235"/>
      <c r="C275" s="236"/>
      <c r="D275" s="226" t="s">
        <v>137</v>
      </c>
      <c r="E275" s="237" t="s">
        <v>1</v>
      </c>
      <c r="F275" s="238" t="s">
        <v>521</v>
      </c>
      <c r="G275" s="236"/>
      <c r="H275" s="239">
        <v>2</v>
      </c>
      <c r="I275" s="240"/>
      <c r="J275" s="236"/>
      <c r="K275" s="236"/>
      <c r="L275" s="241"/>
      <c r="M275" s="242"/>
      <c r="N275" s="243"/>
      <c r="O275" s="243"/>
      <c r="P275" s="243"/>
      <c r="Q275" s="243"/>
      <c r="R275" s="243"/>
      <c r="S275" s="243"/>
      <c r="T275" s="244"/>
      <c r="U275" s="13"/>
      <c r="V275" s="13"/>
      <c r="W275" s="13"/>
      <c r="X275" s="13"/>
      <c r="Y275" s="13"/>
      <c r="Z275" s="13"/>
      <c r="AA275" s="13"/>
      <c r="AB275" s="13"/>
      <c r="AC275" s="13"/>
      <c r="AD275" s="13"/>
      <c r="AE275" s="13"/>
      <c r="AT275" s="245" t="s">
        <v>137</v>
      </c>
      <c r="AU275" s="245" t="s">
        <v>83</v>
      </c>
      <c r="AV275" s="13" t="s">
        <v>85</v>
      </c>
      <c r="AW275" s="13" t="s">
        <v>31</v>
      </c>
      <c r="AX275" s="13" t="s">
        <v>75</v>
      </c>
      <c r="AY275" s="245" t="s">
        <v>129</v>
      </c>
    </row>
    <row r="276" s="13" customFormat="1">
      <c r="A276" s="13"/>
      <c r="B276" s="235"/>
      <c r="C276" s="236"/>
      <c r="D276" s="226" t="s">
        <v>137</v>
      </c>
      <c r="E276" s="237" t="s">
        <v>1</v>
      </c>
      <c r="F276" s="238" t="s">
        <v>531</v>
      </c>
      <c r="G276" s="236"/>
      <c r="H276" s="239">
        <v>4</v>
      </c>
      <c r="I276" s="240"/>
      <c r="J276" s="236"/>
      <c r="K276" s="236"/>
      <c r="L276" s="241"/>
      <c r="M276" s="242"/>
      <c r="N276" s="243"/>
      <c r="O276" s="243"/>
      <c r="P276" s="243"/>
      <c r="Q276" s="243"/>
      <c r="R276" s="243"/>
      <c r="S276" s="243"/>
      <c r="T276" s="244"/>
      <c r="U276" s="13"/>
      <c r="V276" s="13"/>
      <c r="W276" s="13"/>
      <c r="X276" s="13"/>
      <c r="Y276" s="13"/>
      <c r="Z276" s="13"/>
      <c r="AA276" s="13"/>
      <c r="AB276" s="13"/>
      <c r="AC276" s="13"/>
      <c r="AD276" s="13"/>
      <c r="AE276" s="13"/>
      <c r="AT276" s="245" t="s">
        <v>137</v>
      </c>
      <c r="AU276" s="245" t="s">
        <v>83</v>
      </c>
      <c r="AV276" s="13" t="s">
        <v>85</v>
      </c>
      <c r="AW276" s="13" t="s">
        <v>31</v>
      </c>
      <c r="AX276" s="13" t="s">
        <v>75</v>
      </c>
      <c r="AY276" s="245" t="s">
        <v>129</v>
      </c>
    </row>
    <row r="277" s="13" customFormat="1">
      <c r="A277" s="13"/>
      <c r="B277" s="235"/>
      <c r="C277" s="236"/>
      <c r="D277" s="226" t="s">
        <v>137</v>
      </c>
      <c r="E277" s="237" t="s">
        <v>1</v>
      </c>
      <c r="F277" s="238" t="s">
        <v>532</v>
      </c>
      <c r="G277" s="236"/>
      <c r="H277" s="239">
        <v>4</v>
      </c>
      <c r="I277" s="240"/>
      <c r="J277" s="236"/>
      <c r="K277" s="236"/>
      <c r="L277" s="241"/>
      <c r="M277" s="242"/>
      <c r="N277" s="243"/>
      <c r="O277" s="243"/>
      <c r="P277" s="243"/>
      <c r="Q277" s="243"/>
      <c r="R277" s="243"/>
      <c r="S277" s="243"/>
      <c r="T277" s="244"/>
      <c r="U277" s="13"/>
      <c r="V277" s="13"/>
      <c r="W277" s="13"/>
      <c r="X277" s="13"/>
      <c r="Y277" s="13"/>
      <c r="Z277" s="13"/>
      <c r="AA277" s="13"/>
      <c r="AB277" s="13"/>
      <c r="AC277" s="13"/>
      <c r="AD277" s="13"/>
      <c r="AE277" s="13"/>
      <c r="AT277" s="245" t="s">
        <v>137</v>
      </c>
      <c r="AU277" s="245" t="s">
        <v>83</v>
      </c>
      <c r="AV277" s="13" t="s">
        <v>85</v>
      </c>
      <c r="AW277" s="13" t="s">
        <v>31</v>
      </c>
      <c r="AX277" s="13" t="s">
        <v>75</v>
      </c>
      <c r="AY277" s="245" t="s">
        <v>129</v>
      </c>
    </row>
    <row r="278" s="14" customFormat="1">
      <c r="A278" s="14"/>
      <c r="B278" s="246"/>
      <c r="C278" s="247"/>
      <c r="D278" s="226" t="s">
        <v>137</v>
      </c>
      <c r="E278" s="248" t="s">
        <v>1</v>
      </c>
      <c r="F278" s="249" t="s">
        <v>160</v>
      </c>
      <c r="G278" s="247"/>
      <c r="H278" s="250">
        <v>14</v>
      </c>
      <c r="I278" s="251"/>
      <c r="J278" s="247"/>
      <c r="K278" s="247"/>
      <c r="L278" s="252"/>
      <c r="M278" s="253"/>
      <c r="N278" s="254"/>
      <c r="O278" s="254"/>
      <c r="P278" s="254"/>
      <c r="Q278" s="254"/>
      <c r="R278" s="254"/>
      <c r="S278" s="254"/>
      <c r="T278" s="255"/>
      <c r="U278" s="14"/>
      <c r="V278" s="14"/>
      <c r="W278" s="14"/>
      <c r="X278" s="14"/>
      <c r="Y278" s="14"/>
      <c r="Z278" s="14"/>
      <c r="AA278" s="14"/>
      <c r="AB278" s="14"/>
      <c r="AC278" s="14"/>
      <c r="AD278" s="14"/>
      <c r="AE278" s="14"/>
      <c r="AT278" s="256" t="s">
        <v>137</v>
      </c>
      <c r="AU278" s="256" t="s">
        <v>83</v>
      </c>
      <c r="AV278" s="14" t="s">
        <v>135</v>
      </c>
      <c r="AW278" s="14" t="s">
        <v>31</v>
      </c>
      <c r="AX278" s="14" t="s">
        <v>83</v>
      </c>
      <c r="AY278" s="256" t="s">
        <v>129</v>
      </c>
    </row>
    <row r="279" s="2" customFormat="1" ht="55.5" customHeight="1">
      <c r="A279" s="38"/>
      <c r="B279" s="39"/>
      <c r="C279" s="257" t="s">
        <v>8</v>
      </c>
      <c r="D279" s="257" t="s">
        <v>163</v>
      </c>
      <c r="E279" s="258" t="s">
        <v>409</v>
      </c>
      <c r="F279" s="259" t="s">
        <v>410</v>
      </c>
      <c r="G279" s="260" t="s">
        <v>258</v>
      </c>
      <c r="H279" s="261">
        <v>18</v>
      </c>
      <c r="I279" s="262"/>
      <c r="J279" s="263">
        <f>ROUND(I279*H279,2)</f>
        <v>0</v>
      </c>
      <c r="K279" s="259" t="s">
        <v>133</v>
      </c>
      <c r="L279" s="44"/>
      <c r="M279" s="264" t="s">
        <v>1</v>
      </c>
      <c r="N279" s="265" t="s">
        <v>40</v>
      </c>
      <c r="O279" s="91"/>
      <c r="P279" s="220">
        <f>O279*H279</f>
        <v>0</v>
      </c>
      <c r="Q279" s="220">
        <v>0</v>
      </c>
      <c r="R279" s="220">
        <f>Q279*H279</f>
        <v>0</v>
      </c>
      <c r="S279" s="220">
        <v>0</v>
      </c>
      <c r="T279" s="221">
        <f>S279*H279</f>
        <v>0</v>
      </c>
      <c r="U279" s="38"/>
      <c r="V279" s="38"/>
      <c r="W279" s="38"/>
      <c r="X279" s="38"/>
      <c r="Y279" s="38"/>
      <c r="Z279" s="38"/>
      <c r="AA279" s="38"/>
      <c r="AB279" s="38"/>
      <c r="AC279" s="38"/>
      <c r="AD279" s="38"/>
      <c r="AE279" s="38"/>
      <c r="AR279" s="222" t="s">
        <v>135</v>
      </c>
      <c r="AT279" s="222" t="s">
        <v>163</v>
      </c>
      <c r="AU279" s="222" t="s">
        <v>83</v>
      </c>
      <c r="AY279" s="17" t="s">
        <v>129</v>
      </c>
      <c r="BE279" s="223">
        <f>IF(N279="základní",J279,0)</f>
        <v>0</v>
      </c>
      <c r="BF279" s="223">
        <f>IF(N279="snížená",J279,0)</f>
        <v>0</v>
      </c>
      <c r="BG279" s="223">
        <f>IF(N279="zákl. přenesená",J279,0)</f>
        <v>0</v>
      </c>
      <c r="BH279" s="223">
        <f>IF(N279="sníž. přenesená",J279,0)</f>
        <v>0</v>
      </c>
      <c r="BI279" s="223">
        <f>IF(N279="nulová",J279,0)</f>
        <v>0</v>
      </c>
      <c r="BJ279" s="17" t="s">
        <v>83</v>
      </c>
      <c r="BK279" s="223">
        <f>ROUND(I279*H279,2)</f>
        <v>0</v>
      </c>
      <c r="BL279" s="17" t="s">
        <v>135</v>
      </c>
      <c r="BM279" s="222" t="s">
        <v>533</v>
      </c>
    </row>
    <row r="280" s="2" customFormat="1" ht="55.5" customHeight="1">
      <c r="A280" s="38"/>
      <c r="B280" s="39"/>
      <c r="C280" s="257" t="s">
        <v>266</v>
      </c>
      <c r="D280" s="257" t="s">
        <v>163</v>
      </c>
      <c r="E280" s="258" t="s">
        <v>413</v>
      </c>
      <c r="F280" s="259" t="s">
        <v>414</v>
      </c>
      <c r="G280" s="260" t="s">
        <v>258</v>
      </c>
      <c r="H280" s="261">
        <v>9</v>
      </c>
      <c r="I280" s="262"/>
      <c r="J280" s="263">
        <f>ROUND(I280*H280,2)</f>
        <v>0</v>
      </c>
      <c r="K280" s="259" t="s">
        <v>133</v>
      </c>
      <c r="L280" s="44"/>
      <c r="M280" s="264" t="s">
        <v>1</v>
      </c>
      <c r="N280" s="265" t="s">
        <v>40</v>
      </c>
      <c r="O280" s="91"/>
      <c r="P280" s="220">
        <f>O280*H280</f>
        <v>0</v>
      </c>
      <c r="Q280" s="220">
        <v>0</v>
      </c>
      <c r="R280" s="220">
        <f>Q280*H280</f>
        <v>0</v>
      </c>
      <c r="S280" s="220">
        <v>0</v>
      </c>
      <c r="T280" s="221">
        <f>S280*H280</f>
        <v>0</v>
      </c>
      <c r="U280" s="38"/>
      <c r="V280" s="38"/>
      <c r="W280" s="38"/>
      <c r="X280" s="38"/>
      <c r="Y280" s="38"/>
      <c r="Z280" s="38"/>
      <c r="AA280" s="38"/>
      <c r="AB280" s="38"/>
      <c r="AC280" s="38"/>
      <c r="AD280" s="38"/>
      <c r="AE280" s="38"/>
      <c r="AR280" s="222" t="s">
        <v>135</v>
      </c>
      <c r="AT280" s="222" t="s">
        <v>163</v>
      </c>
      <c r="AU280" s="222" t="s">
        <v>83</v>
      </c>
      <c r="AY280" s="17" t="s">
        <v>129</v>
      </c>
      <c r="BE280" s="223">
        <f>IF(N280="základní",J280,0)</f>
        <v>0</v>
      </c>
      <c r="BF280" s="223">
        <f>IF(N280="snížená",J280,0)</f>
        <v>0</v>
      </c>
      <c r="BG280" s="223">
        <f>IF(N280="zákl. přenesená",J280,0)</f>
        <v>0</v>
      </c>
      <c r="BH280" s="223">
        <f>IF(N280="sníž. přenesená",J280,0)</f>
        <v>0</v>
      </c>
      <c r="BI280" s="223">
        <f>IF(N280="nulová",J280,0)</f>
        <v>0</v>
      </c>
      <c r="BJ280" s="17" t="s">
        <v>83</v>
      </c>
      <c r="BK280" s="223">
        <f>ROUND(I280*H280,2)</f>
        <v>0</v>
      </c>
      <c r="BL280" s="17" t="s">
        <v>135</v>
      </c>
      <c r="BM280" s="222" t="s">
        <v>534</v>
      </c>
    </row>
    <row r="281" s="2" customFormat="1" ht="55.5" customHeight="1">
      <c r="A281" s="38"/>
      <c r="B281" s="39"/>
      <c r="C281" s="257" t="s">
        <v>271</v>
      </c>
      <c r="D281" s="257" t="s">
        <v>163</v>
      </c>
      <c r="E281" s="258" t="s">
        <v>417</v>
      </c>
      <c r="F281" s="259" t="s">
        <v>418</v>
      </c>
      <c r="G281" s="260" t="s">
        <v>258</v>
      </c>
      <c r="H281" s="261">
        <v>14</v>
      </c>
      <c r="I281" s="262"/>
      <c r="J281" s="263">
        <f>ROUND(I281*H281,2)</f>
        <v>0</v>
      </c>
      <c r="K281" s="259" t="s">
        <v>133</v>
      </c>
      <c r="L281" s="44"/>
      <c r="M281" s="264" t="s">
        <v>1</v>
      </c>
      <c r="N281" s="265" t="s">
        <v>40</v>
      </c>
      <c r="O281" s="91"/>
      <c r="P281" s="220">
        <f>O281*H281</f>
        <v>0</v>
      </c>
      <c r="Q281" s="220">
        <v>0</v>
      </c>
      <c r="R281" s="220">
        <f>Q281*H281</f>
        <v>0</v>
      </c>
      <c r="S281" s="220">
        <v>0</v>
      </c>
      <c r="T281" s="221">
        <f>S281*H281</f>
        <v>0</v>
      </c>
      <c r="U281" s="38"/>
      <c r="V281" s="38"/>
      <c r="W281" s="38"/>
      <c r="X281" s="38"/>
      <c r="Y281" s="38"/>
      <c r="Z281" s="38"/>
      <c r="AA281" s="38"/>
      <c r="AB281" s="38"/>
      <c r="AC281" s="38"/>
      <c r="AD281" s="38"/>
      <c r="AE281" s="38"/>
      <c r="AR281" s="222" t="s">
        <v>135</v>
      </c>
      <c r="AT281" s="222" t="s">
        <v>163</v>
      </c>
      <c r="AU281" s="222" t="s">
        <v>83</v>
      </c>
      <c r="AY281" s="17" t="s">
        <v>129</v>
      </c>
      <c r="BE281" s="223">
        <f>IF(N281="základní",J281,0)</f>
        <v>0</v>
      </c>
      <c r="BF281" s="223">
        <f>IF(N281="snížená",J281,0)</f>
        <v>0</v>
      </c>
      <c r="BG281" s="223">
        <f>IF(N281="zákl. přenesená",J281,0)</f>
        <v>0</v>
      </c>
      <c r="BH281" s="223">
        <f>IF(N281="sníž. přenesená",J281,0)</f>
        <v>0</v>
      </c>
      <c r="BI281" s="223">
        <f>IF(N281="nulová",J281,0)</f>
        <v>0</v>
      </c>
      <c r="BJ281" s="17" t="s">
        <v>83</v>
      </c>
      <c r="BK281" s="223">
        <f>ROUND(I281*H281,2)</f>
        <v>0</v>
      </c>
      <c r="BL281" s="17" t="s">
        <v>135</v>
      </c>
      <c r="BM281" s="222" t="s">
        <v>535</v>
      </c>
    </row>
    <row r="282" s="11" customFormat="1" ht="25.92" customHeight="1">
      <c r="A282" s="11"/>
      <c r="B282" s="196"/>
      <c r="C282" s="197"/>
      <c r="D282" s="198" t="s">
        <v>74</v>
      </c>
      <c r="E282" s="199" t="s">
        <v>253</v>
      </c>
      <c r="F282" s="199" t="s">
        <v>254</v>
      </c>
      <c r="G282" s="197"/>
      <c r="H282" s="197"/>
      <c r="I282" s="200"/>
      <c r="J282" s="201">
        <f>BK282</f>
        <v>0</v>
      </c>
      <c r="K282" s="197"/>
      <c r="L282" s="202"/>
      <c r="M282" s="203"/>
      <c r="N282" s="204"/>
      <c r="O282" s="204"/>
      <c r="P282" s="205">
        <f>SUM(P283:P298)</f>
        <v>0</v>
      </c>
      <c r="Q282" s="204"/>
      <c r="R282" s="205">
        <f>SUM(R283:R298)</f>
        <v>0</v>
      </c>
      <c r="S282" s="204"/>
      <c r="T282" s="206">
        <f>SUM(T283:T298)</f>
        <v>0</v>
      </c>
      <c r="U282" s="11"/>
      <c r="V282" s="11"/>
      <c r="W282" s="11"/>
      <c r="X282" s="11"/>
      <c r="Y282" s="11"/>
      <c r="Z282" s="11"/>
      <c r="AA282" s="11"/>
      <c r="AB282" s="11"/>
      <c r="AC282" s="11"/>
      <c r="AD282" s="11"/>
      <c r="AE282" s="11"/>
      <c r="AR282" s="207" t="s">
        <v>135</v>
      </c>
      <c r="AT282" s="208" t="s">
        <v>74</v>
      </c>
      <c r="AU282" s="208" t="s">
        <v>75</v>
      </c>
      <c r="AY282" s="207" t="s">
        <v>129</v>
      </c>
      <c r="BK282" s="209">
        <f>SUM(BK283:BK298)</f>
        <v>0</v>
      </c>
    </row>
    <row r="283" s="2" customFormat="1">
      <c r="A283" s="38"/>
      <c r="B283" s="39"/>
      <c r="C283" s="257" t="s">
        <v>276</v>
      </c>
      <c r="D283" s="257" t="s">
        <v>163</v>
      </c>
      <c r="E283" s="258" t="s">
        <v>256</v>
      </c>
      <c r="F283" s="259" t="s">
        <v>257</v>
      </c>
      <c r="G283" s="260" t="s">
        <v>258</v>
      </c>
      <c r="H283" s="261">
        <v>65</v>
      </c>
      <c r="I283" s="262"/>
      <c r="J283" s="263">
        <f>ROUND(I283*H283,2)</f>
        <v>0</v>
      </c>
      <c r="K283" s="259" t="s">
        <v>133</v>
      </c>
      <c r="L283" s="44"/>
      <c r="M283" s="264" t="s">
        <v>1</v>
      </c>
      <c r="N283" s="265" t="s">
        <v>40</v>
      </c>
      <c r="O283" s="91"/>
      <c r="P283" s="220">
        <f>O283*H283</f>
        <v>0</v>
      </c>
      <c r="Q283" s="220">
        <v>0</v>
      </c>
      <c r="R283" s="220">
        <f>Q283*H283</f>
        <v>0</v>
      </c>
      <c r="S283" s="220">
        <v>0</v>
      </c>
      <c r="T283" s="221">
        <f>S283*H283</f>
        <v>0</v>
      </c>
      <c r="U283" s="38"/>
      <c r="V283" s="38"/>
      <c r="W283" s="38"/>
      <c r="X283" s="38"/>
      <c r="Y283" s="38"/>
      <c r="Z283" s="38"/>
      <c r="AA283" s="38"/>
      <c r="AB283" s="38"/>
      <c r="AC283" s="38"/>
      <c r="AD283" s="38"/>
      <c r="AE283" s="38"/>
      <c r="AR283" s="222" t="s">
        <v>259</v>
      </c>
      <c r="AT283" s="222" t="s">
        <v>163</v>
      </c>
      <c r="AU283" s="222" t="s">
        <v>83</v>
      </c>
      <c r="AY283" s="17" t="s">
        <v>129</v>
      </c>
      <c r="BE283" s="223">
        <f>IF(N283="základní",J283,0)</f>
        <v>0</v>
      </c>
      <c r="BF283" s="223">
        <f>IF(N283="snížená",J283,0)</f>
        <v>0</v>
      </c>
      <c r="BG283" s="223">
        <f>IF(N283="zákl. přenesená",J283,0)</f>
        <v>0</v>
      </c>
      <c r="BH283" s="223">
        <f>IF(N283="sníž. přenesená",J283,0)</f>
        <v>0</v>
      </c>
      <c r="BI283" s="223">
        <f>IF(N283="nulová",J283,0)</f>
        <v>0</v>
      </c>
      <c r="BJ283" s="17" t="s">
        <v>83</v>
      </c>
      <c r="BK283" s="223">
        <f>ROUND(I283*H283,2)</f>
        <v>0</v>
      </c>
      <c r="BL283" s="17" t="s">
        <v>259</v>
      </c>
      <c r="BM283" s="222" t="s">
        <v>536</v>
      </c>
    </row>
    <row r="284" s="13" customFormat="1">
      <c r="A284" s="13"/>
      <c r="B284" s="235"/>
      <c r="C284" s="236"/>
      <c r="D284" s="226" t="s">
        <v>137</v>
      </c>
      <c r="E284" s="237" t="s">
        <v>1</v>
      </c>
      <c r="F284" s="238" t="s">
        <v>537</v>
      </c>
      <c r="G284" s="236"/>
      <c r="H284" s="239">
        <v>65</v>
      </c>
      <c r="I284" s="240"/>
      <c r="J284" s="236"/>
      <c r="K284" s="236"/>
      <c r="L284" s="241"/>
      <c r="M284" s="242"/>
      <c r="N284" s="243"/>
      <c r="O284" s="243"/>
      <c r="P284" s="243"/>
      <c r="Q284" s="243"/>
      <c r="R284" s="243"/>
      <c r="S284" s="243"/>
      <c r="T284" s="244"/>
      <c r="U284" s="13"/>
      <c r="V284" s="13"/>
      <c r="W284" s="13"/>
      <c r="X284" s="13"/>
      <c r="Y284" s="13"/>
      <c r="Z284" s="13"/>
      <c r="AA284" s="13"/>
      <c r="AB284" s="13"/>
      <c r="AC284" s="13"/>
      <c r="AD284" s="13"/>
      <c r="AE284" s="13"/>
      <c r="AT284" s="245" t="s">
        <v>137</v>
      </c>
      <c r="AU284" s="245" t="s">
        <v>83</v>
      </c>
      <c r="AV284" s="13" t="s">
        <v>85</v>
      </c>
      <c r="AW284" s="13" t="s">
        <v>31</v>
      </c>
      <c r="AX284" s="13" t="s">
        <v>75</v>
      </c>
      <c r="AY284" s="245" t="s">
        <v>129</v>
      </c>
    </row>
    <row r="285" s="14" customFormat="1">
      <c r="A285" s="14"/>
      <c r="B285" s="246"/>
      <c r="C285" s="247"/>
      <c r="D285" s="226" t="s">
        <v>137</v>
      </c>
      <c r="E285" s="248" t="s">
        <v>1</v>
      </c>
      <c r="F285" s="249" t="s">
        <v>160</v>
      </c>
      <c r="G285" s="247"/>
      <c r="H285" s="250">
        <v>65</v>
      </c>
      <c r="I285" s="251"/>
      <c r="J285" s="247"/>
      <c r="K285" s="247"/>
      <c r="L285" s="252"/>
      <c r="M285" s="253"/>
      <c r="N285" s="254"/>
      <c r="O285" s="254"/>
      <c r="P285" s="254"/>
      <c r="Q285" s="254"/>
      <c r="R285" s="254"/>
      <c r="S285" s="254"/>
      <c r="T285" s="255"/>
      <c r="U285" s="14"/>
      <c r="V285" s="14"/>
      <c r="W285" s="14"/>
      <c r="X285" s="14"/>
      <c r="Y285" s="14"/>
      <c r="Z285" s="14"/>
      <c r="AA285" s="14"/>
      <c r="AB285" s="14"/>
      <c r="AC285" s="14"/>
      <c r="AD285" s="14"/>
      <c r="AE285" s="14"/>
      <c r="AT285" s="256" t="s">
        <v>137</v>
      </c>
      <c r="AU285" s="256" t="s">
        <v>83</v>
      </c>
      <c r="AV285" s="14" t="s">
        <v>135</v>
      </c>
      <c r="AW285" s="14" t="s">
        <v>31</v>
      </c>
      <c r="AX285" s="14" t="s">
        <v>83</v>
      </c>
      <c r="AY285" s="256" t="s">
        <v>129</v>
      </c>
    </row>
    <row r="286" s="2" customFormat="1" ht="55.5" customHeight="1">
      <c r="A286" s="38"/>
      <c r="B286" s="39"/>
      <c r="C286" s="257" t="s">
        <v>280</v>
      </c>
      <c r="D286" s="257" t="s">
        <v>163</v>
      </c>
      <c r="E286" s="258" t="s">
        <v>262</v>
      </c>
      <c r="F286" s="259" t="s">
        <v>263</v>
      </c>
      <c r="G286" s="260" t="s">
        <v>258</v>
      </c>
      <c r="H286" s="261">
        <v>65</v>
      </c>
      <c r="I286" s="262"/>
      <c r="J286" s="263">
        <f>ROUND(I286*H286,2)</f>
        <v>0</v>
      </c>
      <c r="K286" s="259" t="s">
        <v>133</v>
      </c>
      <c r="L286" s="44"/>
      <c r="M286" s="264" t="s">
        <v>1</v>
      </c>
      <c r="N286" s="265" t="s">
        <v>40</v>
      </c>
      <c r="O286" s="91"/>
      <c r="P286" s="220">
        <f>O286*H286</f>
        <v>0</v>
      </c>
      <c r="Q286" s="220">
        <v>0</v>
      </c>
      <c r="R286" s="220">
        <f>Q286*H286</f>
        <v>0</v>
      </c>
      <c r="S286" s="220">
        <v>0</v>
      </c>
      <c r="T286" s="221">
        <f>S286*H286</f>
        <v>0</v>
      </c>
      <c r="U286" s="38"/>
      <c r="V286" s="38"/>
      <c r="W286" s="38"/>
      <c r="X286" s="38"/>
      <c r="Y286" s="38"/>
      <c r="Z286" s="38"/>
      <c r="AA286" s="38"/>
      <c r="AB286" s="38"/>
      <c r="AC286" s="38"/>
      <c r="AD286" s="38"/>
      <c r="AE286" s="38"/>
      <c r="AR286" s="222" t="s">
        <v>259</v>
      </c>
      <c r="AT286" s="222" t="s">
        <v>163</v>
      </c>
      <c r="AU286" s="222" t="s">
        <v>83</v>
      </c>
      <c r="AY286" s="17" t="s">
        <v>129</v>
      </c>
      <c r="BE286" s="223">
        <f>IF(N286="základní",J286,0)</f>
        <v>0</v>
      </c>
      <c r="BF286" s="223">
        <f>IF(N286="snížená",J286,0)</f>
        <v>0</v>
      </c>
      <c r="BG286" s="223">
        <f>IF(N286="zákl. přenesená",J286,0)</f>
        <v>0</v>
      </c>
      <c r="BH286" s="223">
        <f>IF(N286="sníž. přenesená",J286,0)</f>
        <v>0</v>
      </c>
      <c r="BI286" s="223">
        <f>IF(N286="nulová",J286,0)</f>
        <v>0</v>
      </c>
      <c r="BJ286" s="17" t="s">
        <v>83</v>
      </c>
      <c r="BK286" s="223">
        <f>ROUND(I286*H286,2)</f>
        <v>0</v>
      </c>
      <c r="BL286" s="17" t="s">
        <v>259</v>
      </c>
      <c r="BM286" s="222" t="s">
        <v>538</v>
      </c>
    </row>
    <row r="287" s="2" customFormat="1" ht="16.5" customHeight="1">
      <c r="A287" s="38"/>
      <c r="B287" s="39"/>
      <c r="C287" s="257" t="s">
        <v>285</v>
      </c>
      <c r="D287" s="257" t="s">
        <v>163</v>
      </c>
      <c r="E287" s="258" t="s">
        <v>267</v>
      </c>
      <c r="F287" s="259" t="s">
        <v>433</v>
      </c>
      <c r="G287" s="260" t="s">
        <v>258</v>
      </c>
      <c r="H287" s="261">
        <v>32</v>
      </c>
      <c r="I287" s="262"/>
      <c r="J287" s="263">
        <f>ROUND(I287*H287,2)</f>
        <v>0</v>
      </c>
      <c r="K287" s="259" t="s">
        <v>133</v>
      </c>
      <c r="L287" s="44"/>
      <c r="M287" s="264" t="s">
        <v>1</v>
      </c>
      <c r="N287" s="265" t="s">
        <v>40</v>
      </c>
      <c r="O287" s="91"/>
      <c r="P287" s="220">
        <f>O287*H287</f>
        <v>0</v>
      </c>
      <c r="Q287" s="220">
        <v>0</v>
      </c>
      <c r="R287" s="220">
        <f>Q287*H287</f>
        <v>0</v>
      </c>
      <c r="S287" s="220">
        <v>0</v>
      </c>
      <c r="T287" s="221">
        <f>S287*H287</f>
        <v>0</v>
      </c>
      <c r="U287" s="38"/>
      <c r="V287" s="38"/>
      <c r="W287" s="38"/>
      <c r="X287" s="38"/>
      <c r="Y287" s="38"/>
      <c r="Z287" s="38"/>
      <c r="AA287" s="38"/>
      <c r="AB287" s="38"/>
      <c r="AC287" s="38"/>
      <c r="AD287" s="38"/>
      <c r="AE287" s="38"/>
      <c r="AR287" s="222" t="s">
        <v>259</v>
      </c>
      <c r="AT287" s="222" t="s">
        <v>163</v>
      </c>
      <c r="AU287" s="222" t="s">
        <v>83</v>
      </c>
      <c r="AY287" s="17" t="s">
        <v>129</v>
      </c>
      <c r="BE287" s="223">
        <f>IF(N287="základní",J287,0)</f>
        <v>0</v>
      </c>
      <c r="BF287" s="223">
        <f>IF(N287="snížená",J287,0)</f>
        <v>0</v>
      </c>
      <c r="BG287" s="223">
        <f>IF(N287="zákl. přenesená",J287,0)</f>
        <v>0</v>
      </c>
      <c r="BH287" s="223">
        <f>IF(N287="sníž. přenesená",J287,0)</f>
        <v>0</v>
      </c>
      <c r="BI287" s="223">
        <f>IF(N287="nulová",J287,0)</f>
        <v>0</v>
      </c>
      <c r="BJ287" s="17" t="s">
        <v>83</v>
      </c>
      <c r="BK287" s="223">
        <f>ROUND(I287*H287,2)</f>
        <v>0</v>
      </c>
      <c r="BL287" s="17" t="s">
        <v>259</v>
      </c>
      <c r="BM287" s="222" t="s">
        <v>434</v>
      </c>
    </row>
    <row r="288" s="13" customFormat="1">
      <c r="A288" s="13"/>
      <c r="B288" s="235"/>
      <c r="C288" s="236"/>
      <c r="D288" s="226" t="s">
        <v>137</v>
      </c>
      <c r="E288" s="237" t="s">
        <v>1</v>
      </c>
      <c r="F288" s="238" t="s">
        <v>539</v>
      </c>
      <c r="G288" s="236"/>
      <c r="H288" s="239">
        <v>32</v>
      </c>
      <c r="I288" s="240"/>
      <c r="J288" s="236"/>
      <c r="K288" s="236"/>
      <c r="L288" s="241"/>
      <c r="M288" s="242"/>
      <c r="N288" s="243"/>
      <c r="O288" s="243"/>
      <c r="P288" s="243"/>
      <c r="Q288" s="243"/>
      <c r="R288" s="243"/>
      <c r="S288" s="243"/>
      <c r="T288" s="244"/>
      <c r="U288" s="13"/>
      <c r="V288" s="13"/>
      <c r="W288" s="13"/>
      <c r="X288" s="13"/>
      <c r="Y288" s="13"/>
      <c r="Z288" s="13"/>
      <c r="AA288" s="13"/>
      <c r="AB288" s="13"/>
      <c r="AC288" s="13"/>
      <c r="AD288" s="13"/>
      <c r="AE288" s="13"/>
      <c r="AT288" s="245" t="s">
        <v>137</v>
      </c>
      <c r="AU288" s="245" t="s">
        <v>83</v>
      </c>
      <c r="AV288" s="13" t="s">
        <v>85</v>
      </c>
      <c r="AW288" s="13" t="s">
        <v>31</v>
      </c>
      <c r="AX288" s="13" t="s">
        <v>75</v>
      </c>
      <c r="AY288" s="245" t="s">
        <v>129</v>
      </c>
    </row>
    <row r="289" s="14" customFormat="1">
      <c r="A289" s="14"/>
      <c r="B289" s="246"/>
      <c r="C289" s="247"/>
      <c r="D289" s="226" t="s">
        <v>137</v>
      </c>
      <c r="E289" s="248" t="s">
        <v>1</v>
      </c>
      <c r="F289" s="249" t="s">
        <v>160</v>
      </c>
      <c r="G289" s="247"/>
      <c r="H289" s="250">
        <v>32</v>
      </c>
      <c r="I289" s="251"/>
      <c r="J289" s="247"/>
      <c r="K289" s="247"/>
      <c r="L289" s="252"/>
      <c r="M289" s="253"/>
      <c r="N289" s="254"/>
      <c r="O289" s="254"/>
      <c r="P289" s="254"/>
      <c r="Q289" s="254"/>
      <c r="R289" s="254"/>
      <c r="S289" s="254"/>
      <c r="T289" s="255"/>
      <c r="U289" s="14"/>
      <c r="V289" s="14"/>
      <c r="W289" s="14"/>
      <c r="X289" s="14"/>
      <c r="Y289" s="14"/>
      <c r="Z289" s="14"/>
      <c r="AA289" s="14"/>
      <c r="AB289" s="14"/>
      <c r="AC289" s="14"/>
      <c r="AD289" s="14"/>
      <c r="AE289" s="14"/>
      <c r="AT289" s="256" t="s">
        <v>137</v>
      </c>
      <c r="AU289" s="256" t="s">
        <v>83</v>
      </c>
      <c r="AV289" s="14" t="s">
        <v>135</v>
      </c>
      <c r="AW289" s="14" t="s">
        <v>31</v>
      </c>
      <c r="AX289" s="14" t="s">
        <v>83</v>
      </c>
      <c r="AY289" s="256" t="s">
        <v>129</v>
      </c>
    </row>
    <row r="290" s="2" customFormat="1" ht="21.75" customHeight="1">
      <c r="A290" s="38"/>
      <c r="B290" s="39"/>
      <c r="C290" s="257" t="s">
        <v>7</v>
      </c>
      <c r="D290" s="257" t="s">
        <v>163</v>
      </c>
      <c r="E290" s="258" t="s">
        <v>272</v>
      </c>
      <c r="F290" s="259" t="s">
        <v>273</v>
      </c>
      <c r="G290" s="260" t="s">
        <v>258</v>
      </c>
      <c r="H290" s="261">
        <v>6</v>
      </c>
      <c r="I290" s="262"/>
      <c r="J290" s="263">
        <f>ROUND(I290*H290,2)</f>
        <v>0</v>
      </c>
      <c r="K290" s="259" t="s">
        <v>133</v>
      </c>
      <c r="L290" s="44"/>
      <c r="M290" s="264" t="s">
        <v>1</v>
      </c>
      <c r="N290" s="265" t="s">
        <v>40</v>
      </c>
      <c r="O290" s="91"/>
      <c r="P290" s="220">
        <f>O290*H290</f>
        <v>0</v>
      </c>
      <c r="Q290" s="220">
        <v>0</v>
      </c>
      <c r="R290" s="220">
        <f>Q290*H290</f>
        <v>0</v>
      </c>
      <c r="S290" s="220">
        <v>0</v>
      </c>
      <c r="T290" s="221">
        <f>S290*H290</f>
        <v>0</v>
      </c>
      <c r="U290" s="38"/>
      <c r="V290" s="38"/>
      <c r="W290" s="38"/>
      <c r="X290" s="38"/>
      <c r="Y290" s="38"/>
      <c r="Z290" s="38"/>
      <c r="AA290" s="38"/>
      <c r="AB290" s="38"/>
      <c r="AC290" s="38"/>
      <c r="AD290" s="38"/>
      <c r="AE290" s="38"/>
      <c r="AR290" s="222" t="s">
        <v>259</v>
      </c>
      <c r="AT290" s="222" t="s">
        <v>163</v>
      </c>
      <c r="AU290" s="222" t="s">
        <v>83</v>
      </c>
      <c r="AY290" s="17" t="s">
        <v>129</v>
      </c>
      <c r="BE290" s="223">
        <f>IF(N290="základní",J290,0)</f>
        <v>0</v>
      </c>
      <c r="BF290" s="223">
        <f>IF(N290="snížená",J290,0)</f>
        <v>0</v>
      </c>
      <c r="BG290" s="223">
        <f>IF(N290="zákl. přenesená",J290,0)</f>
        <v>0</v>
      </c>
      <c r="BH290" s="223">
        <f>IF(N290="sníž. přenesená",J290,0)</f>
        <v>0</v>
      </c>
      <c r="BI290" s="223">
        <f>IF(N290="nulová",J290,0)</f>
        <v>0</v>
      </c>
      <c r="BJ290" s="17" t="s">
        <v>83</v>
      </c>
      <c r="BK290" s="223">
        <f>ROUND(I290*H290,2)</f>
        <v>0</v>
      </c>
      <c r="BL290" s="17" t="s">
        <v>259</v>
      </c>
      <c r="BM290" s="222" t="s">
        <v>540</v>
      </c>
    </row>
    <row r="291" s="13" customFormat="1">
      <c r="A291" s="13"/>
      <c r="B291" s="235"/>
      <c r="C291" s="236"/>
      <c r="D291" s="226" t="s">
        <v>137</v>
      </c>
      <c r="E291" s="237" t="s">
        <v>1</v>
      </c>
      <c r="F291" s="238" t="s">
        <v>541</v>
      </c>
      <c r="G291" s="236"/>
      <c r="H291" s="239">
        <v>6</v>
      </c>
      <c r="I291" s="240"/>
      <c r="J291" s="236"/>
      <c r="K291" s="236"/>
      <c r="L291" s="241"/>
      <c r="M291" s="242"/>
      <c r="N291" s="243"/>
      <c r="O291" s="243"/>
      <c r="P291" s="243"/>
      <c r="Q291" s="243"/>
      <c r="R291" s="243"/>
      <c r="S291" s="243"/>
      <c r="T291" s="244"/>
      <c r="U291" s="13"/>
      <c r="V291" s="13"/>
      <c r="W291" s="13"/>
      <c r="X291" s="13"/>
      <c r="Y291" s="13"/>
      <c r="Z291" s="13"/>
      <c r="AA291" s="13"/>
      <c r="AB291" s="13"/>
      <c r="AC291" s="13"/>
      <c r="AD291" s="13"/>
      <c r="AE291" s="13"/>
      <c r="AT291" s="245" t="s">
        <v>137</v>
      </c>
      <c r="AU291" s="245" t="s">
        <v>83</v>
      </c>
      <c r="AV291" s="13" t="s">
        <v>85</v>
      </c>
      <c r="AW291" s="13" t="s">
        <v>31</v>
      </c>
      <c r="AX291" s="13" t="s">
        <v>75</v>
      </c>
      <c r="AY291" s="245" t="s">
        <v>129</v>
      </c>
    </row>
    <row r="292" s="14" customFormat="1">
      <c r="A292" s="14"/>
      <c r="B292" s="246"/>
      <c r="C292" s="247"/>
      <c r="D292" s="226" t="s">
        <v>137</v>
      </c>
      <c r="E292" s="248" t="s">
        <v>1</v>
      </c>
      <c r="F292" s="249" t="s">
        <v>160</v>
      </c>
      <c r="G292" s="247"/>
      <c r="H292" s="250">
        <v>6</v>
      </c>
      <c r="I292" s="251"/>
      <c r="J292" s="247"/>
      <c r="K292" s="247"/>
      <c r="L292" s="252"/>
      <c r="M292" s="253"/>
      <c r="N292" s="254"/>
      <c r="O292" s="254"/>
      <c r="P292" s="254"/>
      <c r="Q292" s="254"/>
      <c r="R292" s="254"/>
      <c r="S292" s="254"/>
      <c r="T292" s="255"/>
      <c r="U292" s="14"/>
      <c r="V292" s="14"/>
      <c r="W292" s="14"/>
      <c r="X292" s="14"/>
      <c r="Y292" s="14"/>
      <c r="Z292" s="14"/>
      <c r="AA292" s="14"/>
      <c r="AB292" s="14"/>
      <c r="AC292" s="14"/>
      <c r="AD292" s="14"/>
      <c r="AE292" s="14"/>
      <c r="AT292" s="256" t="s">
        <v>137</v>
      </c>
      <c r="AU292" s="256" t="s">
        <v>83</v>
      </c>
      <c r="AV292" s="14" t="s">
        <v>135</v>
      </c>
      <c r="AW292" s="14" t="s">
        <v>31</v>
      </c>
      <c r="AX292" s="14" t="s">
        <v>83</v>
      </c>
      <c r="AY292" s="256" t="s">
        <v>129</v>
      </c>
    </row>
    <row r="293" s="2" customFormat="1" ht="16.5" customHeight="1">
      <c r="A293" s="38"/>
      <c r="B293" s="39"/>
      <c r="C293" s="257" t="s">
        <v>446</v>
      </c>
      <c r="D293" s="257" t="s">
        <v>163</v>
      </c>
      <c r="E293" s="258" t="s">
        <v>277</v>
      </c>
      <c r="F293" s="259" t="s">
        <v>278</v>
      </c>
      <c r="G293" s="260" t="s">
        <v>258</v>
      </c>
      <c r="H293" s="261">
        <v>32</v>
      </c>
      <c r="I293" s="262"/>
      <c r="J293" s="263">
        <f>ROUND(I293*H293,2)</f>
        <v>0</v>
      </c>
      <c r="K293" s="259" t="s">
        <v>133</v>
      </c>
      <c r="L293" s="44"/>
      <c r="M293" s="264" t="s">
        <v>1</v>
      </c>
      <c r="N293" s="265" t="s">
        <v>40</v>
      </c>
      <c r="O293" s="91"/>
      <c r="P293" s="220">
        <f>O293*H293</f>
        <v>0</v>
      </c>
      <c r="Q293" s="220">
        <v>0</v>
      </c>
      <c r="R293" s="220">
        <f>Q293*H293</f>
        <v>0</v>
      </c>
      <c r="S293" s="220">
        <v>0</v>
      </c>
      <c r="T293" s="221">
        <f>S293*H293</f>
        <v>0</v>
      </c>
      <c r="U293" s="38"/>
      <c r="V293" s="38"/>
      <c r="W293" s="38"/>
      <c r="X293" s="38"/>
      <c r="Y293" s="38"/>
      <c r="Z293" s="38"/>
      <c r="AA293" s="38"/>
      <c r="AB293" s="38"/>
      <c r="AC293" s="38"/>
      <c r="AD293" s="38"/>
      <c r="AE293" s="38"/>
      <c r="AR293" s="222" t="s">
        <v>259</v>
      </c>
      <c r="AT293" s="222" t="s">
        <v>163</v>
      </c>
      <c r="AU293" s="222" t="s">
        <v>83</v>
      </c>
      <c r="AY293" s="17" t="s">
        <v>129</v>
      </c>
      <c r="BE293" s="223">
        <f>IF(N293="základní",J293,0)</f>
        <v>0</v>
      </c>
      <c r="BF293" s="223">
        <f>IF(N293="snížená",J293,0)</f>
        <v>0</v>
      </c>
      <c r="BG293" s="223">
        <f>IF(N293="zákl. přenesená",J293,0)</f>
        <v>0</v>
      </c>
      <c r="BH293" s="223">
        <f>IF(N293="sníž. přenesená",J293,0)</f>
        <v>0</v>
      </c>
      <c r="BI293" s="223">
        <f>IF(N293="nulová",J293,0)</f>
        <v>0</v>
      </c>
      <c r="BJ293" s="17" t="s">
        <v>83</v>
      </c>
      <c r="BK293" s="223">
        <f>ROUND(I293*H293,2)</f>
        <v>0</v>
      </c>
      <c r="BL293" s="17" t="s">
        <v>259</v>
      </c>
      <c r="BM293" s="222" t="s">
        <v>445</v>
      </c>
    </row>
    <row r="294" s="2" customFormat="1" ht="21.75" customHeight="1">
      <c r="A294" s="38"/>
      <c r="B294" s="39"/>
      <c r="C294" s="257" t="s">
        <v>450</v>
      </c>
      <c r="D294" s="257" t="s">
        <v>163</v>
      </c>
      <c r="E294" s="258" t="s">
        <v>281</v>
      </c>
      <c r="F294" s="259" t="s">
        <v>282</v>
      </c>
      <c r="G294" s="260" t="s">
        <v>258</v>
      </c>
      <c r="H294" s="261">
        <v>6</v>
      </c>
      <c r="I294" s="262"/>
      <c r="J294" s="263">
        <f>ROUND(I294*H294,2)</f>
        <v>0</v>
      </c>
      <c r="K294" s="259" t="s">
        <v>133</v>
      </c>
      <c r="L294" s="44"/>
      <c r="M294" s="264" t="s">
        <v>1</v>
      </c>
      <c r="N294" s="265" t="s">
        <v>40</v>
      </c>
      <c r="O294" s="91"/>
      <c r="P294" s="220">
        <f>O294*H294</f>
        <v>0</v>
      </c>
      <c r="Q294" s="220">
        <v>0</v>
      </c>
      <c r="R294" s="220">
        <f>Q294*H294</f>
        <v>0</v>
      </c>
      <c r="S294" s="220">
        <v>0</v>
      </c>
      <c r="T294" s="221">
        <f>S294*H294</f>
        <v>0</v>
      </c>
      <c r="U294" s="38"/>
      <c r="V294" s="38"/>
      <c r="W294" s="38"/>
      <c r="X294" s="38"/>
      <c r="Y294" s="38"/>
      <c r="Z294" s="38"/>
      <c r="AA294" s="38"/>
      <c r="AB294" s="38"/>
      <c r="AC294" s="38"/>
      <c r="AD294" s="38"/>
      <c r="AE294" s="38"/>
      <c r="AR294" s="222" t="s">
        <v>259</v>
      </c>
      <c r="AT294" s="222" t="s">
        <v>163</v>
      </c>
      <c r="AU294" s="222" t="s">
        <v>83</v>
      </c>
      <c r="AY294" s="17" t="s">
        <v>129</v>
      </c>
      <c r="BE294" s="223">
        <f>IF(N294="základní",J294,0)</f>
        <v>0</v>
      </c>
      <c r="BF294" s="223">
        <f>IF(N294="snížená",J294,0)</f>
        <v>0</v>
      </c>
      <c r="BG294" s="223">
        <f>IF(N294="zákl. přenesená",J294,0)</f>
        <v>0</v>
      </c>
      <c r="BH294" s="223">
        <f>IF(N294="sníž. přenesená",J294,0)</f>
        <v>0</v>
      </c>
      <c r="BI294" s="223">
        <f>IF(N294="nulová",J294,0)</f>
        <v>0</v>
      </c>
      <c r="BJ294" s="17" t="s">
        <v>83</v>
      </c>
      <c r="BK294" s="223">
        <f>ROUND(I294*H294,2)</f>
        <v>0</v>
      </c>
      <c r="BL294" s="17" t="s">
        <v>259</v>
      </c>
      <c r="BM294" s="222" t="s">
        <v>542</v>
      </c>
    </row>
    <row r="295" s="2" customFormat="1">
      <c r="A295" s="38"/>
      <c r="B295" s="39"/>
      <c r="C295" s="257" t="s">
        <v>543</v>
      </c>
      <c r="D295" s="257" t="s">
        <v>163</v>
      </c>
      <c r="E295" s="258" t="s">
        <v>286</v>
      </c>
      <c r="F295" s="259" t="s">
        <v>447</v>
      </c>
      <c r="G295" s="260" t="s">
        <v>132</v>
      </c>
      <c r="H295" s="261">
        <v>5106.9620000000004</v>
      </c>
      <c r="I295" s="262"/>
      <c r="J295" s="263">
        <f>ROUND(I295*H295,2)</f>
        <v>0</v>
      </c>
      <c r="K295" s="259" t="s">
        <v>133</v>
      </c>
      <c r="L295" s="44"/>
      <c r="M295" s="264" t="s">
        <v>1</v>
      </c>
      <c r="N295" s="265" t="s">
        <v>40</v>
      </c>
      <c r="O295" s="91"/>
      <c r="P295" s="220">
        <f>O295*H295</f>
        <v>0</v>
      </c>
      <c r="Q295" s="220">
        <v>0</v>
      </c>
      <c r="R295" s="220">
        <f>Q295*H295</f>
        <v>0</v>
      </c>
      <c r="S295" s="220">
        <v>0</v>
      </c>
      <c r="T295" s="221">
        <f>S295*H295</f>
        <v>0</v>
      </c>
      <c r="U295" s="38"/>
      <c r="V295" s="38"/>
      <c r="W295" s="38"/>
      <c r="X295" s="38"/>
      <c r="Y295" s="38"/>
      <c r="Z295" s="38"/>
      <c r="AA295" s="38"/>
      <c r="AB295" s="38"/>
      <c r="AC295" s="38"/>
      <c r="AD295" s="38"/>
      <c r="AE295" s="38"/>
      <c r="AR295" s="222" t="s">
        <v>259</v>
      </c>
      <c r="AT295" s="222" t="s">
        <v>163</v>
      </c>
      <c r="AU295" s="222" t="s">
        <v>83</v>
      </c>
      <c r="AY295" s="17" t="s">
        <v>129</v>
      </c>
      <c r="BE295" s="223">
        <f>IF(N295="základní",J295,0)</f>
        <v>0</v>
      </c>
      <c r="BF295" s="223">
        <f>IF(N295="snížená",J295,0)</f>
        <v>0</v>
      </c>
      <c r="BG295" s="223">
        <f>IF(N295="zákl. přenesená",J295,0)</f>
        <v>0</v>
      </c>
      <c r="BH295" s="223">
        <f>IF(N295="sníž. přenesená",J295,0)</f>
        <v>0</v>
      </c>
      <c r="BI295" s="223">
        <f>IF(N295="nulová",J295,0)</f>
        <v>0</v>
      </c>
      <c r="BJ295" s="17" t="s">
        <v>83</v>
      </c>
      <c r="BK295" s="223">
        <f>ROUND(I295*H295,2)</f>
        <v>0</v>
      </c>
      <c r="BL295" s="17" t="s">
        <v>259</v>
      </c>
      <c r="BM295" s="222" t="s">
        <v>544</v>
      </c>
    </row>
    <row r="296" s="2" customFormat="1">
      <c r="A296" s="38"/>
      <c r="B296" s="39"/>
      <c r="C296" s="40"/>
      <c r="D296" s="226" t="s">
        <v>168</v>
      </c>
      <c r="E296" s="40"/>
      <c r="F296" s="266" t="s">
        <v>289</v>
      </c>
      <c r="G296" s="40"/>
      <c r="H296" s="40"/>
      <c r="I296" s="267"/>
      <c r="J296" s="40"/>
      <c r="K296" s="40"/>
      <c r="L296" s="44"/>
      <c r="M296" s="268"/>
      <c r="N296" s="269"/>
      <c r="O296" s="91"/>
      <c r="P296" s="91"/>
      <c r="Q296" s="91"/>
      <c r="R296" s="91"/>
      <c r="S296" s="91"/>
      <c r="T296" s="92"/>
      <c r="U296" s="38"/>
      <c r="V296" s="38"/>
      <c r="W296" s="38"/>
      <c r="X296" s="38"/>
      <c r="Y296" s="38"/>
      <c r="Z296" s="38"/>
      <c r="AA296" s="38"/>
      <c r="AB296" s="38"/>
      <c r="AC296" s="38"/>
      <c r="AD296" s="38"/>
      <c r="AE296" s="38"/>
      <c r="AT296" s="17" t="s">
        <v>168</v>
      </c>
      <c r="AU296" s="17" t="s">
        <v>83</v>
      </c>
    </row>
    <row r="297" s="13" customFormat="1">
      <c r="A297" s="13"/>
      <c r="B297" s="235"/>
      <c r="C297" s="236"/>
      <c r="D297" s="226" t="s">
        <v>137</v>
      </c>
      <c r="E297" s="237" t="s">
        <v>1</v>
      </c>
      <c r="F297" s="238" t="s">
        <v>545</v>
      </c>
      <c r="G297" s="236"/>
      <c r="H297" s="239">
        <v>5106.9620000000004</v>
      </c>
      <c r="I297" s="240"/>
      <c r="J297" s="236"/>
      <c r="K297" s="236"/>
      <c r="L297" s="241"/>
      <c r="M297" s="242"/>
      <c r="N297" s="243"/>
      <c r="O297" s="243"/>
      <c r="P297" s="243"/>
      <c r="Q297" s="243"/>
      <c r="R297" s="243"/>
      <c r="S297" s="243"/>
      <c r="T297" s="244"/>
      <c r="U297" s="13"/>
      <c r="V297" s="13"/>
      <c r="W297" s="13"/>
      <c r="X297" s="13"/>
      <c r="Y297" s="13"/>
      <c r="Z297" s="13"/>
      <c r="AA297" s="13"/>
      <c r="AB297" s="13"/>
      <c r="AC297" s="13"/>
      <c r="AD297" s="13"/>
      <c r="AE297" s="13"/>
      <c r="AT297" s="245" t="s">
        <v>137</v>
      </c>
      <c r="AU297" s="245" t="s">
        <v>83</v>
      </c>
      <c r="AV297" s="13" t="s">
        <v>85</v>
      </c>
      <c r="AW297" s="13" t="s">
        <v>31</v>
      </c>
      <c r="AX297" s="13" t="s">
        <v>75</v>
      </c>
      <c r="AY297" s="245" t="s">
        <v>129</v>
      </c>
    </row>
    <row r="298" s="14" customFormat="1">
      <c r="A298" s="14"/>
      <c r="B298" s="246"/>
      <c r="C298" s="247"/>
      <c r="D298" s="226" t="s">
        <v>137</v>
      </c>
      <c r="E298" s="248" t="s">
        <v>1</v>
      </c>
      <c r="F298" s="249" t="s">
        <v>160</v>
      </c>
      <c r="G298" s="247"/>
      <c r="H298" s="250">
        <v>5106.9620000000004</v>
      </c>
      <c r="I298" s="251"/>
      <c r="J298" s="247"/>
      <c r="K298" s="247"/>
      <c r="L298" s="252"/>
      <c r="M298" s="253"/>
      <c r="N298" s="254"/>
      <c r="O298" s="254"/>
      <c r="P298" s="254"/>
      <c r="Q298" s="254"/>
      <c r="R298" s="254"/>
      <c r="S298" s="254"/>
      <c r="T298" s="255"/>
      <c r="U298" s="14"/>
      <c r="V298" s="14"/>
      <c r="W298" s="14"/>
      <c r="X298" s="14"/>
      <c r="Y298" s="14"/>
      <c r="Z298" s="14"/>
      <c r="AA298" s="14"/>
      <c r="AB298" s="14"/>
      <c r="AC298" s="14"/>
      <c r="AD298" s="14"/>
      <c r="AE298" s="14"/>
      <c r="AT298" s="256" t="s">
        <v>137</v>
      </c>
      <c r="AU298" s="256" t="s">
        <v>83</v>
      </c>
      <c r="AV298" s="14" t="s">
        <v>135</v>
      </c>
      <c r="AW298" s="14" t="s">
        <v>31</v>
      </c>
      <c r="AX298" s="14" t="s">
        <v>83</v>
      </c>
      <c r="AY298" s="256" t="s">
        <v>129</v>
      </c>
    </row>
    <row r="299" s="11" customFormat="1" ht="25.92" customHeight="1">
      <c r="A299" s="11"/>
      <c r="B299" s="196"/>
      <c r="C299" s="197"/>
      <c r="D299" s="198" t="s">
        <v>74</v>
      </c>
      <c r="E299" s="199" t="s">
        <v>99</v>
      </c>
      <c r="F299" s="199" t="s">
        <v>284</v>
      </c>
      <c r="G299" s="197"/>
      <c r="H299" s="197"/>
      <c r="I299" s="200"/>
      <c r="J299" s="201">
        <f>BK299</f>
        <v>0</v>
      </c>
      <c r="K299" s="197"/>
      <c r="L299" s="202"/>
      <c r="M299" s="203"/>
      <c r="N299" s="204"/>
      <c r="O299" s="204"/>
      <c r="P299" s="205">
        <f>SUM(P300:P312)</f>
        <v>0</v>
      </c>
      <c r="Q299" s="204"/>
      <c r="R299" s="205">
        <f>SUM(R300:R312)</f>
        <v>0</v>
      </c>
      <c r="S299" s="204"/>
      <c r="T299" s="206">
        <f>SUM(T300:T312)</f>
        <v>0</v>
      </c>
      <c r="U299" s="11"/>
      <c r="V299" s="11"/>
      <c r="W299" s="11"/>
      <c r="X299" s="11"/>
      <c r="Y299" s="11"/>
      <c r="Z299" s="11"/>
      <c r="AA299" s="11"/>
      <c r="AB299" s="11"/>
      <c r="AC299" s="11"/>
      <c r="AD299" s="11"/>
      <c r="AE299" s="11"/>
      <c r="AR299" s="207" t="s">
        <v>201</v>
      </c>
      <c r="AT299" s="208" t="s">
        <v>74</v>
      </c>
      <c r="AU299" s="208" t="s">
        <v>75</v>
      </c>
      <c r="AY299" s="207" t="s">
        <v>129</v>
      </c>
      <c r="BK299" s="209">
        <f>SUM(BK300:BK312)</f>
        <v>0</v>
      </c>
    </row>
    <row r="300" s="2" customFormat="1" ht="33" customHeight="1">
      <c r="A300" s="38"/>
      <c r="B300" s="39"/>
      <c r="C300" s="257" t="s">
        <v>546</v>
      </c>
      <c r="D300" s="257" t="s">
        <v>163</v>
      </c>
      <c r="E300" s="258" t="s">
        <v>292</v>
      </c>
      <c r="F300" s="259" t="s">
        <v>293</v>
      </c>
      <c r="G300" s="260" t="s">
        <v>258</v>
      </c>
      <c r="H300" s="261">
        <v>5</v>
      </c>
      <c r="I300" s="262"/>
      <c r="J300" s="263">
        <f>ROUND(I300*H300,2)</f>
        <v>0</v>
      </c>
      <c r="K300" s="259" t="s">
        <v>133</v>
      </c>
      <c r="L300" s="44"/>
      <c r="M300" s="264" t="s">
        <v>1</v>
      </c>
      <c r="N300" s="265" t="s">
        <v>40</v>
      </c>
      <c r="O300" s="91"/>
      <c r="P300" s="220">
        <f>O300*H300</f>
        <v>0</v>
      </c>
      <c r="Q300" s="220">
        <v>0</v>
      </c>
      <c r="R300" s="220">
        <f>Q300*H300</f>
        <v>0</v>
      </c>
      <c r="S300" s="220">
        <v>0</v>
      </c>
      <c r="T300" s="221">
        <f>S300*H300</f>
        <v>0</v>
      </c>
      <c r="U300" s="38"/>
      <c r="V300" s="38"/>
      <c r="W300" s="38"/>
      <c r="X300" s="38"/>
      <c r="Y300" s="38"/>
      <c r="Z300" s="38"/>
      <c r="AA300" s="38"/>
      <c r="AB300" s="38"/>
      <c r="AC300" s="38"/>
      <c r="AD300" s="38"/>
      <c r="AE300" s="38"/>
      <c r="AR300" s="222" t="s">
        <v>135</v>
      </c>
      <c r="AT300" s="222" t="s">
        <v>163</v>
      </c>
      <c r="AU300" s="222" t="s">
        <v>83</v>
      </c>
      <c r="AY300" s="17" t="s">
        <v>129</v>
      </c>
      <c r="BE300" s="223">
        <f>IF(N300="základní",J300,0)</f>
        <v>0</v>
      </c>
      <c r="BF300" s="223">
        <f>IF(N300="snížená",J300,0)</f>
        <v>0</v>
      </c>
      <c r="BG300" s="223">
        <f>IF(N300="zákl. přenesená",J300,0)</f>
        <v>0</v>
      </c>
      <c r="BH300" s="223">
        <f>IF(N300="sníž. přenesená",J300,0)</f>
        <v>0</v>
      </c>
      <c r="BI300" s="223">
        <f>IF(N300="nulová",J300,0)</f>
        <v>0</v>
      </c>
      <c r="BJ300" s="17" t="s">
        <v>83</v>
      </c>
      <c r="BK300" s="223">
        <f>ROUND(I300*H300,2)</f>
        <v>0</v>
      </c>
      <c r="BL300" s="17" t="s">
        <v>135</v>
      </c>
      <c r="BM300" s="222" t="s">
        <v>451</v>
      </c>
    </row>
    <row r="301" s="2" customFormat="1">
      <c r="A301" s="38"/>
      <c r="B301" s="39"/>
      <c r="C301" s="40"/>
      <c r="D301" s="226" t="s">
        <v>168</v>
      </c>
      <c r="E301" s="40"/>
      <c r="F301" s="266" t="s">
        <v>295</v>
      </c>
      <c r="G301" s="40"/>
      <c r="H301" s="40"/>
      <c r="I301" s="267"/>
      <c r="J301" s="40"/>
      <c r="K301" s="40"/>
      <c r="L301" s="44"/>
      <c r="M301" s="268"/>
      <c r="N301" s="269"/>
      <c r="O301" s="91"/>
      <c r="P301" s="91"/>
      <c r="Q301" s="91"/>
      <c r="R301" s="91"/>
      <c r="S301" s="91"/>
      <c r="T301" s="92"/>
      <c r="U301" s="38"/>
      <c r="V301" s="38"/>
      <c r="W301" s="38"/>
      <c r="X301" s="38"/>
      <c r="Y301" s="38"/>
      <c r="Z301" s="38"/>
      <c r="AA301" s="38"/>
      <c r="AB301" s="38"/>
      <c r="AC301" s="38"/>
      <c r="AD301" s="38"/>
      <c r="AE301" s="38"/>
      <c r="AT301" s="17" t="s">
        <v>168</v>
      </c>
      <c r="AU301" s="17" t="s">
        <v>83</v>
      </c>
    </row>
    <row r="302" s="12" customFormat="1">
      <c r="A302" s="12"/>
      <c r="B302" s="224"/>
      <c r="C302" s="225"/>
      <c r="D302" s="226" t="s">
        <v>137</v>
      </c>
      <c r="E302" s="227" t="s">
        <v>1</v>
      </c>
      <c r="F302" s="228" t="s">
        <v>296</v>
      </c>
      <c r="G302" s="225"/>
      <c r="H302" s="227" t="s">
        <v>1</v>
      </c>
      <c r="I302" s="229"/>
      <c r="J302" s="225"/>
      <c r="K302" s="225"/>
      <c r="L302" s="230"/>
      <c r="M302" s="231"/>
      <c r="N302" s="232"/>
      <c r="O302" s="232"/>
      <c r="P302" s="232"/>
      <c r="Q302" s="232"/>
      <c r="R302" s="232"/>
      <c r="S302" s="232"/>
      <c r="T302" s="233"/>
      <c r="U302" s="12"/>
      <c r="V302" s="12"/>
      <c r="W302" s="12"/>
      <c r="X302" s="12"/>
      <c r="Y302" s="12"/>
      <c r="Z302" s="12"/>
      <c r="AA302" s="12"/>
      <c r="AB302" s="12"/>
      <c r="AC302" s="12"/>
      <c r="AD302" s="12"/>
      <c r="AE302" s="12"/>
      <c r="AT302" s="234" t="s">
        <v>137</v>
      </c>
      <c r="AU302" s="234" t="s">
        <v>83</v>
      </c>
      <c r="AV302" s="12" t="s">
        <v>83</v>
      </c>
      <c r="AW302" s="12" t="s">
        <v>31</v>
      </c>
      <c r="AX302" s="12" t="s">
        <v>75</v>
      </c>
      <c r="AY302" s="234" t="s">
        <v>129</v>
      </c>
    </row>
    <row r="303" s="13" customFormat="1">
      <c r="A303" s="13"/>
      <c r="B303" s="235"/>
      <c r="C303" s="236"/>
      <c r="D303" s="226" t="s">
        <v>137</v>
      </c>
      <c r="E303" s="237" t="s">
        <v>1</v>
      </c>
      <c r="F303" s="238" t="s">
        <v>83</v>
      </c>
      <c r="G303" s="236"/>
      <c r="H303" s="239">
        <v>1</v>
      </c>
      <c r="I303" s="240"/>
      <c r="J303" s="236"/>
      <c r="K303" s="236"/>
      <c r="L303" s="241"/>
      <c r="M303" s="242"/>
      <c r="N303" s="243"/>
      <c r="O303" s="243"/>
      <c r="P303" s="243"/>
      <c r="Q303" s="243"/>
      <c r="R303" s="243"/>
      <c r="S303" s="243"/>
      <c r="T303" s="244"/>
      <c r="U303" s="13"/>
      <c r="V303" s="13"/>
      <c r="W303" s="13"/>
      <c r="X303" s="13"/>
      <c r="Y303" s="13"/>
      <c r="Z303" s="13"/>
      <c r="AA303" s="13"/>
      <c r="AB303" s="13"/>
      <c r="AC303" s="13"/>
      <c r="AD303" s="13"/>
      <c r="AE303" s="13"/>
      <c r="AT303" s="245" t="s">
        <v>137</v>
      </c>
      <c r="AU303" s="245" t="s">
        <v>83</v>
      </c>
      <c r="AV303" s="13" t="s">
        <v>85</v>
      </c>
      <c r="AW303" s="13" t="s">
        <v>31</v>
      </c>
      <c r="AX303" s="13" t="s">
        <v>75</v>
      </c>
      <c r="AY303" s="245" t="s">
        <v>129</v>
      </c>
    </row>
    <row r="304" s="12" customFormat="1">
      <c r="A304" s="12"/>
      <c r="B304" s="224"/>
      <c r="C304" s="225"/>
      <c r="D304" s="226" t="s">
        <v>137</v>
      </c>
      <c r="E304" s="227" t="s">
        <v>1</v>
      </c>
      <c r="F304" s="228" t="s">
        <v>297</v>
      </c>
      <c r="G304" s="225"/>
      <c r="H304" s="227" t="s">
        <v>1</v>
      </c>
      <c r="I304" s="229"/>
      <c r="J304" s="225"/>
      <c r="K304" s="225"/>
      <c r="L304" s="230"/>
      <c r="M304" s="231"/>
      <c r="N304" s="232"/>
      <c r="O304" s="232"/>
      <c r="P304" s="232"/>
      <c r="Q304" s="232"/>
      <c r="R304" s="232"/>
      <c r="S304" s="232"/>
      <c r="T304" s="233"/>
      <c r="U304" s="12"/>
      <c r="V304" s="12"/>
      <c r="W304" s="12"/>
      <c r="X304" s="12"/>
      <c r="Y304" s="12"/>
      <c r="Z304" s="12"/>
      <c r="AA304" s="12"/>
      <c r="AB304" s="12"/>
      <c r="AC304" s="12"/>
      <c r="AD304" s="12"/>
      <c r="AE304" s="12"/>
      <c r="AT304" s="234" t="s">
        <v>137</v>
      </c>
      <c r="AU304" s="234" t="s">
        <v>83</v>
      </c>
      <c r="AV304" s="12" t="s">
        <v>83</v>
      </c>
      <c r="AW304" s="12" t="s">
        <v>31</v>
      </c>
      <c r="AX304" s="12" t="s">
        <v>75</v>
      </c>
      <c r="AY304" s="234" t="s">
        <v>129</v>
      </c>
    </row>
    <row r="305" s="13" customFormat="1">
      <c r="A305" s="13"/>
      <c r="B305" s="235"/>
      <c r="C305" s="236"/>
      <c r="D305" s="226" t="s">
        <v>137</v>
      </c>
      <c r="E305" s="237" t="s">
        <v>1</v>
      </c>
      <c r="F305" s="238" t="s">
        <v>83</v>
      </c>
      <c r="G305" s="236"/>
      <c r="H305" s="239">
        <v>1</v>
      </c>
      <c r="I305" s="240"/>
      <c r="J305" s="236"/>
      <c r="K305" s="236"/>
      <c r="L305" s="241"/>
      <c r="M305" s="242"/>
      <c r="N305" s="243"/>
      <c r="O305" s="243"/>
      <c r="P305" s="243"/>
      <c r="Q305" s="243"/>
      <c r="R305" s="243"/>
      <c r="S305" s="243"/>
      <c r="T305" s="244"/>
      <c r="U305" s="13"/>
      <c r="V305" s="13"/>
      <c r="W305" s="13"/>
      <c r="X305" s="13"/>
      <c r="Y305" s="13"/>
      <c r="Z305" s="13"/>
      <c r="AA305" s="13"/>
      <c r="AB305" s="13"/>
      <c r="AC305" s="13"/>
      <c r="AD305" s="13"/>
      <c r="AE305" s="13"/>
      <c r="AT305" s="245" t="s">
        <v>137</v>
      </c>
      <c r="AU305" s="245" t="s">
        <v>83</v>
      </c>
      <c r="AV305" s="13" t="s">
        <v>85</v>
      </c>
      <c r="AW305" s="13" t="s">
        <v>31</v>
      </c>
      <c r="AX305" s="13" t="s">
        <v>75</v>
      </c>
      <c r="AY305" s="245" t="s">
        <v>129</v>
      </c>
    </row>
    <row r="306" s="12" customFormat="1">
      <c r="A306" s="12"/>
      <c r="B306" s="224"/>
      <c r="C306" s="225"/>
      <c r="D306" s="226" t="s">
        <v>137</v>
      </c>
      <c r="E306" s="227" t="s">
        <v>1</v>
      </c>
      <c r="F306" s="228" t="s">
        <v>298</v>
      </c>
      <c r="G306" s="225"/>
      <c r="H306" s="227" t="s">
        <v>1</v>
      </c>
      <c r="I306" s="229"/>
      <c r="J306" s="225"/>
      <c r="K306" s="225"/>
      <c r="L306" s="230"/>
      <c r="M306" s="231"/>
      <c r="N306" s="232"/>
      <c r="O306" s="232"/>
      <c r="P306" s="232"/>
      <c r="Q306" s="232"/>
      <c r="R306" s="232"/>
      <c r="S306" s="232"/>
      <c r="T306" s="233"/>
      <c r="U306" s="12"/>
      <c r="V306" s="12"/>
      <c r="W306" s="12"/>
      <c r="X306" s="12"/>
      <c r="Y306" s="12"/>
      <c r="Z306" s="12"/>
      <c r="AA306" s="12"/>
      <c r="AB306" s="12"/>
      <c r="AC306" s="12"/>
      <c r="AD306" s="12"/>
      <c r="AE306" s="12"/>
      <c r="AT306" s="234" t="s">
        <v>137</v>
      </c>
      <c r="AU306" s="234" t="s">
        <v>83</v>
      </c>
      <c r="AV306" s="12" t="s">
        <v>83</v>
      </c>
      <c r="AW306" s="12" t="s">
        <v>31</v>
      </c>
      <c r="AX306" s="12" t="s">
        <v>75</v>
      </c>
      <c r="AY306" s="234" t="s">
        <v>129</v>
      </c>
    </row>
    <row r="307" s="13" customFormat="1">
      <c r="A307" s="13"/>
      <c r="B307" s="235"/>
      <c r="C307" s="236"/>
      <c r="D307" s="226" t="s">
        <v>137</v>
      </c>
      <c r="E307" s="237" t="s">
        <v>1</v>
      </c>
      <c r="F307" s="238" t="s">
        <v>83</v>
      </c>
      <c r="G307" s="236"/>
      <c r="H307" s="239">
        <v>1</v>
      </c>
      <c r="I307" s="240"/>
      <c r="J307" s="236"/>
      <c r="K307" s="236"/>
      <c r="L307" s="241"/>
      <c r="M307" s="242"/>
      <c r="N307" s="243"/>
      <c r="O307" s="243"/>
      <c r="P307" s="243"/>
      <c r="Q307" s="243"/>
      <c r="R307" s="243"/>
      <c r="S307" s="243"/>
      <c r="T307" s="244"/>
      <c r="U307" s="13"/>
      <c r="V307" s="13"/>
      <c r="W307" s="13"/>
      <c r="X307" s="13"/>
      <c r="Y307" s="13"/>
      <c r="Z307" s="13"/>
      <c r="AA307" s="13"/>
      <c r="AB307" s="13"/>
      <c r="AC307" s="13"/>
      <c r="AD307" s="13"/>
      <c r="AE307" s="13"/>
      <c r="AT307" s="245" t="s">
        <v>137</v>
      </c>
      <c r="AU307" s="245" t="s">
        <v>83</v>
      </c>
      <c r="AV307" s="13" t="s">
        <v>85</v>
      </c>
      <c r="AW307" s="13" t="s">
        <v>31</v>
      </c>
      <c r="AX307" s="13" t="s">
        <v>75</v>
      </c>
      <c r="AY307" s="245" t="s">
        <v>129</v>
      </c>
    </row>
    <row r="308" s="12" customFormat="1">
      <c r="A308" s="12"/>
      <c r="B308" s="224"/>
      <c r="C308" s="225"/>
      <c r="D308" s="226" t="s">
        <v>137</v>
      </c>
      <c r="E308" s="227" t="s">
        <v>1</v>
      </c>
      <c r="F308" s="228" t="s">
        <v>299</v>
      </c>
      <c r="G308" s="225"/>
      <c r="H308" s="227" t="s">
        <v>1</v>
      </c>
      <c r="I308" s="229"/>
      <c r="J308" s="225"/>
      <c r="K308" s="225"/>
      <c r="L308" s="230"/>
      <c r="M308" s="231"/>
      <c r="N308" s="232"/>
      <c r="O308" s="232"/>
      <c r="P308" s="232"/>
      <c r="Q308" s="232"/>
      <c r="R308" s="232"/>
      <c r="S308" s="232"/>
      <c r="T308" s="233"/>
      <c r="U308" s="12"/>
      <c r="V308" s="12"/>
      <c r="W308" s="12"/>
      <c r="X308" s="12"/>
      <c r="Y308" s="12"/>
      <c r="Z308" s="12"/>
      <c r="AA308" s="12"/>
      <c r="AB308" s="12"/>
      <c r="AC308" s="12"/>
      <c r="AD308" s="12"/>
      <c r="AE308" s="12"/>
      <c r="AT308" s="234" t="s">
        <v>137</v>
      </c>
      <c r="AU308" s="234" t="s">
        <v>83</v>
      </c>
      <c r="AV308" s="12" t="s">
        <v>83</v>
      </c>
      <c r="AW308" s="12" t="s">
        <v>31</v>
      </c>
      <c r="AX308" s="12" t="s">
        <v>75</v>
      </c>
      <c r="AY308" s="234" t="s">
        <v>129</v>
      </c>
    </row>
    <row r="309" s="13" customFormat="1">
      <c r="A309" s="13"/>
      <c r="B309" s="235"/>
      <c r="C309" s="236"/>
      <c r="D309" s="226" t="s">
        <v>137</v>
      </c>
      <c r="E309" s="237" t="s">
        <v>1</v>
      </c>
      <c r="F309" s="238" t="s">
        <v>83</v>
      </c>
      <c r="G309" s="236"/>
      <c r="H309" s="239">
        <v>1</v>
      </c>
      <c r="I309" s="240"/>
      <c r="J309" s="236"/>
      <c r="K309" s="236"/>
      <c r="L309" s="241"/>
      <c r="M309" s="242"/>
      <c r="N309" s="243"/>
      <c r="O309" s="243"/>
      <c r="P309" s="243"/>
      <c r="Q309" s="243"/>
      <c r="R309" s="243"/>
      <c r="S309" s="243"/>
      <c r="T309" s="244"/>
      <c r="U309" s="13"/>
      <c r="V309" s="13"/>
      <c r="W309" s="13"/>
      <c r="X309" s="13"/>
      <c r="Y309" s="13"/>
      <c r="Z309" s="13"/>
      <c r="AA309" s="13"/>
      <c r="AB309" s="13"/>
      <c r="AC309" s="13"/>
      <c r="AD309" s="13"/>
      <c r="AE309" s="13"/>
      <c r="AT309" s="245" t="s">
        <v>137</v>
      </c>
      <c r="AU309" s="245" t="s">
        <v>83</v>
      </c>
      <c r="AV309" s="13" t="s">
        <v>85</v>
      </c>
      <c r="AW309" s="13" t="s">
        <v>31</v>
      </c>
      <c r="AX309" s="13" t="s">
        <v>75</v>
      </c>
      <c r="AY309" s="245" t="s">
        <v>129</v>
      </c>
    </row>
    <row r="310" s="12" customFormat="1">
      <c r="A310" s="12"/>
      <c r="B310" s="224"/>
      <c r="C310" s="225"/>
      <c r="D310" s="226" t="s">
        <v>137</v>
      </c>
      <c r="E310" s="227" t="s">
        <v>1</v>
      </c>
      <c r="F310" s="228" t="s">
        <v>300</v>
      </c>
      <c r="G310" s="225"/>
      <c r="H310" s="227" t="s">
        <v>1</v>
      </c>
      <c r="I310" s="229"/>
      <c r="J310" s="225"/>
      <c r="K310" s="225"/>
      <c r="L310" s="230"/>
      <c r="M310" s="231"/>
      <c r="N310" s="232"/>
      <c r="O310" s="232"/>
      <c r="P310" s="232"/>
      <c r="Q310" s="232"/>
      <c r="R310" s="232"/>
      <c r="S310" s="232"/>
      <c r="T310" s="233"/>
      <c r="U310" s="12"/>
      <c r="V310" s="12"/>
      <c r="W310" s="12"/>
      <c r="X310" s="12"/>
      <c r="Y310" s="12"/>
      <c r="Z310" s="12"/>
      <c r="AA310" s="12"/>
      <c r="AB310" s="12"/>
      <c r="AC310" s="12"/>
      <c r="AD310" s="12"/>
      <c r="AE310" s="12"/>
      <c r="AT310" s="234" t="s">
        <v>137</v>
      </c>
      <c r="AU310" s="234" t="s">
        <v>83</v>
      </c>
      <c r="AV310" s="12" t="s">
        <v>83</v>
      </c>
      <c r="AW310" s="12" t="s">
        <v>31</v>
      </c>
      <c r="AX310" s="12" t="s">
        <v>75</v>
      </c>
      <c r="AY310" s="234" t="s">
        <v>129</v>
      </c>
    </row>
    <row r="311" s="13" customFormat="1">
      <c r="A311" s="13"/>
      <c r="B311" s="235"/>
      <c r="C311" s="236"/>
      <c r="D311" s="226" t="s">
        <v>137</v>
      </c>
      <c r="E311" s="237" t="s">
        <v>1</v>
      </c>
      <c r="F311" s="238" t="s">
        <v>83</v>
      </c>
      <c r="G311" s="236"/>
      <c r="H311" s="239">
        <v>1</v>
      </c>
      <c r="I311" s="240"/>
      <c r="J311" s="236"/>
      <c r="K311" s="236"/>
      <c r="L311" s="241"/>
      <c r="M311" s="242"/>
      <c r="N311" s="243"/>
      <c r="O311" s="243"/>
      <c r="P311" s="243"/>
      <c r="Q311" s="243"/>
      <c r="R311" s="243"/>
      <c r="S311" s="243"/>
      <c r="T311" s="244"/>
      <c r="U311" s="13"/>
      <c r="V311" s="13"/>
      <c r="W311" s="13"/>
      <c r="X311" s="13"/>
      <c r="Y311" s="13"/>
      <c r="Z311" s="13"/>
      <c r="AA311" s="13"/>
      <c r="AB311" s="13"/>
      <c r="AC311" s="13"/>
      <c r="AD311" s="13"/>
      <c r="AE311" s="13"/>
      <c r="AT311" s="245" t="s">
        <v>137</v>
      </c>
      <c r="AU311" s="245" t="s">
        <v>83</v>
      </c>
      <c r="AV311" s="13" t="s">
        <v>85</v>
      </c>
      <c r="AW311" s="13" t="s">
        <v>31</v>
      </c>
      <c r="AX311" s="13" t="s">
        <v>75</v>
      </c>
      <c r="AY311" s="245" t="s">
        <v>129</v>
      </c>
    </row>
    <row r="312" s="14" customFormat="1">
      <c r="A312" s="14"/>
      <c r="B312" s="246"/>
      <c r="C312" s="247"/>
      <c r="D312" s="226" t="s">
        <v>137</v>
      </c>
      <c r="E312" s="248" t="s">
        <v>1</v>
      </c>
      <c r="F312" s="249" t="s">
        <v>160</v>
      </c>
      <c r="G312" s="247"/>
      <c r="H312" s="250">
        <v>5</v>
      </c>
      <c r="I312" s="251"/>
      <c r="J312" s="247"/>
      <c r="K312" s="247"/>
      <c r="L312" s="252"/>
      <c r="M312" s="270"/>
      <c r="N312" s="271"/>
      <c r="O312" s="271"/>
      <c r="P312" s="271"/>
      <c r="Q312" s="271"/>
      <c r="R312" s="271"/>
      <c r="S312" s="271"/>
      <c r="T312" s="272"/>
      <c r="U312" s="14"/>
      <c r="V312" s="14"/>
      <c r="W312" s="14"/>
      <c r="X312" s="14"/>
      <c r="Y312" s="14"/>
      <c r="Z312" s="14"/>
      <c r="AA312" s="14"/>
      <c r="AB312" s="14"/>
      <c r="AC312" s="14"/>
      <c r="AD312" s="14"/>
      <c r="AE312" s="14"/>
      <c r="AT312" s="256" t="s">
        <v>137</v>
      </c>
      <c r="AU312" s="256" t="s">
        <v>83</v>
      </c>
      <c r="AV312" s="14" t="s">
        <v>135</v>
      </c>
      <c r="AW312" s="14" t="s">
        <v>31</v>
      </c>
      <c r="AX312" s="14" t="s">
        <v>83</v>
      </c>
      <c r="AY312" s="256" t="s">
        <v>129</v>
      </c>
    </row>
    <row r="313" s="2" customFormat="1" ht="6.96" customHeight="1">
      <c r="A313" s="38"/>
      <c r="B313" s="66"/>
      <c r="C313" s="67"/>
      <c r="D313" s="67"/>
      <c r="E313" s="67"/>
      <c r="F313" s="67"/>
      <c r="G313" s="67"/>
      <c r="H313" s="67"/>
      <c r="I313" s="67"/>
      <c r="J313" s="67"/>
      <c r="K313" s="67"/>
      <c r="L313" s="44"/>
      <c r="M313" s="38"/>
      <c r="O313" s="38"/>
      <c r="P313" s="38"/>
      <c r="Q313" s="38"/>
      <c r="R313" s="38"/>
      <c r="S313" s="38"/>
      <c r="T313" s="38"/>
      <c r="U313" s="38"/>
      <c r="V313" s="38"/>
      <c r="W313" s="38"/>
      <c r="X313" s="38"/>
      <c r="Y313" s="38"/>
      <c r="Z313" s="38"/>
      <c r="AA313" s="38"/>
      <c r="AB313" s="38"/>
      <c r="AC313" s="38"/>
      <c r="AD313" s="38"/>
      <c r="AE313" s="38"/>
    </row>
  </sheetData>
  <sheetProtection sheet="1" autoFilter="0" formatColumns="0" formatRows="0" objects="1" scenarios="1" spinCount="100000" saltValue="kg+lCeThx31OJmEDmpz1N33btaORil5kdadYha++zy36LzVbt8TebYNWtP1wvE+Faos1NxVp+aBVsKiLvuxiRw==" hashValue="cdZHLOocICB1j119oWC0K48D/weWhgmYszSg8Yaq2Sk7aBtoMFZ2MfkrB6RIpvFkoLrPpoUOKG0pH1pmJyHsEg==" algorithmName="SHA-512" password="CC35"/>
  <autoFilter ref="C119:K312"/>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101</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GPK v úseku Praha hl.n. - Praha Běchovice, Nové spojení</v>
      </c>
      <c r="F7" s="140"/>
      <c r="G7" s="140"/>
      <c r="H7" s="140"/>
      <c r="L7" s="20"/>
    </row>
    <row r="8" hidden="1"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547</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8. 1. 2021</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
        <v>21</v>
      </c>
      <c r="F21" s="38"/>
      <c r="G21" s="38"/>
      <c r="H21" s="38"/>
      <c r="I21" s="140" t="s">
        <v>27</v>
      </c>
      <c r="J21" s="143" t="s">
        <v>1</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ROUND(J120,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ROUND((SUM(BE120:BE253)),  2)</f>
        <v>0</v>
      </c>
      <c r="G33" s="38"/>
      <c r="H33" s="38"/>
      <c r="I33" s="155">
        <v>0.20999999999999999</v>
      </c>
      <c r="J33" s="154">
        <f>ROUND(((SUM(BE120:BE253))*I33),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ROUND((SUM(BF120:BF253)),  2)</f>
        <v>0</v>
      </c>
      <c r="G34" s="38"/>
      <c r="H34" s="38"/>
      <c r="I34" s="155">
        <v>0.14999999999999999</v>
      </c>
      <c r="J34" s="154">
        <f>ROUND(((SUM(BF120:BF253))*I34),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ROUND((SUM(BG120:BG253)),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ROUND((SUM(BH120:BH253)),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ROUND((SUM(BI120:BI253)),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GPK v úseku Praha hl.n. - Praha Běchovice, Nové spojení</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04 - Holešovice trať + výhybky</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8. 1. 2021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105</v>
      </c>
      <c r="D94" s="176"/>
      <c r="E94" s="176"/>
      <c r="F94" s="176"/>
      <c r="G94" s="176"/>
      <c r="H94" s="176"/>
      <c r="I94" s="176"/>
      <c r="J94" s="177" t="s">
        <v>106</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107</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108</v>
      </c>
    </row>
    <row r="97" hidden="1" s="9" customFormat="1" ht="24.96" customHeight="1">
      <c r="A97" s="9"/>
      <c r="B97" s="179"/>
      <c r="C97" s="180"/>
      <c r="D97" s="181" t="s">
        <v>109</v>
      </c>
      <c r="E97" s="182"/>
      <c r="F97" s="182"/>
      <c r="G97" s="182"/>
      <c r="H97" s="182"/>
      <c r="I97" s="182"/>
      <c r="J97" s="183">
        <f>J121</f>
        <v>0</v>
      </c>
      <c r="K97" s="180"/>
      <c r="L97" s="184"/>
      <c r="S97" s="9"/>
      <c r="T97" s="9"/>
      <c r="U97" s="9"/>
      <c r="V97" s="9"/>
      <c r="W97" s="9"/>
      <c r="X97" s="9"/>
      <c r="Y97" s="9"/>
      <c r="Z97" s="9"/>
      <c r="AA97" s="9"/>
      <c r="AB97" s="9"/>
      <c r="AC97" s="9"/>
      <c r="AD97" s="9"/>
      <c r="AE97" s="9"/>
    </row>
    <row r="98" hidden="1" s="9" customFormat="1" ht="24.96" customHeight="1">
      <c r="A98" s="9"/>
      <c r="B98" s="179"/>
      <c r="C98" s="180"/>
      <c r="D98" s="181" t="s">
        <v>110</v>
      </c>
      <c r="E98" s="182"/>
      <c r="F98" s="182"/>
      <c r="G98" s="182"/>
      <c r="H98" s="182"/>
      <c r="I98" s="182"/>
      <c r="J98" s="183">
        <f>J138</f>
        <v>0</v>
      </c>
      <c r="K98" s="180"/>
      <c r="L98" s="184"/>
      <c r="S98" s="9"/>
      <c r="T98" s="9"/>
      <c r="U98" s="9"/>
      <c r="V98" s="9"/>
      <c r="W98" s="9"/>
      <c r="X98" s="9"/>
      <c r="Y98" s="9"/>
      <c r="Z98" s="9"/>
      <c r="AA98" s="9"/>
      <c r="AB98" s="9"/>
      <c r="AC98" s="9"/>
      <c r="AD98" s="9"/>
      <c r="AE98" s="9"/>
    </row>
    <row r="99" hidden="1" s="9" customFormat="1" ht="24.96" customHeight="1">
      <c r="A99" s="9"/>
      <c r="B99" s="179"/>
      <c r="C99" s="180"/>
      <c r="D99" s="181" t="s">
        <v>111</v>
      </c>
      <c r="E99" s="182"/>
      <c r="F99" s="182"/>
      <c r="G99" s="182"/>
      <c r="H99" s="182"/>
      <c r="I99" s="182"/>
      <c r="J99" s="183">
        <f>J223</f>
        <v>0</v>
      </c>
      <c r="K99" s="180"/>
      <c r="L99" s="184"/>
      <c r="S99" s="9"/>
      <c r="T99" s="9"/>
      <c r="U99" s="9"/>
      <c r="V99" s="9"/>
      <c r="W99" s="9"/>
      <c r="X99" s="9"/>
      <c r="Y99" s="9"/>
      <c r="Z99" s="9"/>
      <c r="AA99" s="9"/>
      <c r="AB99" s="9"/>
      <c r="AC99" s="9"/>
      <c r="AD99" s="9"/>
      <c r="AE99" s="9"/>
    </row>
    <row r="100" hidden="1" s="9" customFormat="1" ht="24.96" customHeight="1">
      <c r="A100" s="9"/>
      <c r="B100" s="179"/>
      <c r="C100" s="180"/>
      <c r="D100" s="181" t="s">
        <v>112</v>
      </c>
      <c r="E100" s="182"/>
      <c r="F100" s="182"/>
      <c r="G100" s="182"/>
      <c r="H100" s="182"/>
      <c r="I100" s="182"/>
      <c r="J100" s="183">
        <f>J240</f>
        <v>0</v>
      </c>
      <c r="K100" s="180"/>
      <c r="L100" s="184"/>
      <c r="S100" s="9"/>
      <c r="T100" s="9"/>
      <c r="U100" s="9"/>
      <c r="V100" s="9"/>
      <c r="W100" s="9"/>
      <c r="X100" s="9"/>
      <c r="Y100" s="9"/>
      <c r="Z100" s="9"/>
      <c r="AA100" s="9"/>
      <c r="AB100" s="9"/>
      <c r="AC100" s="9"/>
      <c r="AD100" s="9"/>
      <c r="AE100" s="9"/>
    </row>
    <row r="101" hidden="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hidden="1"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3" hidden="1"/>
    <row r="104" hidden="1"/>
    <row r="105" hidden="1"/>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113</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74" t="str">
        <f>E7</f>
        <v>Oprava GPK v úseku Praha hl.n. - Praha Běchovice, Nové spojení</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102</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04 - Holešovice trať + výhybky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8. 1. 2021</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Ing. Aleš Bednář</v>
      </c>
      <c r="G116" s="40"/>
      <c r="H116" s="40"/>
      <c r="I116" s="32" t="s">
        <v>30</v>
      </c>
      <c r="J116" s="36" t="str">
        <f>E21</f>
        <v xml:space="preserve"> </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32</v>
      </c>
      <c r="J117" s="36" t="str">
        <f>E24</f>
        <v>Lukáš Kot</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0" customFormat="1" ht="29.28" customHeight="1">
      <c r="A119" s="185"/>
      <c r="B119" s="186"/>
      <c r="C119" s="187" t="s">
        <v>114</v>
      </c>
      <c r="D119" s="188" t="s">
        <v>60</v>
      </c>
      <c r="E119" s="188" t="s">
        <v>56</v>
      </c>
      <c r="F119" s="188" t="s">
        <v>57</v>
      </c>
      <c r="G119" s="188" t="s">
        <v>115</v>
      </c>
      <c r="H119" s="188" t="s">
        <v>116</v>
      </c>
      <c r="I119" s="188" t="s">
        <v>117</v>
      </c>
      <c r="J119" s="188" t="s">
        <v>106</v>
      </c>
      <c r="K119" s="189" t="s">
        <v>118</v>
      </c>
      <c r="L119" s="190"/>
      <c r="M119" s="100" t="s">
        <v>1</v>
      </c>
      <c r="N119" s="101" t="s">
        <v>39</v>
      </c>
      <c r="O119" s="101" t="s">
        <v>119</v>
      </c>
      <c r="P119" s="101" t="s">
        <v>120</v>
      </c>
      <c r="Q119" s="101" t="s">
        <v>121</v>
      </c>
      <c r="R119" s="101" t="s">
        <v>122</v>
      </c>
      <c r="S119" s="101" t="s">
        <v>123</v>
      </c>
      <c r="T119" s="102" t="s">
        <v>124</v>
      </c>
      <c r="U119" s="185"/>
      <c r="V119" s="185"/>
      <c r="W119" s="185"/>
      <c r="X119" s="185"/>
      <c r="Y119" s="185"/>
      <c r="Z119" s="185"/>
      <c r="AA119" s="185"/>
      <c r="AB119" s="185"/>
      <c r="AC119" s="185"/>
      <c r="AD119" s="185"/>
      <c r="AE119" s="185"/>
    </row>
    <row r="120" s="2" customFormat="1" ht="22.8" customHeight="1">
      <c r="A120" s="38"/>
      <c r="B120" s="39"/>
      <c r="C120" s="107" t="s">
        <v>125</v>
      </c>
      <c r="D120" s="40"/>
      <c r="E120" s="40"/>
      <c r="F120" s="40"/>
      <c r="G120" s="40"/>
      <c r="H120" s="40"/>
      <c r="I120" s="40"/>
      <c r="J120" s="191">
        <f>BK120</f>
        <v>0</v>
      </c>
      <c r="K120" s="40"/>
      <c r="L120" s="44"/>
      <c r="M120" s="103"/>
      <c r="N120" s="192"/>
      <c r="O120" s="104"/>
      <c r="P120" s="193">
        <f>P121+P138+P223+P240</f>
        <v>0</v>
      </c>
      <c r="Q120" s="104"/>
      <c r="R120" s="193">
        <f>R121+R138+R223+R240</f>
        <v>3595.8470000000002</v>
      </c>
      <c r="S120" s="104"/>
      <c r="T120" s="194">
        <f>T121+T138+T223+T240</f>
        <v>0</v>
      </c>
      <c r="U120" s="38"/>
      <c r="V120" s="38"/>
      <c r="W120" s="38"/>
      <c r="X120" s="38"/>
      <c r="Y120" s="38"/>
      <c r="Z120" s="38"/>
      <c r="AA120" s="38"/>
      <c r="AB120" s="38"/>
      <c r="AC120" s="38"/>
      <c r="AD120" s="38"/>
      <c r="AE120" s="38"/>
      <c r="AT120" s="17" t="s">
        <v>74</v>
      </c>
      <c r="AU120" s="17" t="s">
        <v>108</v>
      </c>
      <c r="BK120" s="195">
        <f>BK121+BK138+BK223+BK240</f>
        <v>0</v>
      </c>
    </row>
    <row r="121" s="11" customFormat="1" ht="25.92" customHeight="1">
      <c r="A121" s="11"/>
      <c r="B121" s="196"/>
      <c r="C121" s="197"/>
      <c r="D121" s="198" t="s">
        <v>74</v>
      </c>
      <c r="E121" s="199" t="s">
        <v>126</v>
      </c>
      <c r="F121" s="199" t="s">
        <v>127</v>
      </c>
      <c r="G121" s="197"/>
      <c r="H121" s="197"/>
      <c r="I121" s="200"/>
      <c r="J121" s="201">
        <f>BK121</f>
        <v>0</v>
      </c>
      <c r="K121" s="197"/>
      <c r="L121" s="202"/>
      <c r="M121" s="203"/>
      <c r="N121" s="204"/>
      <c r="O121" s="204"/>
      <c r="P121" s="205">
        <f>SUM(P122:P137)</f>
        <v>0</v>
      </c>
      <c r="Q121" s="204"/>
      <c r="R121" s="205">
        <f>SUM(R122:R137)</f>
        <v>3595.8470000000002</v>
      </c>
      <c r="S121" s="204"/>
      <c r="T121" s="206">
        <f>SUM(T122:T137)</f>
        <v>0</v>
      </c>
      <c r="U121" s="11"/>
      <c r="V121" s="11"/>
      <c r="W121" s="11"/>
      <c r="X121" s="11"/>
      <c r="Y121" s="11"/>
      <c r="Z121" s="11"/>
      <c r="AA121" s="11"/>
      <c r="AB121" s="11"/>
      <c r="AC121" s="11"/>
      <c r="AD121" s="11"/>
      <c r="AE121" s="11"/>
      <c r="AR121" s="207" t="s">
        <v>128</v>
      </c>
      <c r="AT121" s="208" t="s">
        <v>74</v>
      </c>
      <c r="AU121" s="208" t="s">
        <v>75</v>
      </c>
      <c r="AY121" s="207" t="s">
        <v>129</v>
      </c>
      <c r="BK121" s="209">
        <f>SUM(BK122:BK137)</f>
        <v>0</v>
      </c>
    </row>
    <row r="122" s="2" customFormat="1" ht="16.5" customHeight="1">
      <c r="A122" s="38"/>
      <c r="B122" s="39"/>
      <c r="C122" s="210" t="s">
        <v>83</v>
      </c>
      <c r="D122" s="210" t="s">
        <v>126</v>
      </c>
      <c r="E122" s="211" t="s">
        <v>130</v>
      </c>
      <c r="F122" s="212" t="s">
        <v>131</v>
      </c>
      <c r="G122" s="213" t="s">
        <v>132</v>
      </c>
      <c r="H122" s="214">
        <v>3595.8470000000002</v>
      </c>
      <c r="I122" s="215"/>
      <c r="J122" s="216">
        <f>ROUND(I122*H122,2)</f>
        <v>0</v>
      </c>
      <c r="K122" s="212" t="s">
        <v>133</v>
      </c>
      <c r="L122" s="217"/>
      <c r="M122" s="218" t="s">
        <v>1</v>
      </c>
      <c r="N122" s="219" t="s">
        <v>40</v>
      </c>
      <c r="O122" s="91"/>
      <c r="P122" s="220">
        <f>O122*H122</f>
        <v>0</v>
      </c>
      <c r="Q122" s="220">
        <v>1</v>
      </c>
      <c r="R122" s="220">
        <f>Q122*H122</f>
        <v>3595.8470000000002</v>
      </c>
      <c r="S122" s="220">
        <v>0</v>
      </c>
      <c r="T122" s="221">
        <f>S122*H122</f>
        <v>0</v>
      </c>
      <c r="U122" s="38"/>
      <c r="V122" s="38"/>
      <c r="W122" s="38"/>
      <c r="X122" s="38"/>
      <c r="Y122" s="38"/>
      <c r="Z122" s="38"/>
      <c r="AA122" s="38"/>
      <c r="AB122" s="38"/>
      <c r="AC122" s="38"/>
      <c r="AD122" s="38"/>
      <c r="AE122" s="38"/>
      <c r="AR122" s="222" t="s">
        <v>134</v>
      </c>
      <c r="AT122" s="222" t="s">
        <v>126</v>
      </c>
      <c r="AU122" s="222" t="s">
        <v>83</v>
      </c>
      <c r="AY122" s="17" t="s">
        <v>129</v>
      </c>
      <c r="BE122" s="223">
        <f>IF(N122="základní",J122,0)</f>
        <v>0</v>
      </c>
      <c r="BF122" s="223">
        <f>IF(N122="snížená",J122,0)</f>
        <v>0</v>
      </c>
      <c r="BG122" s="223">
        <f>IF(N122="zákl. přenesená",J122,0)</f>
        <v>0</v>
      </c>
      <c r="BH122" s="223">
        <f>IF(N122="sníž. přenesená",J122,0)</f>
        <v>0</v>
      </c>
      <c r="BI122" s="223">
        <f>IF(N122="nulová",J122,0)</f>
        <v>0</v>
      </c>
      <c r="BJ122" s="17" t="s">
        <v>83</v>
      </c>
      <c r="BK122" s="223">
        <f>ROUND(I122*H122,2)</f>
        <v>0</v>
      </c>
      <c r="BL122" s="17" t="s">
        <v>135</v>
      </c>
      <c r="BM122" s="222" t="s">
        <v>302</v>
      </c>
    </row>
    <row r="123" s="13" customFormat="1">
      <c r="A123" s="13"/>
      <c r="B123" s="235"/>
      <c r="C123" s="236"/>
      <c r="D123" s="226" t="s">
        <v>137</v>
      </c>
      <c r="E123" s="237" t="s">
        <v>1</v>
      </c>
      <c r="F123" s="238" t="s">
        <v>548</v>
      </c>
      <c r="G123" s="236"/>
      <c r="H123" s="239">
        <v>636.38999999999999</v>
      </c>
      <c r="I123" s="240"/>
      <c r="J123" s="236"/>
      <c r="K123" s="236"/>
      <c r="L123" s="241"/>
      <c r="M123" s="242"/>
      <c r="N123" s="243"/>
      <c r="O123" s="243"/>
      <c r="P123" s="243"/>
      <c r="Q123" s="243"/>
      <c r="R123" s="243"/>
      <c r="S123" s="243"/>
      <c r="T123" s="244"/>
      <c r="U123" s="13"/>
      <c r="V123" s="13"/>
      <c r="W123" s="13"/>
      <c r="X123" s="13"/>
      <c r="Y123" s="13"/>
      <c r="Z123" s="13"/>
      <c r="AA123" s="13"/>
      <c r="AB123" s="13"/>
      <c r="AC123" s="13"/>
      <c r="AD123" s="13"/>
      <c r="AE123" s="13"/>
      <c r="AT123" s="245" t="s">
        <v>137</v>
      </c>
      <c r="AU123" s="245" t="s">
        <v>83</v>
      </c>
      <c r="AV123" s="13" t="s">
        <v>85</v>
      </c>
      <c r="AW123" s="13" t="s">
        <v>31</v>
      </c>
      <c r="AX123" s="13" t="s">
        <v>75</v>
      </c>
      <c r="AY123" s="245" t="s">
        <v>129</v>
      </c>
    </row>
    <row r="124" s="13" customFormat="1">
      <c r="A124" s="13"/>
      <c r="B124" s="235"/>
      <c r="C124" s="236"/>
      <c r="D124" s="226" t="s">
        <v>137</v>
      </c>
      <c r="E124" s="237" t="s">
        <v>1</v>
      </c>
      <c r="F124" s="238" t="s">
        <v>549</v>
      </c>
      <c r="G124" s="236"/>
      <c r="H124" s="239">
        <v>638.27999999999997</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137</v>
      </c>
      <c r="AU124" s="245" t="s">
        <v>83</v>
      </c>
      <c r="AV124" s="13" t="s">
        <v>85</v>
      </c>
      <c r="AW124" s="13" t="s">
        <v>31</v>
      </c>
      <c r="AX124" s="13" t="s">
        <v>75</v>
      </c>
      <c r="AY124" s="245" t="s">
        <v>129</v>
      </c>
    </row>
    <row r="125" s="13" customFormat="1">
      <c r="A125" s="13"/>
      <c r="B125" s="235"/>
      <c r="C125" s="236"/>
      <c r="D125" s="226" t="s">
        <v>137</v>
      </c>
      <c r="E125" s="237" t="s">
        <v>1</v>
      </c>
      <c r="F125" s="238" t="s">
        <v>550</v>
      </c>
      <c r="G125" s="236"/>
      <c r="H125" s="239">
        <v>475.74000000000001</v>
      </c>
      <c r="I125" s="240"/>
      <c r="J125" s="236"/>
      <c r="K125" s="236"/>
      <c r="L125" s="241"/>
      <c r="M125" s="242"/>
      <c r="N125" s="243"/>
      <c r="O125" s="243"/>
      <c r="P125" s="243"/>
      <c r="Q125" s="243"/>
      <c r="R125" s="243"/>
      <c r="S125" s="243"/>
      <c r="T125" s="244"/>
      <c r="U125" s="13"/>
      <c r="V125" s="13"/>
      <c r="W125" s="13"/>
      <c r="X125" s="13"/>
      <c r="Y125" s="13"/>
      <c r="Z125" s="13"/>
      <c r="AA125" s="13"/>
      <c r="AB125" s="13"/>
      <c r="AC125" s="13"/>
      <c r="AD125" s="13"/>
      <c r="AE125" s="13"/>
      <c r="AT125" s="245" t="s">
        <v>137</v>
      </c>
      <c r="AU125" s="245" t="s">
        <v>83</v>
      </c>
      <c r="AV125" s="13" t="s">
        <v>85</v>
      </c>
      <c r="AW125" s="13" t="s">
        <v>31</v>
      </c>
      <c r="AX125" s="13" t="s">
        <v>75</v>
      </c>
      <c r="AY125" s="245" t="s">
        <v>129</v>
      </c>
    </row>
    <row r="126" s="13" customFormat="1">
      <c r="A126" s="13"/>
      <c r="B126" s="235"/>
      <c r="C126" s="236"/>
      <c r="D126" s="226" t="s">
        <v>137</v>
      </c>
      <c r="E126" s="237" t="s">
        <v>1</v>
      </c>
      <c r="F126" s="238" t="s">
        <v>551</v>
      </c>
      <c r="G126" s="236"/>
      <c r="H126" s="239">
        <v>454.41000000000002</v>
      </c>
      <c r="I126" s="240"/>
      <c r="J126" s="236"/>
      <c r="K126" s="236"/>
      <c r="L126" s="241"/>
      <c r="M126" s="242"/>
      <c r="N126" s="243"/>
      <c r="O126" s="243"/>
      <c r="P126" s="243"/>
      <c r="Q126" s="243"/>
      <c r="R126" s="243"/>
      <c r="S126" s="243"/>
      <c r="T126" s="244"/>
      <c r="U126" s="13"/>
      <c r="V126" s="13"/>
      <c r="W126" s="13"/>
      <c r="X126" s="13"/>
      <c r="Y126" s="13"/>
      <c r="Z126" s="13"/>
      <c r="AA126" s="13"/>
      <c r="AB126" s="13"/>
      <c r="AC126" s="13"/>
      <c r="AD126" s="13"/>
      <c r="AE126" s="13"/>
      <c r="AT126" s="245" t="s">
        <v>137</v>
      </c>
      <c r="AU126" s="245" t="s">
        <v>83</v>
      </c>
      <c r="AV126" s="13" t="s">
        <v>85</v>
      </c>
      <c r="AW126" s="13" t="s">
        <v>31</v>
      </c>
      <c r="AX126" s="13" t="s">
        <v>75</v>
      </c>
      <c r="AY126" s="245" t="s">
        <v>129</v>
      </c>
    </row>
    <row r="127" s="13" customFormat="1">
      <c r="A127" s="13"/>
      <c r="B127" s="235"/>
      <c r="C127" s="236"/>
      <c r="D127" s="226" t="s">
        <v>137</v>
      </c>
      <c r="E127" s="237" t="s">
        <v>1</v>
      </c>
      <c r="F127" s="238" t="s">
        <v>552</v>
      </c>
      <c r="G127" s="236"/>
      <c r="H127" s="239">
        <v>217.34999999999999</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137</v>
      </c>
      <c r="AU127" s="245" t="s">
        <v>83</v>
      </c>
      <c r="AV127" s="13" t="s">
        <v>85</v>
      </c>
      <c r="AW127" s="13" t="s">
        <v>31</v>
      </c>
      <c r="AX127" s="13" t="s">
        <v>75</v>
      </c>
      <c r="AY127" s="245" t="s">
        <v>129</v>
      </c>
    </row>
    <row r="128" s="13" customFormat="1">
      <c r="A128" s="13"/>
      <c r="B128" s="235"/>
      <c r="C128" s="236"/>
      <c r="D128" s="226" t="s">
        <v>137</v>
      </c>
      <c r="E128" s="237" t="s">
        <v>1</v>
      </c>
      <c r="F128" s="238" t="s">
        <v>553</v>
      </c>
      <c r="G128" s="236"/>
      <c r="H128" s="239">
        <v>230.31</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137</v>
      </c>
      <c r="AU128" s="245" t="s">
        <v>83</v>
      </c>
      <c r="AV128" s="13" t="s">
        <v>85</v>
      </c>
      <c r="AW128" s="13" t="s">
        <v>31</v>
      </c>
      <c r="AX128" s="13" t="s">
        <v>75</v>
      </c>
      <c r="AY128" s="245" t="s">
        <v>129</v>
      </c>
    </row>
    <row r="129" s="13" customFormat="1">
      <c r="A129" s="13"/>
      <c r="B129" s="235"/>
      <c r="C129" s="236"/>
      <c r="D129" s="226" t="s">
        <v>137</v>
      </c>
      <c r="E129" s="237" t="s">
        <v>1</v>
      </c>
      <c r="F129" s="238" t="s">
        <v>554</v>
      </c>
      <c r="G129" s="236"/>
      <c r="H129" s="239">
        <v>217.34999999999999</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137</v>
      </c>
      <c r="AU129" s="245" t="s">
        <v>83</v>
      </c>
      <c r="AV129" s="13" t="s">
        <v>85</v>
      </c>
      <c r="AW129" s="13" t="s">
        <v>31</v>
      </c>
      <c r="AX129" s="13" t="s">
        <v>75</v>
      </c>
      <c r="AY129" s="245" t="s">
        <v>129</v>
      </c>
    </row>
    <row r="130" s="13" customFormat="1">
      <c r="A130" s="13"/>
      <c r="B130" s="235"/>
      <c r="C130" s="236"/>
      <c r="D130" s="226" t="s">
        <v>137</v>
      </c>
      <c r="E130" s="237" t="s">
        <v>1</v>
      </c>
      <c r="F130" s="238" t="s">
        <v>555</v>
      </c>
      <c r="G130" s="236"/>
      <c r="H130" s="239">
        <v>194.40000000000001</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137</v>
      </c>
      <c r="AU130" s="245" t="s">
        <v>83</v>
      </c>
      <c r="AV130" s="13" t="s">
        <v>85</v>
      </c>
      <c r="AW130" s="13" t="s">
        <v>31</v>
      </c>
      <c r="AX130" s="13" t="s">
        <v>75</v>
      </c>
      <c r="AY130" s="245" t="s">
        <v>129</v>
      </c>
    </row>
    <row r="131" s="13" customFormat="1">
      <c r="A131" s="13"/>
      <c r="B131" s="235"/>
      <c r="C131" s="236"/>
      <c r="D131" s="226" t="s">
        <v>137</v>
      </c>
      <c r="E131" s="237" t="s">
        <v>1</v>
      </c>
      <c r="F131" s="238" t="s">
        <v>556</v>
      </c>
      <c r="G131" s="236"/>
      <c r="H131" s="239">
        <v>163.62000000000001</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137</v>
      </c>
      <c r="AU131" s="245" t="s">
        <v>83</v>
      </c>
      <c r="AV131" s="13" t="s">
        <v>85</v>
      </c>
      <c r="AW131" s="13" t="s">
        <v>31</v>
      </c>
      <c r="AX131" s="13" t="s">
        <v>75</v>
      </c>
      <c r="AY131" s="245" t="s">
        <v>129</v>
      </c>
    </row>
    <row r="132" s="13" customFormat="1">
      <c r="A132" s="13"/>
      <c r="B132" s="235"/>
      <c r="C132" s="236"/>
      <c r="D132" s="226" t="s">
        <v>137</v>
      </c>
      <c r="E132" s="237" t="s">
        <v>1</v>
      </c>
      <c r="F132" s="238" t="s">
        <v>557</v>
      </c>
      <c r="G132" s="236"/>
      <c r="H132" s="239">
        <v>76.850999999999999</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137</v>
      </c>
      <c r="AU132" s="245" t="s">
        <v>83</v>
      </c>
      <c r="AV132" s="13" t="s">
        <v>85</v>
      </c>
      <c r="AW132" s="13" t="s">
        <v>31</v>
      </c>
      <c r="AX132" s="13" t="s">
        <v>75</v>
      </c>
      <c r="AY132" s="245" t="s">
        <v>129</v>
      </c>
    </row>
    <row r="133" s="13" customFormat="1">
      <c r="A133" s="13"/>
      <c r="B133" s="235"/>
      <c r="C133" s="236"/>
      <c r="D133" s="226" t="s">
        <v>137</v>
      </c>
      <c r="E133" s="237" t="s">
        <v>1</v>
      </c>
      <c r="F133" s="238" t="s">
        <v>558</v>
      </c>
      <c r="G133" s="236"/>
      <c r="H133" s="239">
        <v>98.266000000000005</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137</v>
      </c>
      <c r="AU133" s="245" t="s">
        <v>83</v>
      </c>
      <c r="AV133" s="13" t="s">
        <v>85</v>
      </c>
      <c r="AW133" s="13" t="s">
        <v>31</v>
      </c>
      <c r="AX133" s="13" t="s">
        <v>75</v>
      </c>
      <c r="AY133" s="245" t="s">
        <v>129</v>
      </c>
    </row>
    <row r="134" s="13" customFormat="1">
      <c r="A134" s="13"/>
      <c r="B134" s="235"/>
      <c r="C134" s="236"/>
      <c r="D134" s="226" t="s">
        <v>137</v>
      </c>
      <c r="E134" s="237" t="s">
        <v>1</v>
      </c>
      <c r="F134" s="238" t="s">
        <v>559</v>
      </c>
      <c r="G134" s="236"/>
      <c r="H134" s="239">
        <v>151.97900000000001</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137</v>
      </c>
      <c r="AU134" s="245" t="s">
        <v>83</v>
      </c>
      <c r="AV134" s="13" t="s">
        <v>85</v>
      </c>
      <c r="AW134" s="13" t="s">
        <v>31</v>
      </c>
      <c r="AX134" s="13" t="s">
        <v>75</v>
      </c>
      <c r="AY134" s="245" t="s">
        <v>129</v>
      </c>
    </row>
    <row r="135" s="13" customFormat="1">
      <c r="A135" s="13"/>
      <c r="B135" s="235"/>
      <c r="C135" s="236"/>
      <c r="D135" s="226" t="s">
        <v>137</v>
      </c>
      <c r="E135" s="237" t="s">
        <v>1</v>
      </c>
      <c r="F135" s="238" t="s">
        <v>560</v>
      </c>
      <c r="G135" s="236"/>
      <c r="H135" s="239">
        <v>15.701000000000001</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137</v>
      </c>
      <c r="AU135" s="245" t="s">
        <v>83</v>
      </c>
      <c r="AV135" s="13" t="s">
        <v>85</v>
      </c>
      <c r="AW135" s="13" t="s">
        <v>31</v>
      </c>
      <c r="AX135" s="13" t="s">
        <v>75</v>
      </c>
      <c r="AY135" s="245" t="s">
        <v>129</v>
      </c>
    </row>
    <row r="136" s="13" customFormat="1">
      <c r="A136" s="13"/>
      <c r="B136" s="235"/>
      <c r="C136" s="236"/>
      <c r="D136" s="226" t="s">
        <v>137</v>
      </c>
      <c r="E136" s="237" t="s">
        <v>1</v>
      </c>
      <c r="F136" s="238" t="s">
        <v>561</v>
      </c>
      <c r="G136" s="236"/>
      <c r="H136" s="239">
        <v>25.199999999999999</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137</v>
      </c>
      <c r="AU136" s="245" t="s">
        <v>83</v>
      </c>
      <c r="AV136" s="13" t="s">
        <v>85</v>
      </c>
      <c r="AW136" s="13" t="s">
        <v>31</v>
      </c>
      <c r="AX136" s="13" t="s">
        <v>75</v>
      </c>
      <c r="AY136" s="245" t="s">
        <v>129</v>
      </c>
    </row>
    <row r="137" s="14" customFormat="1">
      <c r="A137" s="14"/>
      <c r="B137" s="246"/>
      <c r="C137" s="247"/>
      <c r="D137" s="226" t="s">
        <v>137</v>
      </c>
      <c r="E137" s="248" t="s">
        <v>1</v>
      </c>
      <c r="F137" s="249" t="s">
        <v>160</v>
      </c>
      <c r="G137" s="247"/>
      <c r="H137" s="250">
        <v>3595.8469999999998</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137</v>
      </c>
      <c r="AU137" s="256" t="s">
        <v>83</v>
      </c>
      <c r="AV137" s="14" t="s">
        <v>135</v>
      </c>
      <c r="AW137" s="14" t="s">
        <v>31</v>
      </c>
      <c r="AX137" s="14" t="s">
        <v>83</v>
      </c>
      <c r="AY137" s="256" t="s">
        <v>129</v>
      </c>
    </row>
    <row r="138" s="11" customFormat="1" ht="25.92" customHeight="1">
      <c r="A138" s="11"/>
      <c r="B138" s="196"/>
      <c r="C138" s="197"/>
      <c r="D138" s="198" t="s">
        <v>74</v>
      </c>
      <c r="E138" s="199" t="s">
        <v>161</v>
      </c>
      <c r="F138" s="199" t="s">
        <v>162</v>
      </c>
      <c r="G138" s="197"/>
      <c r="H138" s="197"/>
      <c r="I138" s="200"/>
      <c r="J138" s="201">
        <f>BK138</f>
        <v>0</v>
      </c>
      <c r="K138" s="197"/>
      <c r="L138" s="202"/>
      <c r="M138" s="203"/>
      <c r="N138" s="204"/>
      <c r="O138" s="204"/>
      <c r="P138" s="205">
        <f>SUM(P139:P222)</f>
        <v>0</v>
      </c>
      <c r="Q138" s="204"/>
      <c r="R138" s="205">
        <f>SUM(R139:R222)</f>
        <v>0</v>
      </c>
      <c r="S138" s="204"/>
      <c r="T138" s="206">
        <f>SUM(T139:T222)</f>
        <v>0</v>
      </c>
      <c r="U138" s="11"/>
      <c r="V138" s="11"/>
      <c r="W138" s="11"/>
      <c r="X138" s="11"/>
      <c r="Y138" s="11"/>
      <c r="Z138" s="11"/>
      <c r="AA138" s="11"/>
      <c r="AB138" s="11"/>
      <c r="AC138" s="11"/>
      <c r="AD138" s="11"/>
      <c r="AE138" s="11"/>
      <c r="AR138" s="207" t="s">
        <v>83</v>
      </c>
      <c r="AT138" s="208" t="s">
        <v>74</v>
      </c>
      <c r="AU138" s="208" t="s">
        <v>75</v>
      </c>
      <c r="AY138" s="207" t="s">
        <v>129</v>
      </c>
      <c r="BK138" s="209">
        <f>SUM(BK139:BK222)</f>
        <v>0</v>
      </c>
    </row>
    <row r="139" s="2" customFormat="1" ht="16.5" customHeight="1">
      <c r="A139" s="38"/>
      <c r="B139" s="39"/>
      <c r="C139" s="257" t="s">
        <v>85</v>
      </c>
      <c r="D139" s="257" t="s">
        <v>163</v>
      </c>
      <c r="E139" s="258" t="s">
        <v>164</v>
      </c>
      <c r="F139" s="259" t="s">
        <v>322</v>
      </c>
      <c r="G139" s="260" t="s">
        <v>166</v>
      </c>
      <c r="H139" s="261">
        <v>1793.25</v>
      </c>
      <c r="I139" s="262"/>
      <c r="J139" s="263">
        <f>ROUND(I139*H139,2)</f>
        <v>0</v>
      </c>
      <c r="K139" s="259" t="s">
        <v>133</v>
      </c>
      <c r="L139" s="44"/>
      <c r="M139" s="264" t="s">
        <v>1</v>
      </c>
      <c r="N139" s="265" t="s">
        <v>40</v>
      </c>
      <c r="O139" s="91"/>
      <c r="P139" s="220">
        <f>O139*H139</f>
        <v>0</v>
      </c>
      <c r="Q139" s="220">
        <v>0</v>
      </c>
      <c r="R139" s="220">
        <f>Q139*H139</f>
        <v>0</v>
      </c>
      <c r="S139" s="220">
        <v>0</v>
      </c>
      <c r="T139" s="221">
        <f>S139*H139</f>
        <v>0</v>
      </c>
      <c r="U139" s="38"/>
      <c r="V139" s="38"/>
      <c r="W139" s="38"/>
      <c r="X139" s="38"/>
      <c r="Y139" s="38"/>
      <c r="Z139" s="38"/>
      <c r="AA139" s="38"/>
      <c r="AB139" s="38"/>
      <c r="AC139" s="38"/>
      <c r="AD139" s="38"/>
      <c r="AE139" s="38"/>
      <c r="AR139" s="222" t="s">
        <v>135</v>
      </c>
      <c r="AT139" s="222" t="s">
        <v>163</v>
      </c>
      <c r="AU139" s="222" t="s">
        <v>83</v>
      </c>
      <c r="AY139" s="17" t="s">
        <v>129</v>
      </c>
      <c r="BE139" s="223">
        <f>IF(N139="základní",J139,0)</f>
        <v>0</v>
      </c>
      <c r="BF139" s="223">
        <f>IF(N139="snížená",J139,0)</f>
        <v>0</v>
      </c>
      <c r="BG139" s="223">
        <f>IF(N139="zákl. přenesená",J139,0)</f>
        <v>0</v>
      </c>
      <c r="BH139" s="223">
        <f>IF(N139="sníž. přenesená",J139,0)</f>
        <v>0</v>
      </c>
      <c r="BI139" s="223">
        <f>IF(N139="nulová",J139,0)</f>
        <v>0</v>
      </c>
      <c r="BJ139" s="17" t="s">
        <v>83</v>
      </c>
      <c r="BK139" s="223">
        <f>ROUND(I139*H139,2)</f>
        <v>0</v>
      </c>
      <c r="BL139" s="17" t="s">
        <v>135</v>
      </c>
      <c r="BM139" s="222" t="s">
        <v>323</v>
      </c>
    </row>
    <row r="140" s="2" customFormat="1">
      <c r="A140" s="38"/>
      <c r="B140" s="39"/>
      <c r="C140" s="40"/>
      <c r="D140" s="226" t="s">
        <v>168</v>
      </c>
      <c r="E140" s="40"/>
      <c r="F140" s="266" t="s">
        <v>169</v>
      </c>
      <c r="G140" s="40"/>
      <c r="H140" s="40"/>
      <c r="I140" s="267"/>
      <c r="J140" s="40"/>
      <c r="K140" s="40"/>
      <c r="L140" s="44"/>
      <c r="M140" s="268"/>
      <c r="N140" s="269"/>
      <c r="O140" s="91"/>
      <c r="P140" s="91"/>
      <c r="Q140" s="91"/>
      <c r="R140" s="91"/>
      <c r="S140" s="91"/>
      <c r="T140" s="92"/>
      <c r="U140" s="38"/>
      <c r="V140" s="38"/>
      <c r="W140" s="38"/>
      <c r="X140" s="38"/>
      <c r="Y140" s="38"/>
      <c r="Z140" s="38"/>
      <c r="AA140" s="38"/>
      <c r="AB140" s="38"/>
      <c r="AC140" s="38"/>
      <c r="AD140" s="38"/>
      <c r="AE140" s="38"/>
      <c r="AT140" s="17" t="s">
        <v>168</v>
      </c>
      <c r="AU140" s="17" t="s">
        <v>83</v>
      </c>
    </row>
    <row r="141" s="13" customFormat="1">
      <c r="A141" s="13"/>
      <c r="B141" s="235"/>
      <c r="C141" s="236"/>
      <c r="D141" s="226" t="s">
        <v>137</v>
      </c>
      <c r="E141" s="237" t="s">
        <v>1</v>
      </c>
      <c r="F141" s="238" t="s">
        <v>562</v>
      </c>
      <c r="G141" s="236"/>
      <c r="H141" s="239">
        <v>353.55000000000001</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137</v>
      </c>
      <c r="AU141" s="245" t="s">
        <v>83</v>
      </c>
      <c r="AV141" s="13" t="s">
        <v>85</v>
      </c>
      <c r="AW141" s="13" t="s">
        <v>31</v>
      </c>
      <c r="AX141" s="13" t="s">
        <v>75</v>
      </c>
      <c r="AY141" s="245" t="s">
        <v>129</v>
      </c>
    </row>
    <row r="142" s="13" customFormat="1">
      <c r="A142" s="13"/>
      <c r="B142" s="235"/>
      <c r="C142" s="236"/>
      <c r="D142" s="226" t="s">
        <v>137</v>
      </c>
      <c r="E142" s="237" t="s">
        <v>1</v>
      </c>
      <c r="F142" s="238" t="s">
        <v>563</v>
      </c>
      <c r="G142" s="236"/>
      <c r="H142" s="239">
        <v>354.60000000000002</v>
      </c>
      <c r="I142" s="240"/>
      <c r="J142" s="236"/>
      <c r="K142" s="236"/>
      <c r="L142" s="241"/>
      <c r="M142" s="242"/>
      <c r="N142" s="243"/>
      <c r="O142" s="243"/>
      <c r="P142" s="243"/>
      <c r="Q142" s="243"/>
      <c r="R142" s="243"/>
      <c r="S142" s="243"/>
      <c r="T142" s="244"/>
      <c r="U142" s="13"/>
      <c r="V142" s="13"/>
      <c r="W142" s="13"/>
      <c r="X142" s="13"/>
      <c r="Y142" s="13"/>
      <c r="Z142" s="13"/>
      <c r="AA142" s="13"/>
      <c r="AB142" s="13"/>
      <c r="AC142" s="13"/>
      <c r="AD142" s="13"/>
      <c r="AE142" s="13"/>
      <c r="AT142" s="245" t="s">
        <v>137</v>
      </c>
      <c r="AU142" s="245" t="s">
        <v>83</v>
      </c>
      <c r="AV142" s="13" t="s">
        <v>85</v>
      </c>
      <c r="AW142" s="13" t="s">
        <v>31</v>
      </c>
      <c r="AX142" s="13" t="s">
        <v>75</v>
      </c>
      <c r="AY142" s="245" t="s">
        <v>129</v>
      </c>
    </row>
    <row r="143" s="13" customFormat="1">
      <c r="A143" s="13"/>
      <c r="B143" s="235"/>
      <c r="C143" s="236"/>
      <c r="D143" s="226" t="s">
        <v>137</v>
      </c>
      <c r="E143" s="237" t="s">
        <v>1</v>
      </c>
      <c r="F143" s="238" t="s">
        <v>564</v>
      </c>
      <c r="G143" s="236"/>
      <c r="H143" s="239">
        <v>264.30000000000001</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137</v>
      </c>
      <c r="AU143" s="245" t="s">
        <v>83</v>
      </c>
      <c r="AV143" s="13" t="s">
        <v>85</v>
      </c>
      <c r="AW143" s="13" t="s">
        <v>31</v>
      </c>
      <c r="AX143" s="13" t="s">
        <v>75</v>
      </c>
      <c r="AY143" s="245" t="s">
        <v>129</v>
      </c>
    </row>
    <row r="144" s="13" customFormat="1">
      <c r="A144" s="13"/>
      <c r="B144" s="235"/>
      <c r="C144" s="236"/>
      <c r="D144" s="226" t="s">
        <v>137</v>
      </c>
      <c r="E144" s="237" t="s">
        <v>1</v>
      </c>
      <c r="F144" s="238" t="s">
        <v>565</v>
      </c>
      <c r="G144" s="236"/>
      <c r="H144" s="239">
        <v>252.44999999999999</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137</v>
      </c>
      <c r="AU144" s="245" t="s">
        <v>83</v>
      </c>
      <c r="AV144" s="13" t="s">
        <v>85</v>
      </c>
      <c r="AW144" s="13" t="s">
        <v>31</v>
      </c>
      <c r="AX144" s="13" t="s">
        <v>75</v>
      </c>
      <c r="AY144" s="245" t="s">
        <v>129</v>
      </c>
    </row>
    <row r="145" s="13" customFormat="1">
      <c r="A145" s="13"/>
      <c r="B145" s="235"/>
      <c r="C145" s="236"/>
      <c r="D145" s="226" t="s">
        <v>137</v>
      </c>
      <c r="E145" s="237" t="s">
        <v>1</v>
      </c>
      <c r="F145" s="238" t="s">
        <v>566</v>
      </c>
      <c r="G145" s="236"/>
      <c r="H145" s="239">
        <v>120.75</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137</v>
      </c>
      <c r="AU145" s="245" t="s">
        <v>83</v>
      </c>
      <c r="AV145" s="13" t="s">
        <v>85</v>
      </c>
      <c r="AW145" s="13" t="s">
        <v>31</v>
      </c>
      <c r="AX145" s="13" t="s">
        <v>75</v>
      </c>
      <c r="AY145" s="245" t="s">
        <v>129</v>
      </c>
    </row>
    <row r="146" s="13" customFormat="1">
      <c r="A146" s="13"/>
      <c r="B146" s="235"/>
      <c r="C146" s="236"/>
      <c r="D146" s="226" t="s">
        <v>137</v>
      </c>
      <c r="E146" s="237" t="s">
        <v>1</v>
      </c>
      <c r="F146" s="238" t="s">
        <v>567</v>
      </c>
      <c r="G146" s="236"/>
      <c r="H146" s="239">
        <v>127.95</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137</v>
      </c>
      <c r="AU146" s="245" t="s">
        <v>83</v>
      </c>
      <c r="AV146" s="13" t="s">
        <v>85</v>
      </c>
      <c r="AW146" s="13" t="s">
        <v>31</v>
      </c>
      <c r="AX146" s="13" t="s">
        <v>75</v>
      </c>
      <c r="AY146" s="245" t="s">
        <v>129</v>
      </c>
    </row>
    <row r="147" s="13" customFormat="1">
      <c r="A147" s="13"/>
      <c r="B147" s="235"/>
      <c r="C147" s="236"/>
      <c r="D147" s="226" t="s">
        <v>137</v>
      </c>
      <c r="E147" s="237" t="s">
        <v>1</v>
      </c>
      <c r="F147" s="238" t="s">
        <v>568</v>
      </c>
      <c r="G147" s="236"/>
      <c r="H147" s="239">
        <v>120.75</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137</v>
      </c>
      <c r="AU147" s="245" t="s">
        <v>83</v>
      </c>
      <c r="AV147" s="13" t="s">
        <v>85</v>
      </c>
      <c r="AW147" s="13" t="s">
        <v>31</v>
      </c>
      <c r="AX147" s="13" t="s">
        <v>75</v>
      </c>
      <c r="AY147" s="245" t="s">
        <v>129</v>
      </c>
    </row>
    <row r="148" s="13" customFormat="1">
      <c r="A148" s="13"/>
      <c r="B148" s="235"/>
      <c r="C148" s="236"/>
      <c r="D148" s="226" t="s">
        <v>137</v>
      </c>
      <c r="E148" s="237" t="s">
        <v>1</v>
      </c>
      <c r="F148" s="238" t="s">
        <v>569</v>
      </c>
      <c r="G148" s="236"/>
      <c r="H148" s="239">
        <v>108</v>
      </c>
      <c r="I148" s="240"/>
      <c r="J148" s="236"/>
      <c r="K148" s="236"/>
      <c r="L148" s="241"/>
      <c r="M148" s="242"/>
      <c r="N148" s="243"/>
      <c r="O148" s="243"/>
      <c r="P148" s="243"/>
      <c r="Q148" s="243"/>
      <c r="R148" s="243"/>
      <c r="S148" s="243"/>
      <c r="T148" s="244"/>
      <c r="U148" s="13"/>
      <c r="V148" s="13"/>
      <c r="W148" s="13"/>
      <c r="X148" s="13"/>
      <c r="Y148" s="13"/>
      <c r="Z148" s="13"/>
      <c r="AA148" s="13"/>
      <c r="AB148" s="13"/>
      <c r="AC148" s="13"/>
      <c r="AD148" s="13"/>
      <c r="AE148" s="13"/>
      <c r="AT148" s="245" t="s">
        <v>137</v>
      </c>
      <c r="AU148" s="245" t="s">
        <v>83</v>
      </c>
      <c r="AV148" s="13" t="s">
        <v>85</v>
      </c>
      <c r="AW148" s="13" t="s">
        <v>31</v>
      </c>
      <c r="AX148" s="13" t="s">
        <v>75</v>
      </c>
      <c r="AY148" s="245" t="s">
        <v>129</v>
      </c>
    </row>
    <row r="149" s="13" customFormat="1">
      <c r="A149" s="13"/>
      <c r="B149" s="235"/>
      <c r="C149" s="236"/>
      <c r="D149" s="226" t="s">
        <v>137</v>
      </c>
      <c r="E149" s="237" t="s">
        <v>1</v>
      </c>
      <c r="F149" s="238" t="s">
        <v>570</v>
      </c>
      <c r="G149" s="236"/>
      <c r="H149" s="239">
        <v>90.900000000000006</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137</v>
      </c>
      <c r="AU149" s="245" t="s">
        <v>83</v>
      </c>
      <c r="AV149" s="13" t="s">
        <v>85</v>
      </c>
      <c r="AW149" s="13" t="s">
        <v>31</v>
      </c>
      <c r="AX149" s="13" t="s">
        <v>75</v>
      </c>
      <c r="AY149" s="245" t="s">
        <v>129</v>
      </c>
    </row>
    <row r="150" s="14" customFormat="1">
      <c r="A150" s="14"/>
      <c r="B150" s="246"/>
      <c r="C150" s="247"/>
      <c r="D150" s="226" t="s">
        <v>137</v>
      </c>
      <c r="E150" s="248" t="s">
        <v>1</v>
      </c>
      <c r="F150" s="249" t="s">
        <v>160</v>
      </c>
      <c r="G150" s="247"/>
      <c r="H150" s="250">
        <v>1793.2500000000002</v>
      </c>
      <c r="I150" s="251"/>
      <c r="J150" s="247"/>
      <c r="K150" s="247"/>
      <c r="L150" s="252"/>
      <c r="M150" s="253"/>
      <c r="N150" s="254"/>
      <c r="O150" s="254"/>
      <c r="P150" s="254"/>
      <c r="Q150" s="254"/>
      <c r="R150" s="254"/>
      <c r="S150" s="254"/>
      <c r="T150" s="255"/>
      <c r="U150" s="14"/>
      <c r="V150" s="14"/>
      <c r="W150" s="14"/>
      <c r="X150" s="14"/>
      <c r="Y150" s="14"/>
      <c r="Z150" s="14"/>
      <c r="AA150" s="14"/>
      <c r="AB150" s="14"/>
      <c r="AC150" s="14"/>
      <c r="AD150" s="14"/>
      <c r="AE150" s="14"/>
      <c r="AT150" s="256" t="s">
        <v>137</v>
      </c>
      <c r="AU150" s="256" t="s">
        <v>83</v>
      </c>
      <c r="AV150" s="14" t="s">
        <v>135</v>
      </c>
      <c r="AW150" s="14" t="s">
        <v>31</v>
      </c>
      <c r="AX150" s="14" t="s">
        <v>83</v>
      </c>
      <c r="AY150" s="256" t="s">
        <v>129</v>
      </c>
    </row>
    <row r="151" s="2" customFormat="1" ht="21.75" customHeight="1">
      <c r="A151" s="38"/>
      <c r="B151" s="39"/>
      <c r="C151" s="257" t="s">
        <v>128</v>
      </c>
      <c r="D151" s="257" t="s">
        <v>163</v>
      </c>
      <c r="E151" s="258" t="s">
        <v>177</v>
      </c>
      <c r="F151" s="259" t="s">
        <v>338</v>
      </c>
      <c r="G151" s="260" t="s">
        <v>166</v>
      </c>
      <c r="H151" s="261">
        <v>204.44300000000001</v>
      </c>
      <c r="I151" s="262"/>
      <c r="J151" s="263">
        <f>ROUND(I151*H151,2)</f>
        <v>0</v>
      </c>
      <c r="K151" s="259" t="s">
        <v>133</v>
      </c>
      <c r="L151" s="44"/>
      <c r="M151" s="264" t="s">
        <v>1</v>
      </c>
      <c r="N151" s="265" t="s">
        <v>40</v>
      </c>
      <c r="O151" s="91"/>
      <c r="P151" s="220">
        <f>O151*H151</f>
        <v>0</v>
      </c>
      <c r="Q151" s="220">
        <v>0</v>
      </c>
      <c r="R151" s="220">
        <f>Q151*H151</f>
        <v>0</v>
      </c>
      <c r="S151" s="220">
        <v>0</v>
      </c>
      <c r="T151" s="221">
        <f>S151*H151</f>
        <v>0</v>
      </c>
      <c r="U151" s="38"/>
      <c r="V151" s="38"/>
      <c r="W151" s="38"/>
      <c r="X151" s="38"/>
      <c r="Y151" s="38"/>
      <c r="Z151" s="38"/>
      <c r="AA151" s="38"/>
      <c r="AB151" s="38"/>
      <c r="AC151" s="38"/>
      <c r="AD151" s="38"/>
      <c r="AE151" s="38"/>
      <c r="AR151" s="222" t="s">
        <v>135</v>
      </c>
      <c r="AT151" s="222" t="s">
        <v>163</v>
      </c>
      <c r="AU151" s="222" t="s">
        <v>83</v>
      </c>
      <c r="AY151" s="17" t="s">
        <v>129</v>
      </c>
      <c r="BE151" s="223">
        <f>IF(N151="základní",J151,0)</f>
        <v>0</v>
      </c>
      <c r="BF151" s="223">
        <f>IF(N151="snížená",J151,0)</f>
        <v>0</v>
      </c>
      <c r="BG151" s="223">
        <f>IF(N151="zákl. přenesená",J151,0)</f>
        <v>0</v>
      </c>
      <c r="BH151" s="223">
        <f>IF(N151="sníž. přenesená",J151,0)</f>
        <v>0</v>
      </c>
      <c r="BI151" s="223">
        <f>IF(N151="nulová",J151,0)</f>
        <v>0</v>
      </c>
      <c r="BJ151" s="17" t="s">
        <v>83</v>
      </c>
      <c r="BK151" s="223">
        <f>ROUND(I151*H151,2)</f>
        <v>0</v>
      </c>
      <c r="BL151" s="17" t="s">
        <v>135</v>
      </c>
      <c r="BM151" s="222" t="s">
        <v>339</v>
      </c>
    </row>
    <row r="152" s="2" customFormat="1">
      <c r="A152" s="38"/>
      <c r="B152" s="39"/>
      <c r="C152" s="40"/>
      <c r="D152" s="226" t="s">
        <v>168</v>
      </c>
      <c r="E152" s="40"/>
      <c r="F152" s="266" t="s">
        <v>169</v>
      </c>
      <c r="G152" s="40"/>
      <c r="H152" s="40"/>
      <c r="I152" s="267"/>
      <c r="J152" s="40"/>
      <c r="K152" s="40"/>
      <c r="L152" s="44"/>
      <c r="M152" s="268"/>
      <c r="N152" s="269"/>
      <c r="O152" s="91"/>
      <c r="P152" s="91"/>
      <c r="Q152" s="91"/>
      <c r="R152" s="91"/>
      <c r="S152" s="91"/>
      <c r="T152" s="92"/>
      <c r="U152" s="38"/>
      <c r="V152" s="38"/>
      <c r="W152" s="38"/>
      <c r="X152" s="38"/>
      <c r="Y152" s="38"/>
      <c r="Z152" s="38"/>
      <c r="AA152" s="38"/>
      <c r="AB152" s="38"/>
      <c r="AC152" s="38"/>
      <c r="AD152" s="38"/>
      <c r="AE152" s="38"/>
      <c r="AT152" s="17" t="s">
        <v>168</v>
      </c>
      <c r="AU152" s="17" t="s">
        <v>83</v>
      </c>
    </row>
    <row r="153" s="13" customFormat="1">
      <c r="A153" s="13"/>
      <c r="B153" s="235"/>
      <c r="C153" s="236"/>
      <c r="D153" s="226" t="s">
        <v>137</v>
      </c>
      <c r="E153" s="237" t="s">
        <v>1</v>
      </c>
      <c r="F153" s="238" t="s">
        <v>571</v>
      </c>
      <c r="G153" s="236"/>
      <c r="H153" s="239">
        <v>42.695</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137</v>
      </c>
      <c r="AU153" s="245" t="s">
        <v>83</v>
      </c>
      <c r="AV153" s="13" t="s">
        <v>85</v>
      </c>
      <c r="AW153" s="13" t="s">
        <v>31</v>
      </c>
      <c r="AX153" s="13" t="s">
        <v>75</v>
      </c>
      <c r="AY153" s="245" t="s">
        <v>129</v>
      </c>
    </row>
    <row r="154" s="13" customFormat="1">
      <c r="A154" s="13"/>
      <c r="B154" s="235"/>
      <c r="C154" s="236"/>
      <c r="D154" s="226" t="s">
        <v>137</v>
      </c>
      <c r="E154" s="237" t="s">
        <v>1</v>
      </c>
      <c r="F154" s="238" t="s">
        <v>572</v>
      </c>
      <c r="G154" s="236"/>
      <c r="H154" s="239">
        <v>54.591999999999999</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137</v>
      </c>
      <c r="AU154" s="245" t="s">
        <v>83</v>
      </c>
      <c r="AV154" s="13" t="s">
        <v>85</v>
      </c>
      <c r="AW154" s="13" t="s">
        <v>31</v>
      </c>
      <c r="AX154" s="13" t="s">
        <v>75</v>
      </c>
      <c r="AY154" s="245" t="s">
        <v>129</v>
      </c>
    </row>
    <row r="155" s="13" customFormat="1">
      <c r="A155" s="13"/>
      <c r="B155" s="235"/>
      <c r="C155" s="236"/>
      <c r="D155" s="226" t="s">
        <v>137</v>
      </c>
      <c r="E155" s="237" t="s">
        <v>1</v>
      </c>
      <c r="F155" s="238" t="s">
        <v>573</v>
      </c>
      <c r="G155" s="236"/>
      <c r="H155" s="239">
        <v>84.433000000000007</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137</v>
      </c>
      <c r="AU155" s="245" t="s">
        <v>83</v>
      </c>
      <c r="AV155" s="13" t="s">
        <v>85</v>
      </c>
      <c r="AW155" s="13" t="s">
        <v>31</v>
      </c>
      <c r="AX155" s="13" t="s">
        <v>75</v>
      </c>
      <c r="AY155" s="245" t="s">
        <v>129</v>
      </c>
    </row>
    <row r="156" s="13" customFormat="1">
      <c r="A156" s="13"/>
      <c r="B156" s="235"/>
      <c r="C156" s="236"/>
      <c r="D156" s="226" t="s">
        <v>137</v>
      </c>
      <c r="E156" s="237" t="s">
        <v>1</v>
      </c>
      <c r="F156" s="238" t="s">
        <v>574</v>
      </c>
      <c r="G156" s="236"/>
      <c r="H156" s="239">
        <v>8.7230000000000008</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137</v>
      </c>
      <c r="AU156" s="245" t="s">
        <v>83</v>
      </c>
      <c r="AV156" s="13" t="s">
        <v>85</v>
      </c>
      <c r="AW156" s="13" t="s">
        <v>31</v>
      </c>
      <c r="AX156" s="13" t="s">
        <v>75</v>
      </c>
      <c r="AY156" s="245" t="s">
        <v>129</v>
      </c>
    </row>
    <row r="157" s="13" customFormat="1">
      <c r="A157" s="13"/>
      <c r="B157" s="235"/>
      <c r="C157" s="236"/>
      <c r="D157" s="226" t="s">
        <v>137</v>
      </c>
      <c r="E157" s="237" t="s">
        <v>1</v>
      </c>
      <c r="F157" s="238" t="s">
        <v>575</v>
      </c>
      <c r="G157" s="236"/>
      <c r="H157" s="239">
        <v>14</v>
      </c>
      <c r="I157" s="240"/>
      <c r="J157" s="236"/>
      <c r="K157" s="236"/>
      <c r="L157" s="241"/>
      <c r="M157" s="242"/>
      <c r="N157" s="243"/>
      <c r="O157" s="243"/>
      <c r="P157" s="243"/>
      <c r="Q157" s="243"/>
      <c r="R157" s="243"/>
      <c r="S157" s="243"/>
      <c r="T157" s="244"/>
      <c r="U157" s="13"/>
      <c r="V157" s="13"/>
      <c r="W157" s="13"/>
      <c r="X157" s="13"/>
      <c r="Y157" s="13"/>
      <c r="Z157" s="13"/>
      <c r="AA157" s="13"/>
      <c r="AB157" s="13"/>
      <c r="AC157" s="13"/>
      <c r="AD157" s="13"/>
      <c r="AE157" s="13"/>
      <c r="AT157" s="245" t="s">
        <v>137</v>
      </c>
      <c r="AU157" s="245" t="s">
        <v>83</v>
      </c>
      <c r="AV157" s="13" t="s">
        <v>85</v>
      </c>
      <c r="AW157" s="13" t="s">
        <v>31</v>
      </c>
      <c r="AX157" s="13" t="s">
        <v>75</v>
      </c>
      <c r="AY157" s="245" t="s">
        <v>129</v>
      </c>
    </row>
    <row r="158" s="14" customFormat="1">
      <c r="A158" s="14"/>
      <c r="B158" s="246"/>
      <c r="C158" s="247"/>
      <c r="D158" s="226" t="s">
        <v>137</v>
      </c>
      <c r="E158" s="248" t="s">
        <v>1</v>
      </c>
      <c r="F158" s="249" t="s">
        <v>160</v>
      </c>
      <c r="G158" s="247"/>
      <c r="H158" s="250">
        <v>204.44300000000004</v>
      </c>
      <c r="I158" s="251"/>
      <c r="J158" s="247"/>
      <c r="K158" s="247"/>
      <c r="L158" s="252"/>
      <c r="M158" s="253"/>
      <c r="N158" s="254"/>
      <c r="O158" s="254"/>
      <c r="P158" s="254"/>
      <c r="Q158" s="254"/>
      <c r="R158" s="254"/>
      <c r="S158" s="254"/>
      <c r="T158" s="255"/>
      <c r="U158" s="14"/>
      <c r="V158" s="14"/>
      <c r="W158" s="14"/>
      <c r="X158" s="14"/>
      <c r="Y158" s="14"/>
      <c r="Z158" s="14"/>
      <c r="AA158" s="14"/>
      <c r="AB158" s="14"/>
      <c r="AC158" s="14"/>
      <c r="AD158" s="14"/>
      <c r="AE158" s="14"/>
      <c r="AT158" s="256" t="s">
        <v>137</v>
      </c>
      <c r="AU158" s="256" t="s">
        <v>83</v>
      </c>
      <c r="AV158" s="14" t="s">
        <v>135</v>
      </c>
      <c r="AW158" s="14" t="s">
        <v>31</v>
      </c>
      <c r="AX158" s="14" t="s">
        <v>83</v>
      </c>
      <c r="AY158" s="256" t="s">
        <v>129</v>
      </c>
    </row>
    <row r="159" s="2" customFormat="1" ht="134.25" customHeight="1">
      <c r="A159" s="38"/>
      <c r="B159" s="39"/>
      <c r="C159" s="257" t="s">
        <v>135</v>
      </c>
      <c r="D159" s="257" t="s">
        <v>163</v>
      </c>
      <c r="E159" s="258" t="s">
        <v>188</v>
      </c>
      <c r="F159" s="259" t="s">
        <v>189</v>
      </c>
      <c r="G159" s="260" t="s">
        <v>190</v>
      </c>
      <c r="H159" s="261">
        <v>11.955</v>
      </c>
      <c r="I159" s="262"/>
      <c r="J159" s="263">
        <f>ROUND(I159*H159,2)</f>
        <v>0</v>
      </c>
      <c r="K159" s="259" t="s">
        <v>133</v>
      </c>
      <c r="L159" s="44"/>
      <c r="M159" s="264" t="s">
        <v>1</v>
      </c>
      <c r="N159" s="265" t="s">
        <v>40</v>
      </c>
      <c r="O159" s="91"/>
      <c r="P159" s="220">
        <f>O159*H159</f>
        <v>0</v>
      </c>
      <c r="Q159" s="220">
        <v>0</v>
      </c>
      <c r="R159" s="220">
        <f>Q159*H159</f>
        <v>0</v>
      </c>
      <c r="S159" s="220">
        <v>0</v>
      </c>
      <c r="T159" s="221">
        <f>S159*H159</f>
        <v>0</v>
      </c>
      <c r="U159" s="38"/>
      <c r="V159" s="38"/>
      <c r="W159" s="38"/>
      <c r="X159" s="38"/>
      <c r="Y159" s="38"/>
      <c r="Z159" s="38"/>
      <c r="AA159" s="38"/>
      <c r="AB159" s="38"/>
      <c r="AC159" s="38"/>
      <c r="AD159" s="38"/>
      <c r="AE159" s="38"/>
      <c r="AR159" s="222" t="s">
        <v>135</v>
      </c>
      <c r="AT159" s="222" t="s">
        <v>163</v>
      </c>
      <c r="AU159" s="222" t="s">
        <v>83</v>
      </c>
      <c r="AY159" s="17" t="s">
        <v>129</v>
      </c>
      <c r="BE159" s="223">
        <f>IF(N159="základní",J159,0)</f>
        <v>0</v>
      </c>
      <c r="BF159" s="223">
        <f>IF(N159="snížená",J159,0)</f>
        <v>0</v>
      </c>
      <c r="BG159" s="223">
        <f>IF(N159="zákl. přenesená",J159,0)</f>
        <v>0</v>
      </c>
      <c r="BH159" s="223">
        <f>IF(N159="sníž. přenesená",J159,0)</f>
        <v>0</v>
      </c>
      <c r="BI159" s="223">
        <f>IF(N159="nulová",J159,0)</f>
        <v>0</v>
      </c>
      <c r="BJ159" s="17" t="s">
        <v>83</v>
      </c>
      <c r="BK159" s="223">
        <f>ROUND(I159*H159,2)</f>
        <v>0</v>
      </c>
      <c r="BL159" s="17" t="s">
        <v>135</v>
      </c>
      <c r="BM159" s="222" t="s">
        <v>345</v>
      </c>
    </row>
    <row r="160" s="2" customFormat="1">
      <c r="A160" s="38"/>
      <c r="B160" s="39"/>
      <c r="C160" s="40"/>
      <c r="D160" s="226" t="s">
        <v>168</v>
      </c>
      <c r="E160" s="40"/>
      <c r="F160" s="266" t="s">
        <v>192</v>
      </c>
      <c r="G160" s="40"/>
      <c r="H160" s="40"/>
      <c r="I160" s="267"/>
      <c r="J160" s="40"/>
      <c r="K160" s="40"/>
      <c r="L160" s="44"/>
      <c r="M160" s="268"/>
      <c r="N160" s="269"/>
      <c r="O160" s="91"/>
      <c r="P160" s="91"/>
      <c r="Q160" s="91"/>
      <c r="R160" s="91"/>
      <c r="S160" s="91"/>
      <c r="T160" s="92"/>
      <c r="U160" s="38"/>
      <c r="V160" s="38"/>
      <c r="W160" s="38"/>
      <c r="X160" s="38"/>
      <c r="Y160" s="38"/>
      <c r="Z160" s="38"/>
      <c r="AA160" s="38"/>
      <c r="AB160" s="38"/>
      <c r="AC160" s="38"/>
      <c r="AD160" s="38"/>
      <c r="AE160" s="38"/>
      <c r="AT160" s="17" t="s">
        <v>168</v>
      </c>
      <c r="AU160" s="17" t="s">
        <v>83</v>
      </c>
    </row>
    <row r="161" s="13" customFormat="1">
      <c r="A161" s="13"/>
      <c r="B161" s="235"/>
      <c r="C161" s="236"/>
      <c r="D161" s="226" t="s">
        <v>137</v>
      </c>
      <c r="E161" s="237" t="s">
        <v>1</v>
      </c>
      <c r="F161" s="238" t="s">
        <v>576</v>
      </c>
      <c r="G161" s="236"/>
      <c r="H161" s="239">
        <v>2.3570000000000002</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137</v>
      </c>
      <c r="AU161" s="245" t="s">
        <v>83</v>
      </c>
      <c r="AV161" s="13" t="s">
        <v>85</v>
      </c>
      <c r="AW161" s="13" t="s">
        <v>31</v>
      </c>
      <c r="AX161" s="13" t="s">
        <v>75</v>
      </c>
      <c r="AY161" s="245" t="s">
        <v>129</v>
      </c>
    </row>
    <row r="162" s="13" customFormat="1">
      <c r="A162" s="13"/>
      <c r="B162" s="235"/>
      <c r="C162" s="236"/>
      <c r="D162" s="226" t="s">
        <v>137</v>
      </c>
      <c r="E162" s="237" t="s">
        <v>1</v>
      </c>
      <c r="F162" s="238" t="s">
        <v>577</v>
      </c>
      <c r="G162" s="236"/>
      <c r="H162" s="239">
        <v>2.3639999999999999</v>
      </c>
      <c r="I162" s="240"/>
      <c r="J162" s="236"/>
      <c r="K162" s="236"/>
      <c r="L162" s="241"/>
      <c r="M162" s="242"/>
      <c r="N162" s="243"/>
      <c r="O162" s="243"/>
      <c r="P162" s="243"/>
      <c r="Q162" s="243"/>
      <c r="R162" s="243"/>
      <c r="S162" s="243"/>
      <c r="T162" s="244"/>
      <c r="U162" s="13"/>
      <c r="V162" s="13"/>
      <c r="W162" s="13"/>
      <c r="X162" s="13"/>
      <c r="Y162" s="13"/>
      <c r="Z162" s="13"/>
      <c r="AA162" s="13"/>
      <c r="AB162" s="13"/>
      <c r="AC162" s="13"/>
      <c r="AD162" s="13"/>
      <c r="AE162" s="13"/>
      <c r="AT162" s="245" t="s">
        <v>137</v>
      </c>
      <c r="AU162" s="245" t="s">
        <v>83</v>
      </c>
      <c r="AV162" s="13" t="s">
        <v>85</v>
      </c>
      <c r="AW162" s="13" t="s">
        <v>31</v>
      </c>
      <c r="AX162" s="13" t="s">
        <v>75</v>
      </c>
      <c r="AY162" s="245" t="s">
        <v>129</v>
      </c>
    </row>
    <row r="163" s="13" customFormat="1">
      <c r="A163" s="13"/>
      <c r="B163" s="235"/>
      <c r="C163" s="236"/>
      <c r="D163" s="226" t="s">
        <v>137</v>
      </c>
      <c r="E163" s="237" t="s">
        <v>1</v>
      </c>
      <c r="F163" s="238" t="s">
        <v>578</v>
      </c>
      <c r="G163" s="236"/>
      <c r="H163" s="239">
        <v>1.762</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137</v>
      </c>
      <c r="AU163" s="245" t="s">
        <v>83</v>
      </c>
      <c r="AV163" s="13" t="s">
        <v>85</v>
      </c>
      <c r="AW163" s="13" t="s">
        <v>31</v>
      </c>
      <c r="AX163" s="13" t="s">
        <v>75</v>
      </c>
      <c r="AY163" s="245" t="s">
        <v>129</v>
      </c>
    </row>
    <row r="164" s="13" customFormat="1">
      <c r="A164" s="13"/>
      <c r="B164" s="235"/>
      <c r="C164" s="236"/>
      <c r="D164" s="226" t="s">
        <v>137</v>
      </c>
      <c r="E164" s="237" t="s">
        <v>1</v>
      </c>
      <c r="F164" s="238" t="s">
        <v>579</v>
      </c>
      <c r="G164" s="236"/>
      <c r="H164" s="239">
        <v>1.6830000000000001</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137</v>
      </c>
      <c r="AU164" s="245" t="s">
        <v>83</v>
      </c>
      <c r="AV164" s="13" t="s">
        <v>85</v>
      </c>
      <c r="AW164" s="13" t="s">
        <v>31</v>
      </c>
      <c r="AX164" s="13" t="s">
        <v>75</v>
      </c>
      <c r="AY164" s="245" t="s">
        <v>129</v>
      </c>
    </row>
    <row r="165" s="13" customFormat="1">
      <c r="A165" s="13"/>
      <c r="B165" s="235"/>
      <c r="C165" s="236"/>
      <c r="D165" s="226" t="s">
        <v>137</v>
      </c>
      <c r="E165" s="237" t="s">
        <v>1</v>
      </c>
      <c r="F165" s="238" t="s">
        <v>580</v>
      </c>
      <c r="G165" s="236"/>
      <c r="H165" s="239">
        <v>0.80500000000000005</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137</v>
      </c>
      <c r="AU165" s="245" t="s">
        <v>83</v>
      </c>
      <c r="AV165" s="13" t="s">
        <v>85</v>
      </c>
      <c r="AW165" s="13" t="s">
        <v>31</v>
      </c>
      <c r="AX165" s="13" t="s">
        <v>75</v>
      </c>
      <c r="AY165" s="245" t="s">
        <v>129</v>
      </c>
    </row>
    <row r="166" s="13" customFormat="1">
      <c r="A166" s="13"/>
      <c r="B166" s="235"/>
      <c r="C166" s="236"/>
      <c r="D166" s="226" t="s">
        <v>137</v>
      </c>
      <c r="E166" s="237" t="s">
        <v>1</v>
      </c>
      <c r="F166" s="238" t="s">
        <v>581</v>
      </c>
      <c r="G166" s="236"/>
      <c r="H166" s="239">
        <v>0.85299999999999998</v>
      </c>
      <c r="I166" s="240"/>
      <c r="J166" s="236"/>
      <c r="K166" s="236"/>
      <c r="L166" s="241"/>
      <c r="M166" s="242"/>
      <c r="N166" s="243"/>
      <c r="O166" s="243"/>
      <c r="P166" s="243"/>
      <c r="Q166" s="243"/>
      <c r="R166" s="243"/>
      <c r="S166" s="243"/>
      <c r="T166" s="244"/>
      <c r="U166" s="13"/>
      <c r="V166" s="13"/>
      <c r="W166" s="13"/>
      <c r="X166" s="13"/>
      <c r="Y166" s="13"/>
      <c r="Z166" s="13"/>
      <c r="AA166" s="13"/>
      <c r="AB166" s="13"/>
      <c r="AC166" s="13"/>
      <c r="AD166" s="13"/>
      <c r="AE166" s="13"/>
      <c r="AT166" s="245" t="s">
        <v>137</v>
      </c>
      <c r="AU166" s="245" t="s">
        <v>83</v>
      </c>
      <c r="AV166" s="13" t="s">
        <v>85</v>
      </c>
      <c r="AW166" s="13" t="s">
        <v>31</v>
      </c>
      <c r="AX166" s="13" t="s">
        <v>75</v>
      </c>
      <c r="AY166" s="245" t="s">
        <v>129</v>
      </c>
    </row>
    <row r="167" s="13" customFormat="1">
      <c r="A167" s="13"/>
      <c r="B167" s="235"/>
      <c r="C167" s="236"/>
      <c r="D167" s="226" t="s">
        <v>137</v>
      </c>
      <c r="E167" s="237" t="s">
        <v>1</v>
      </c>
      <c r="F167" s="238" t="s">
        <v>582</v>
      </c>
      <c r="G167" s="236"/>
      <c r="H167" s="239">
        <v>0.80500000000000005</v>
      </c>
      <c r="I167" s="240"/>
      <c r="J167" s="236"/>
      <c r="K167" s="236"/>
      <c r="L167" s="241"/>
      <c r="M167" s="242"/>
      <c r="N167" s="243"/>
      <c r="O167" s="243"/>
      <c r="P167" s="243"/>
      <c r="Q167" s="243"/>
      <c r="R167" s="243"/>
      <c r="S167" s="243"/>
      <c r="T167" s="244"/>
      <c r="U167" s="13"/>
      <c r="V167" s="13"/>
      <c r="W167" s="13"/>
      <c r="X167" s="13"/>
      <c r="Y167" s="13"/>
      <c r="Z167" s="13"/>
      <c r="AA167" s="13"/>
      <c r="AB167" s="13"/>
      <c r="AC167" s="13"/>
      <c r="AD167" s="13"/>
      <c r="AE167" s="13"/>
      <c r="AT167" s="245" t="s">
        <v>137</v>
      </c>
      <c r="AU167" s="245" t="s">
        <v>83</v>
      </c>
      <c r="AV167" s="13" t="s">
        <v>85</v>
      </c>
      <c r="AW167" s="13" t="s">
        <v>31</v>
      </c>
      <c r="AX167" s="13" t="s">
        <v>75</v>
      </c>
      <c r="AY167" s="245" t="s">
        <v>129</v>
      </c>
    </row>
    <row r="168" s="13" customFormat="1">
      <c r="A168" s="13"/>
      <c r="B168" s="235"/>
      <c r="C168" s="236"/>
      <c r="D168" s="226" t="s">
        <v>137</v>
      </c>
      <c r="E168" s="237" t="s">
        <v>1</v>
      </c>
      <c r="F168" s="238" t="s">
        <v>583</v>
      </c>
      <c r="G168" s="236"/>
      <c r="H168" s="239">
        <v>0.71999999999999997</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137</v>
      </c>
      <c r="AU168" s="245" t="s">
        <v>83</v>
      </c>
      <c r="AV168" s="13" t="s">
        <v>85</v>
      </c>
      <c r="AW168" s="13" t="s">
        <v>31</v>
      </c>
      <c r="AX168" s="13" t="s">
        <v>75</v>
      </c>
      <c r="AY168" s="245" t="s">
        <v>129</v>
      </c>
    </row>
    <row r="169" s="13" customFormat="1">
      <c r="A169" s="13"/>
      <c r="B169" s="235"/>
      <c r="C169" s="236"/>
      <c r="D169" s="226" t="s">
        <v>137</v>
      </c>
      <c r="E169" s="237" t="s">
        <v>1</v>
      </c>
      <c r="F169" s="238" t="s">
        <v>584</v>
      </c>
      <c r="G169" s="236"/>
      <c r="H169" s="239">
        <v>0.60599999999999998</v>
      </c>
      <c r="I169" s="240"/>
      <c r="J169" s="236"/>
      <c r="K169" s="236"/>
      <c r="L169" s="241"/>
      <c r="M169" s="242"/>
      <c r="N169" s="243"/>
      <c r="O169" s="243"/>
      <c r="P169" s="243"/>
      <c r="Q169" s="243"/>
      <c r="R169" s="243"/>
      <c r="S169" s="243"/>
      <c r="T169" s="244"/>
      <c r="U169" s="13"/>
      <c r="V169" s="13"/>
      <c r="W169" s="13"/>
      <c r="X169" s="13"/>
      <c r="Y169" s="13"/>
      <c r="Z169" s="13"/>
      <c r="AA169" s="13"/>
      <c r="AB169" s="13"/>
      <c r="AC169" s="13"/>
      <c r="AD169" s="13"/>
      <c r="AE169" s="13"/>
      <c r="AT169" s="245" t="s">
        <v>137</v>
      </c>
      <c r="AU169" s="245" t="s">
        <v>83</v>
      </c>
      <c r="AV169" s="13" t="s">
        <v>85</v>
      </c>
      <c r="AW169" s="13" t="s">
        <v>31</v>
      </c>
      <c r="AX169" s="13" t="s">
        <v>75</v>
      </c>
      <c r="AY169" s="245" t="s">
        <v>129</v>
      </c>
    </row>
    <row r="170" s="14" customFormat="1">
      <c r="A170" s="14"/>
      <c r="B170" s="246"/>
      <c r="C170" s="247"/>
      <c r="D170" s="226" t="s">
        <v>137</v>
      </c>
      <c r="E170" s="248" t="s">
        <v>1</v>
      </c>
      <c r="F170" s="249" t="s">
        <v>160</v>
      </c>
      <c r="G170" s="247"/>
      <c r="H170" s="250">
        <v>11.955</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137</v>
      </c>
      <c r="AU170" s="256" t="s">
        <v>83</v>
      </c>
      <c r="AV170" s="14" t="s">
        <v>135</v>
      </c>
      <c r="AW170" s="14" t="s">
        <v>31</v>
      </c>
      <c r="AX170" s="14" t="s">
        <v>83</v>
      </c>
      <c r="AY170" s="256" t="s">
        <v>129</v>
      </c>
    </row>
    <row r="171" s="2" customFormat="1" ht="134.25" customHeight="1">
      <c r="A171" s="38"/>
      <c r="B171" s="39"/>
      <c r="C171" s="257" t="s">
        <v>201</v>
      </c>
      <c r="D171" s="257" t="s">
        <v>163</v>
      </c>
      <c r="E171" s="258" t="s">
        <v>202</v>
      </c>
      <c r="F171" s="259" t="s">
        <v>203</v>
      </c>
      <c r="G171" s="260" t="s">
        <v>204</v>
      </c>
      <c r="H171" s="261">
        <v>1168.2449999999999</v>
      </c>
      <c r="I171" s="262"/>
      <c r="J171" s="263">
        <f>ROUND(I171*H171,2)</f>
        <v>0</v>
      </c>
      <c r="K171" s="259" t="s">
        <v>133</v>
      </c>
      <c r="L171" s="44"/>
      <c r="M171" s="264" t="s">
        <v>1</v>
      </c>
      <c r="N171" s="265" t="s">
        <v>40</v>
      </c>
      <c r="O171" s="91"/>
      <c r="P171" s="220">
        <f>O171*H171</f>
        <v>0</v>
      </c>
      <c r="Q171" s="220">
        <v>0</v>
      </c>
      <c r="R171" s="220">
        <f>Q171*H171</f>
        <v>0</v>
      </c>
      <c r="S171" s="220">
        <v>0</v>
      </c>
      <c r="T171" s="221">
        <f>S171*H171</f>
        <v>0</v>
      </c>
      <c r="U171" s="38"/>
      <c r="V171" s="38"/>
      <c r="W171" s="38"/>
      <c r="X171" s="38"/>
      <c r="Y171" s="38"/>
      <c r="Z171" s="38"/>
      <c r="AA171" s="38"/>
      <c r="AB171" s="38"/>
      <c r="AC171" s="38"/>
      <c r="AD171" s="38"/>
      <c r="AE171" s="38"/>
      <c r="AR171" s="222" t="s">
        <v>135</v>
      </c>
      <c r="AT171" s="222" t="s">
        <v>163</v>
      </c>
      <c r="AU171" s="222" t="s">
        <v>83</v>
      </c>
      <c r="AY171" s="17" t="s">
        <v>129</v>
      </c>
      <c r="BE171" s="223">
        <f>IF(N171="základní",J171,0)</f>
        <v>0</v>
      </c>
      <c r="BF171" s="223">
        <f>IF(N171="snížená",J171,0)</f>
        <v>0</v>
      </c>
      <c r="BG171" s="223">
        <f>IF(N171="zákl. přenesená",J171,0)</f>
        <v>0</v>
      </c>
      <c r="BH171" s="223">
        <f>IF(N171="sníž. přenesená",J171,0)</f>
        <v>0</v>
      </c>
      <c r="BI171" s="223">
        <f>IF(N171="nulová",J171,0)</f>
        <v>0</v>
      </c>
      <c r="BJ171" s="17" t="s">
        <v>83</v>
      </c>
      <c r="BK171" s="223">
        <f>ROUND(I171*H171,2)</f>
        <v>0</v>
      </c>
      <c r="BL171" s="17" t="s">
        <v>135</v>
      </c>
      <c r="BM171" s="222" t="s">
        <v>360</v>
      </c>
    </row>
    <row r="172" s="2" customFormat="1">
      <c r="A172" s="38"/>
      <c r="B172" s="39"/>
      <c r="C172" s="40"/>
      <c r="D172" s="226" t="s">
        <v>168</v>
      </c>
      <c r="E172" s="40"/>
      <c r="F172" s="266" t="s">
        <v>192</v>
      </c>
      <c r="G172" s="40"/>
      <c r="H172" s="40"/>
      <c r="I172" s="267"/>
      <c r="J172" s="40"/>
      <c r="K172" s="40"/>
      <c r="L172" s="44"/>
      <c r="M172" s="268"/>
      <c r="N172" s="269"/>
      <c r="O172" s="91"/>
      <c r="P172" s="91"/>
      <c r="Q172" s="91"/>
      <c r="R172" s="91"/>
      <c r="S172" s="91"/>
      <c r="T172" s="92"/>
      <c r="U172" s="38"/>
      <c r="V172" s="38"/>
      <c r="W172" s="38"/>
      <c r="X172" s="38"/>
      <c r="Y172" s="38"/>
      <c r="Z172" s="38"/>
      <c r="AA172" s="38"/>
      <c r="AB172" s="38"/>
      <c r="AC172" s="38"/>
      <c r="AD172" s="38"/>
      <c r="AE172" s="38"/>
      <c r="AT172" s="17" t="s">
        <v>168</v>
      </c>
      <c r="AU172" s="17" t="s">
        <v>83</v>
      </c>
    </row>
    <row r="173" s="13" customFormat="1">
      <c r="A173" s="13"/>
      <c r="B173" s="235"/>
      <c r="C173" s="236"/>
      <c r="D173" s="226" t="s">
        <v>137</v>
      </c>
      <c r="E173" s="237" t="s">
        <v>1</v>
      </c>
      <c r="F173" s="238" t="s">
        <v>585</v>
      </c>
      <c r="G173" s="236"/>
      <c r="H173" s="239">
        <v>243.97200000000001</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137</v>
      </c>
      <c r="AU173" s="245" t="s">
        <v>83</v>
      </c>
      <c r="AV173" s="13" t="s">
        <v>85</v>
      </c>
      <c r="AW173" s="13" t="s">
        <v>31</v>
      </c>
      <c r="AX173" s="13" t="s">
        <v>75</v>
      </c>
      <c r="AY173" s="245" t="s">
        <v>129</v>
      </c>
    </row>
    <row r="174" s="13" customFormat="1">
      <c r="A174" s="13"/>
      <c r="B174" s="235"/>
      <c r="C174" s="236"/>
      <c r="D174" s="226" t="s">
        <v>137</v>
      </c>
      <c r="E174" s="237" t="s">
        <v>1</v>
      </c>
      <c r="F174" s="238" t="s">
        <v>586</v>
      </c>
      <c r="G174" s="236"/>
      <c r="H174" s="239">
        <v>311.95499999999998</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137</v>
      </c>
      <c r="AU174" s="245" t="s">
        <v>83</v>
      </c>
      <c r="AV174" s="13" t="s">
        <v>85</v>
      </c>
      <c r="AW174" s="13" t="s">
        <v>31</v>
      </c>
      <c r="AX174" s="13" t="s">
        <v>75</v>
      </c>
      <c r="AY174" s="245" t="s">
        <v>129</v>
      </c>
    </row>
    <row r="175" s="13" customFormat="1">
      <c r="A175" s="13"/>
      <c r="B175" s="235"/>
      <c r="C175" s="236"/>
      <c r="D175" s="226" t="s">
        <v>137</v>
      </c>
      <c r="E175" s="237" t="s">
        <v>1</v>
      </c>
      <c r="F175" s="238" t="s">
        <v>587</v>
      </c>
      <c r="G175" s="236"/>
      <c r="H175" s="239">
        <v>482.47199999999998</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137</v>
      </c>
      <c r="AU175" s="245" t="s">
        <v>83</v>
      </c>
      <c r="AV175" s="13" t="s">
        <v>85</v>
      </c>
      <c r="AW175" s="13" t="s">
        <v>31</v>
      </c>
      <c r="AX175" s="13" t="s">
        <v>75</v>
      </c>
      <c r="AY175" s="245" t="s">
        <v>129</v>
      </c>
    </row>
    <row r="176" s="13" customFormat="1">
      <c r="A176" s="13"/>
      <c r="B176" s="235"/>
      <c r="C176" s="236"/>
      <c r="D176" s="226" t="s">
        <v>137</v>
      </c>
      <c r="E176" s="237" t="s">
        <v>1</v>
      </c>
      <c r="F176" s="238" t="s">
        <v>588</v>
      </c>
      <c r="G176" s="236"/>
      <c r="H176" s="239">
        <v>49.845999999999997</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137</v>
      </c>
      <c r="AU176" s="245" t="s">
        <v>83</v>
      </c>
      <c r="AV176" s="13" t="s">
        <v>85</v>
      </c>
      <c r="AW176" s="13" t="s">
        <v>31</v>
      </c>
      <c r="AX176" s="13" t="s">
        <v>75</v>
      </c>
      <c r="AY176" s="245" t="s">
        <v>129</v>
      </c>
    </row>
    <row r="177" s="13" customFormat="1">
      <c r="A177" s="13"/>
      <c r="B177" s="235"/>
      <c r="C177" s="236"/>
      <c r="D177" s="226" t="s">
        <v>137</v>
      </c>
      <c r="E177" s="237" t="s">
        <v>1</v>
      </c>
      <c r="F177" s="238" t="s">
        <v>589</v>
      </c>
      <c r="G177" s="236"/>
      <c r="H177" s="239">
        <v>80</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137</v>
      </c>
      <c r="AU177" s="245" t="s">
        <v>83</v>
      </c>
      <c r="AV177" s="13" t="s">
        <v>85</v>
      </c>
      <c r="AW177" s="13" t="s">
        <v>31</v>
      </c>
      <c r="AX177" s="13" t="s">
        <v>75</v>
      </c>
      <c r="AY177" s="245" t="s">
        <v>129</v>
      </c>
    </row>
    <row r="178" s="14" customFormat="1">
      <c r="A178" s="14"/>
      <c r="B178" s="246"/>
      <c r="C178" s="247"/>
      <c r="D178" s="226" t="s">
        <v>137</v>
      </c>
      <c r="E178" s="248" t="s">
        <v>1</v>
      </c>
      <c r="F178" s="249" t="s">
        <v>160</v>
      </c>
      <c r="G178" s="247"/>
      <c r="H178" s="250">
        <v>1168.2449999999999</v>
      </c>
      <c r="I178" s="251"/>
      <c r="J178" s="247"/>
      <c r="K178" s="247"/>
      <c r="L178" s="252"/>
      <c r="M178" s="253"/>
      <c r="N178" s="254"/>
      <c r="O178" s="254"/>
      <c r="P178" s="254"/>
      <c r="Q178" s="254"/>
      <c r="R178" s="254"/>
      <c r="S178" s="254"/>
      <c r="T178" s="255"/>
      <c r="U178" s="14"/>
      <c r="V178" s="14"/>
      <c r="W178" s="14"/>
      <c r="X178" s="14"/>
      <c r="Y178" s="14"/>
      <c r="Z178" s="14"/>
      <c r="AA178" s="14"/>
      <c r="AB178" s="14"/>
      <c r="AC178" s="14"/>
      <c r="AD178" s="14"/>
      <c r="AE178" s="14"/>
      <c r="AT178" s="256" t="s">
        <v>137</v>
      </c>
      <c r="AU178" s="256" t="s">
        <v>83</v>
      </c>
      <c r="AV178" s="14" t="s">
        <v>135</v>
      </c>
      <c r="AW178" s="14" t="s">
        <v>31</v>
      </c>
      <c r="AX178" s="14" t="s">
        <v>83</v>
      </c>
      <c r="AY178" s="256" t="s">
        <v>129</v>
      </c>
    </row>
    <row r="179" s="2" customFormat="1" ht="16.5" customHeight="1">
      <c r="A179" s="38"/>
      <c r="B179" s="39"/>
      <c r="C179" s="257" t="s">
        <v>211</v>
      </c>
      <c r="D179" s="257" t="s">
        <v>163</v>
      </c>
      <c r="E179" s="258" t="s">
        <v>212</v>
      </c>
      <c r="F179" s="259" t="s">
        <v>366</v>
      </c>
      <c r="G179" s="260" t="s">
        <v>190</v>
      </c>
      <c r="H179" s="261">
        <v>11.955</v>
      </c>
      <c r="I179" s="262"/>
      <c r="J179" s="263">
        <f>ROUND(I179*H179,2)</f>
        <v>0</v>
      </c>
      <c r="K179" s="259" t="s">
        <v>133</v>
      </c>
      <c r="L179" s="44"/>
      <c r="M179" s="264" t="s">
        <v>1</v>
      </c>
      <c r="N179" s="265" t="s">
        <v>40</v>
      </c>
      <c r="O179" s="91"/>
      <c r="P179" s="220">
        <f>O179*H179</f>
        <v>0</v>
      </c>
      <c r="Q179" s="220">
        <v>0</v>
      </c>
      <c r="R179" s="220">
        <f>Q179*H179</f>
        <v>0</v>
      </c>
      <c r="S179" s="220">
        <v>0</v>
      </c>
      <c r="T179" s="221">
        <f>S179*H179</f>
        <v>0</v>
      </c>
      <c r="U179" s="38"/>
      <c r="V179" s="38"/>
      <c r="W179" s="38"/>
      <c r="X179" s="38"/>
      <c r="Y179" s="38"/>
      <c r="Z179" s="38"/>
      <c r="AA179" s="38"/>
      <c r="AB179" s="38"/>
      <c r="AC179" s="38"/>
      <c r="AD179" s="38"/>
      <c r="AE179" s="38"/>
      <c r="AR179" s="222" t="s">
        <v>135</v>
      </c>
      <c r="AT179" s="222" t="s">
        <v>163</v>
      </c>
      <c r="AU179" s="222" t="s">
        <v>83</v>
      </c>
      <c r="AY179" s="17" t="s">
        <v>129</v>
      </c>
      <c r="BE179" s="223">
        <f>IF(N179="základní",J179,0)</f>
        <v>0</v>
      </c>
      <c r="BF179" s="223">
        <f>IF(N179="snížená",J179,0)</f>
        <v>0</v>
      </c>
      <c r="BG179" s="223">
        <f>IF(N179="zákl. přenesená",J179,0)</f>
        <v>0</v>
      </c>
      <c r="BH179" s="223">
        <f>IF(N179="sníž. přenesená",J179,0)</f>
        <v>0</v>
      </c>
      <c r="BI179" s="223">
        <f>IF(N179="nulová",J179,0)</f>
        <v>0</v>
      </c>
      <c r="BJ179" s="17" t="s">
        <v>83</v>
      </c>
      <c r="BK179" s="223">
        <f>ROUND(I179*H179,2)</f>
        <v>0</v>
      </c>
      <c r="BL179" s="17" t="s">
        <v>135</v>
      </c>
      <c r="BM179" s="222" t="s">
        <v>367</v>
      </c>
    </row>
    <row r="180" s="2" customFormat="1">
      <c r="A180" s="38"/>
      <c r="B180" s="39"/>
      <c r="C180" s="40"/>
      <c r="D180" s="226" t="s">
        <v>168</v>
      </c>
      <c r="E180" s="40"/>
      <c r="F180" s="266" t="s">
        <v>215</v>
      </c>
      <c r="G180" s="40"/>
      <c r="H180" s="40"/>
      <c r="I180" s="267"/>
      <c r="J180" s="40"/>
      <c r="K180" s="40"/>
      <c r="L180" s="44"/>
      <c r="M180" s="268"/>
      <c r="N180" s="269"/>
      <c r="O180" s="91"/>
      <c r="P180" s="91"/>
      <c r="Q180" s="91"/>
      <c r="R180" s="91"/>
      <c r="S180" s="91"/>
      <c r="T180" s="92"/>
      <c r="U180" s="38"/>
      <c r="V180" s="38"/>
      <c r="W180" s="38"/>
      <c r="X180" s="38"/>
      <c r="Y180" s="38"/>
      <c r="Z180" s="38"/>
      <c r="AA180" s="38"/>
      <c r="AB180" s="38"/>
      <c r="AC180" s="38"/>
      <c r="AD180" s="38"/>
      <c r="AE180" s="38"/>
      <c r="AT180" s="17" t="s">
        <v>168</v>
      </c>
      <c r="AU180" s="17" t="s">
        <v>83</v>
      </c>
    </row>
    <row r="181" s="13" customFormat="1">
      <c r="A181" s="13"/>
      <c r="B181" s="235"/>
      <c r="C181" s="236"/>
      <c r="D181" s="226" t="s">
        <v>137</v>
      </c>
      <c r="E181" s="237" t="s">
        <v>1</v>
      </c>
      <c r="F181" s="238" t="s">
        <v>576</v>
      </c>
      <c r="G181" s="236"/>
      <c r="H181" s="239">
        <v>2.3570000000000002</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137</v>
      </c>
      <c r="AU181" s="245" t="s">
        <v>83</v>
      </c>
      <c r="AV181" s="13" t="s">
        <v>85</v>
      </c>
      <c r="AW181" s="13" t="s">
        <v>31</v>
      </c>
      <c r="AX181" s="13" t="s">
        <v>75</v>
      </c>
      <c r="AY181" s="245" t="s">
        <v>129</v>
      </c>
    </row>
    <row r="182" s="13" customFormat="1">
      <c r="A182" s="13"/>
      <c r="B182" s="235"/>
      <c r="C182" s="236"/>
      <c r="D182" s="226" t="s">
        <v>137</v>
      </c>
      <c r="E182" s="237" t="s">
        <v>1</v>
      </c>
      <c r="F182" s="238" t="s">
        <v>577</v>
      </c>
      <c r="G182" s="236"/>
      <c r="H182" s="239">
        <v>2.3639999999999999</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137</v>
      </c>
      <c r="AU182" s="245" t="s">
        <v>83</v>
      </c>
      <c r="AV182" s="13" t="s">
        <v>85</v>
      </c>
      <c r="AW182" s="13" t="s">
        <v>31</v>
      </c>
      <c r="AX182" s="13" t="s">
        <v>75</v>
      </c>
      <c r="AY182" s="245" t="s">
        <v>129</v>
      </c>
    </row>
    <row r="183" s="13" customFormat="1">
      <c r="A183" s="13"/>
      <c r="B183" s="235"/>
      <c r="C183" s="236"/>
      <c r="D183" s="226" t="s">
        <v>137</v>
      </c>
      <c r="E183" s="237" t="s">
        <v>1</v>
      </c>
      <c r="F183" s="238" t="s">
        <v>578</v>
      </c>
      <c r="G183" s="236"/>
      <c r="H183" s="239">
        <v>1.762</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137</v>
      </c>
      <c r="AU183" s="245" t="s">
        <v>83</v>
      </c>
      <c r="AV183" s="13" t="s">
        <v>85</v>
      </c>
      <c r="AW183" s="13" t="s">
        <v>31</v>
      </c>
      <c r="AX183" s="13" t="s">
        <v>75</v>
      </c>
      <c r="AY183" s="245" t="s">
        <v>129</v>
      </c>
    </row>
    <row r="184" s="13" customFormat="1">
      <c r="A184" s="13"/>
      <c r="B184" s="235"/>
      <c r="C184" s="236"/>
      <c r="D184" s="226" t="s">
        <v>137</v>
      </c>
      <c r="E184" s="237" t="s">
        <v>1</v>
      </c>
      <c r="F184" s="238" t="s">
        <v>579</v>
      </c>
      <c r="G184" s="236"/>
      <c r="H184" s="239">
        <v>1.6830000000000001</v>
      </c>
      <c r="I184" s="240"/>
      <c r="J184" s="236"/>
      <c r="K184" s="236"/>
      <c r="L184" s="241"/>
      <c r="M184" s="242"/>
      <c r="N184" s="243"/>
      <c r="O184" s="243"/>
      <c r="P184" s="243"/>
      <c r="Q184" s="243"/>
      <c r="R184" s="243"/>
      <c r="S184" s="243"/>
      <c r="T184" s="244"/>
      <c r="U184" s="13"/>
      <c r="V184" s="13"/>
      <c r="W184" s="13"/>
      <c r="X184" s="13"/>
      <c r="Y184" s="13"/>
      <c r="Z184" s="13"/>
      <c r="AA184" s="13"/>
      <c r="AB184" s="13"/>
      <c r="AC184" s="13"/>
      <c r="AD184" s="13"/>
      <c r="AE184" s="13"/>
      <c r="AT184" s="245" t="s">
        <v>137</v>
      </c>
      <c r="AU184" s="245" t="s">
        <v>83</v>
      </c>
      <c r="AV184" s="13" t="s">
        <v>85</v>
      </c>
      <c r="AW184" s="13" t="s">
        <v>31</v>
      </c>
      <c r="AX184" s="13" t="s">
        <v>75</v>
      </c>
      <c r="AY184" s="245" t="s">
        <v>129</v>
      </c>
    </row>
    <row r="185" s="13" customFormat="1">
      <c r="A185" s="13"/>
      <c r="B185" s="235"/>
      <c r="C185" s="236"/>
      <c r="D185" s="226" t="s">
        <v>137</v>
      </c>
      <c r="E185" s="237" t="s">
        <v>1</v>
      </c>
      <c r="F185" s="238" t="s">
        <v>580</v>
      </c>
      <c r="G185" s="236"/>
      <c r="H185" s="239">
        <v>0.80500000000000005</v>
      </c>
      <c r="I185" s="240"/>
      <c r="J185" s="236"/>
      <c r="K185" s="236"/>
      <c r="L185" s="241"/>
      <c r="M185" s="242"/>
      <c r="N185" s="243"/>
      <c r="O185" s="243"/>
      <c r="P185" s="243"/>
      <c r="Q185" s="243"/>
      <c r="R185" s="243"/>
      <c r="S185" s="243"/>
      <c r="T185" s="244"/>
      <c r="U185" s="13"/>
      <c r="V185" s="13"/>
      <c r="W185" s="13"/>
      <c r="X185" s="13"/>
      <c r="Y185" s="13"/>
      <c r="Z185" s="13"/>
      <c r="AA185" s="13"/>
      <c r="AB185" s="13"/>
      <c r="AC185" s="13"/>
      <c r="AD185" s="13"/>
      <c r="AE185" s="13"/>
      <c r="AT185" s="245" t="s">
        <v>137</v>
      </c>
      <c r="AU185" s="245" t="s">
        <v>83</v>
      </c>
      <c r="AV185" s="13" t="s">
        <v>85</v>
      </c>
      <c r="AW185" s="13" t="s">
        <v>31</v>
      </c>
      <c r="AX185" s="13" t="s">
        <v>75</v>
      </c>
      <c r="AY185" s="245" t="s">
        <v>129</v>
      </c>
    </row>
    <row r="186" s="13" customFormat="1">
      <c r="A186" s="13"/>
      <c r="B186" s="235"/>
      <c r="C186" s="236"/>
      <c r="D186" s="226" t="s">
        <v>137</v>
      </c>
      <c r="E186" s="237" t="s">
        <v>1</v>
      </c>
      <c r="F186" s="238" t="s">
        <v>581</v>
      </c>
      <c r="G186" s="236"/>
      <c r="H186" s="239">
        <v>0.85299999999999998</v>
      </c>
      <c r="I186" s="240"/>
      <c r="J186" s="236"/>
      <c r="K186" s="236"/>
      <c r="L186" s="241"/>
      <c r="M186" s="242"/>
      <c r="N186" s="243"/>
      <c r="O186" s="243"/>
      <c r="P186" s="243"/>
      <c r="Q186" s="243"/>
      <c r="R186" s="243"/>
      <c r="S186" s="243"/>
      <c r="T186" s="244"/>
      <c r="U186" s="13"/>
      <c r="V186" s="13"/>
      <c r="W186" s="13"/>
      <c r="X186" s="13"/>
      <c r="Y186" s="13"/>
      <c r="Z186" s="13"/>
      <c r="AA186" s="13"/>
      <c r="AB186" s="13"/>
      <c r="AC186" s="13"/>
      <c r="AD186" s="13"/>
      <c r="AE186" s="13"/>
      <c r="AT186" s="245" t="s">
        <v>137</v>
      </c>
      <c r="AU186" s="245" t="s">
        <v>83</v>
      </c>
      <c r="AV186" s="13" t="s">
        <v>85</v>
      </c>
      <c r="AW186" s="13" t="s">
        <v>31</v>
      </c>
      <c r="AX186" s="13" t="s">
        <v>75</v>
      </c>
      <c r="AY186" s="245" t="s">
        <v>129</v>
      </c>
    </row>
    <row r="187" s="13" customFormat="1">
      <c r="A187" s="13"/>
      <c r="B187" s="235"/>
      <c r="C187" s="236"/>
      <c r="D187" s="226" t="s">
        <v>137</v>
      </c>
      <c r="E187" s="237" t="s">
        <v>1</v>
      </c>
      <c r="F187" s="238" t="s">
        <v>582</v>
      </c>
      <c r="G187" s="236"/>
      <c r="H187" s="239">
        <v>0.80500000000000005</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137</v>
      </c>
      <c r="AU187" s="245" t="s">
        <v>83</v>
      </c>
      <c r="AV187" s="13" t="s">
        <v>85</v>
      </c>
      <c r="AW187" s="13" t="s">
        <v>31</v>
      </c>
      <c r="AX187" s="13" t="s">
        <v>75</v>
      </c>
      <c r="AY187" s="245" t="s">
        <v>129</v>
      </c>
    </row>
    <row r="188" s="13" customFormat="1">
      <c r="A188" s="13"/>
      <c r="B188" s="235"/>
      <c r="C188" s="236"/>
      <c r="D188" s="226" t="s">
        <v>137</v>
      </c>
      <c r="E188" s="237" t="s">
        <v>1</v>
      </c>
      <c r="F188" s="238" t="s">
        <v>583</v>
      </c>
      <c r="G188" s="236"/>
      <c r="H188" s="239">
        <v>0.71999999999999997</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137</v>
      </c>
      <c r="AU188" s="245" t="s">
        <v>83</v>
      </c>
      <c r="AV188" s="13" t="s">
        <v>85</v>
      </c>
      <c r="AW188" s="13" t="s">
        <v>31</v>
      </c>
      <c r="AX188" s="13" t="s">
        <v>75</v>
      </c>
      <c r="AY188" s="245" t="s">
        <v>129</v>
      </c>
    </row>
    <row r="189" s="13" customFormat="1">
      <c r="A189" s="13"/>
      <c r="B189" s="235"/>
      <c r="C189" s="236"/>
      <c r="D189" s="226" t="s">
        <v>137</v>
      </c>
      <c r="E189" s="237" t="s">
        <v>1</v>
      </c>
      <c r="F189" s="238" t="s">
        <v>584</v>
      </c>
      <c r="G189" s="236"/>
      <c r="H189" s="239">
        <v>0.60599999999999998</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137</v>
      </c>
      <c r="AU189" s="245" t="s">
        <v>83</v>
      </c>
      <c r="AV189" s="13" t="s">
        <v>85</v>
      </c>
      <c r="AW189" s="13" t="s">
        <v>31</v>
      </c>
      <c r="AX189" s="13" t="s">
        <v>75</v>
      </c>
      <c r="AY189" s="245" t="s">
        <v>129</v>
      </c>
    </row>
    <row r="190" s="14" customFormat="1">
      <c r="A190" s="14"/>
      <c r="B190" s="246"/>
      <c r="C190" s="247"/>
      <c r="D190" s="226" t="s">
        <v>137</v>
      </c>
      <c r="E190" s="248" t="s">
        <v>1</v>
      </c>
      <c r="F190" s="249" t="s">
        <v>160</v>
      </c>
      <c r="G190" s="247"/>
      <c r="H190" s="250">
        <v>11.955</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137</v>
      </c>
      <c r="AU190" s="256" t="s">
        <v>83</v>
      </c>
      <c r="AV190" s="14" t="s">
        <v>135</v>
      </c>
      <c r="AW190" s="14" t="s">
        <v>31</v>
      </c>
      <c r="AX190" s="14" t="s">
        <v>83</v>
      </c>
      <c r="AY190" s="256" t="s">
        <v>129</v>
      </c>
    </row>
    <row r="191" s="2" customFormat="1" ht="16.5" customHeight="1">
      <c r="A191" s="38"/>
      <c r="B191" s="39"/>
      <c r="C191" s="257" t="s">
        <v>217</v>
      </c>
      <c r="D191" s="257" t="s">
        <v>163</v>
      </c>
      <c r="E191" s="258" t="s">
        <v>218</v>
      </c>
      <c r="F191" s="259" t="s">
        <v>368</v>
      </c>
      <c r="G191" s="260" t="s">
        <v>204</v>
      </c>
      <c r="H191" s="261">
        <v>1168.2449999999999</v>
      </c>
      <c r="I191" s="262"/>
      <c r="J191" s="263">
        <f>ROUND(I191*H191,2)</f>
        <v>0</v>
      </c>
      <c r="K191" s="259" t="s">
        <v>133</v>
      </c>
      <c r="L191" s="44"/>
      <c r="M191" s="264" t="s">
        <v>1</v>
      </c>
      <c r="N191" s="265" t="s">
        <v>40</v>
      </c>
      <c r="O191" s="91"/>
      <c r="P191" s="220">
        <f>O191*H191</f>
        <v>0</v>
      </c>
      <c r="Q191" s="220">
        <v>0</v>
      </c>
      <c r="R191" s="220">
        <f>Q191*H191</f>
        <v>0</v>
      </c>
      <c r="S191" s="220">
        <v>0</v>
      </c>
      <c r="T191" s="221">
        <f>S191*H191</f>
        <v>0</v>
      </c>
      <c r="U191" s="38"/>
      <c r="V191" s="38"/>
      <c r="W191" s="38"/>
      <c r="X191" s="38"/>
      <c r="Y191" s="38"/>
      <c r="Z191" s="38"/>
      <c r="AA191" s="38"/>
      <c r="AB191" s="38"/>
      <c r="AC191" s="38"/>
      <c r="AD191" s="38"/>
      <c r="AE191" s="38"/>
      <c r="AR191" s="222" t="s">
        <v>135</v>
      </c>
      <c r="AT191" s="222" t="s">
        <v>163</v>
      </c>
      <c r="AU191" s="222" t="s">
        <v>83</v>
      </c>
      <c r="AY191" s="17" t="s">
        <v>129</v>
      </c>
      <c r="BE191" s="223">
        <f>IF(N191="základní",J191,0)</f>
        <v>0</v>
      </c>
      <c r="BF191" s="223">
        <f>IF(N191="snížená",J191,0)</f>
        <v>0</v>
      </c>
      <c r="BG191" s="223">
        <f>IF(N191="zákl. přenesená",J191,0)</f>
        <v>0</v>
      </c>
      <c r="BH191" s="223">
        <f>IF(N191="sníž. přenesená",J191,0)</f>
        <v>0</v>
      </c>
      <c r="BI191" s="223">
        <f>IF(N191="nulová",J191,0)</f>
        <v>0</v>
      </c>
      <c r="BJ191" s="17" t="s">
        <v>83</v>
      </c>
      <c r="BK191" s="223">
        <f>ROUND(I191*H191,2)</f>
        <v>0</v>
      </c>
      <c r="BL191" s="17" t="s">
        <v>135</v>
      </c>
      <c r="BM191" s="222" t="s">
        <v>369</v>
      </c>
    </row>
    <row r="192" s="2" customFormat="1">
      <c r="A192" s="38"/>
      <c r="B192" s="39"/>
      <c r="C192" s="40"/>
      <c r="D192" s="226" t="s">
        <v>168</v>
      </c>
      <c r="E192" s="40"/>
      <c r="F192" s="266" t="s">
        <v>215</v>
      </c>
      <c r="G192" s="40"/>
      <c r="H192" s="40"/>
      <c r="I192" s="267"/>
      <c r="J192" s="40"/>
      <c r="K192" s="40"/>
      <c r="L192" s="44"/>
      <c r="M192" s="268"/>
      <c r="N192" s="269"/>
      <c r="O192" s="91"/>
      <c r="P192" s="91"/>
      <c r="Q192" s="91"/>
      <c r="R192" s="91"/>
      <c r="S192" s="91"/>
      <c r="T192" s="92"/>
      <c r="U192" s="38"/>
      <c r="V192" s="38"/>
      <c r="W192" s="38"/>
      <c r="X192" s="38"/>
      <c r="Y192" s="38"/>
      <c r="Z192" s="38"/>
      <c r="AA192" s="38"/>
      <c r="AB192" s="38"/>
      <c r="AC192" s="38"/>
      <c r="AD192" s="38"/>
      <c r="AE192" s="38"/>
      <c r="AT192" s="17" t="s">
        <v>168</v>
      </c>
      <c r="AU192" s="17" t="s">
        <v>83</v>
      </c>
    </row>
    <row r="193" s="13" customFormat="1">
      <c r="A193" s="13"/>
      <c r="B193" s="235"/>
      <c r="C193" s="236"/>
      <c r="D193" s="226" t="s">
        <v>137</v>
      </c>
      <c r="E193" s="237" t="s">
        <v>1</v>
      </c>
      <c r="F193" s="238" t="s">
        <v>585</v>
      </c>
      <c r="G193" s="236"/>
      <c r="H193" s="239">
        <v>243.97200000000001</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137</v>
      </c>
      <c r="AU193" s="245" t="s">
        <v>83</v>
      </c>
      <c r="AV193" s="13" t="s">
        <v>85</v>
      </c>
      <c r="AW193" s="13" t="s">
        <v>31</v>
      </c>
      <c r="AX193" s="13" t="s">
        <v>75</v>
      </c>
      <c r="AY193" s="245" t="s">
        <v>129</v>
      </c>
    </row>
    <row r="194" s="13" customFormat="1">
      <c r="A194" s="13"/>
      <c r="B194" s="235"/>
      <c r="C194" s="236"/>
      <c r="D194" s="226" t="s">
        <v>137</v>
      </c>
      <c r="E194" s="237" t="s">
        <v>1</v>
      </c>
      <c r="F194" s="238" t="s">
        <v>586</v>
      </c>
      <c r="G194" s="236"/>
      <c r="H194" s="239">
        <v>311.95499999999998</v>
      </c>
      <c r="I194" s="240"/>
      <c r="J194" s="236"/>
      <c r="K194" s="236"/>
      <c r="L194" s="241"/>
      <c r="M194" s="242"/>
      <c r="N194" s="243"/>
      <c r="O194" s="243"/>
      <c r="P194" s="243"/>
      <c r="Q194" s="243"/>
      <c r="R194" s="243"/>
      <c r="S194" s="243"/>
      <c r="T194" s="244"/>
      <c r="U194" s="13"/>
      <c r="V194" s="13"/>
      <c r="W194" s="13"/>
      <c r="X194" s="13"/>
      <c r="Y194" s="13"/>
      <c r="Z194" s="13"/>
      <c r="AA194" s="13"/>
      <c r="AB194" s="13"/>
      <c r="AC194" s="13"/>
      <c r="AD194" s="13"/>
      <c r="AE194" s="13"/>
      <c r="AT194" s="245" t="s">
        <v>137</v>
      </c>
      <c r="AU194" s="245" t="s">
        <v>83</v>
      </c>
      <c r="AV194" s="13" t="s">
        <v>85</v>
      </c>
      <c r="AW194" s="13" t="s">
        <v>31</v>
      </c>
      <c r="AX194" s="13" t="s">
        <v>75</v>
      </c>
      <c r="AY194" s="245" t="s">
        <v>129</v>
      </c>
    </row>
    <row r="195" s="13" customFormat="1">
      <c r="A195" s="13"/>
      <c r="B195" s="235"/>
      <c r="C195" s="236"/>
      <c r="D195" s="226" t="s">
        <v>137</v>
      </c>
      <c r="E195" s="237" t="s">
        <v>1</v>
      </c>
      <c r="F195" s="238" t="s">
        <v>587</v>
      </c>
      <c r="G195" s="236"/>
      <c r="H195" s="239">
        <v>482.47199999999998</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137</v>
      </c>
      <c r="AU195" s="245" t="s">
        <v>83</v>
      </c>
      <c r="AV195" s="13" t="s">
        <v>85</v>
      </c>
      <c r="AW195" s="13" t="s">
        <v>31</v>
      </c>
      <c r="AX195" s="13" t="s">
        <v>75</v>
      </c>
      <c r="AY195" s="245" t="s">
        <v>129</v>
      </c>
    </row>
    <row r="196" s="13" customFormat="1">
      <c r="A196" s="13"/>
      <c r="B196" s="235"/>
      <c r="C196" s="236"/>
      <c r="D196" s="226" t="s">
        <v>137</v>
      </c>
      <c r="E196" s="237" t="s">
        <v>1</v>
      </c>
      <c r="F196" s="238" t="s">
        <v>588</v>
      </c>
      <c r="G196" s="236"/>
      <c r="H196" s="239">
        <v>49.845999999999997</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137</v>
      </c>
      <c r="AU196" s="245" t="s">
        <v>83</v>
      </c>
      <c r="AV196" s="13" t="s">
        <v>85</v>
      </c>
      <c r="AW196" s="13" t="s">
        <v>31</v>
      </c>
      <c r="AX196" s="13" t="s">
        <v>75</v>
      </c>
      <c r="AY196" s="245" t="s">
        <v>129</v>
      </c>
    </row>
    <row r="197" s="13" customFormat="1">
      <c r="A197" s="13"/>
      <c r="B197" s="235"/>
      <c r="C197" s="236"/>
      <c r="D197" s="226" t="s">
        <v>137</v>
      </c>
      <c r="E197" s="237" t="s">
        <v>1</v>
      </c>
      <c r="F197" s="238" t="s">
        <v>589</v>
      </c>
      <c r="G197" s="236"/>
      <c r="H197" s="239">
        <v>80</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137</v>
      </c>
      <c r="AU197" s="245" t="s">
        <v>83</v>
      </c>
      <c r="AV197" s="13" t="s">
        <v>85</v>
      </c>
      <c r="AW197" s="13" t="s">
        <v>31</v>
      </c>
      <c r="AX197" s="13" t="s">
        <v>75</v>
      </c>
      <c r="AY197" s="245" t="s">
        <v>129</v>
      </c>
    </row>
    <row r="198" s="14" customFormat="1">
      <c r="A198" s="14"/>
      <c r="B198" s="246"/>
      <c r="C198" s="247"/>
      <c r="D198" s="226" t="s">
        <v>137</v>
      </c>
      <c r="E198" s="248" t="s">
        <v>1</v>
      </c>
      <c r="F198" s="249" t="s">
        <v>160</v>
      </c>
      <c r="G198" s="247"/>
      <c r="H198" s="250">
        <v>1168.2449999999999</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137</v>
      </c>
      <c r="AU198" s="256" t="s">
        <v>83</v>
      </c>
      <c r="AV198" s="14" t="s">
        <v>135</v>
      </c>
      <c r="AW198" s="14" t="s">
        <v>31</v>
      </c>
      <c r="AX198" s="14" t="s">
        <v>83</v>
      </c>
      <c r="AY198" s="256" t="s">
        <v>129</v>
      </c>
    </row>
    <row r="199" s="2" customFormat="1" ht="16.5" customHeight="1">
      <c r="A199" s="38"/>
      <c r="B199" s="39"/>
      <c r="C199" s="257" t="s">
        <v>134</v>
      </c>
      <c r="D199" s="257" t="s">
        <v>163</v>
      </c>
      <c r="E199" s="258" t="s">
        <v>227</v>
      </c>
      <c r="F199" s="259" t="s">
        <v>372</v>
      </c>
      <c r="G199" s="260" t="s">
        <v>204</v>
      </c>
      <c r="H199" s="261">
        <v>1168.2449999999999</v>
      </c>
      <c r="I199" s="262"/>
      <c r="J199" s="263">
        <f>ROUND(I199*H199,2)</f>
        <v>0</v>
      </c>
      <c r="K199" s="259" t="s">
        <v>133</v>
      </c>
      <c r="L199" s="44"/>
      <c r="M199" s="264" t="s">
        <v>1</v>
      </c>
      <c r="N199" s="265" t="s">
        <v>40</v>
      </c>
      <c r="O199" s="91"/>
      <c r="P199" s="220">
        <f>O199*H199</f>
        <v>0</v>
      </c>
      <c r="Q199" s="220">
        <v>0</v>
      </c>
      <c r="R199" s="220">
        <f>Q199*H199</f>
        <v>0</v>
      </c>
      <c r="S199" s="220">
        <v>0</v>
      </c>
      <c r="T199" s="221">
        <f>S199*H199</f>
        <v>0</v>
      </c>
      <c r="U199" s="38"/>
      <c r="V199" s="38"/>
      <c r="W199" s="38"/>
      <c r="X199" s="38"/>
      <c r="Y199" s="38"/>
      <c r="Z199" s="38"/>
      <c r="AA199" s="38"/>
      <c r="AB199" s="38"/>
      <c r="AC199" s="38"/>
      <c r="AD199" s="38"/>
      <c r="AE199" s="38"/>
      <c r="AR199" s="222" t="s">
        <v>135</v>
      </c>
      <c r="AT199" s="222" t="s">
        <v>163</v>
      </c>
      <c r="AU199" s="222" t="s">
        <v>83</v>
      </c>
      <c r="AY199" s="17" t="s">
        <v>129</v>
      </c>
      <c r="BE199" s="223">
        <f>IF(N199="základní",J199,0)</f>
        <v>0</v>
      </c>
      <c r="BF199" s="223">
        <f>IF(N199="snížená",J199,0)</f>
        <v>0</v>
      </c>
      <c r="BG199" s="223">
        <f>IF(N199="zákl. přenesená",J199,0)</f>
        <v>0</v>
      </c>
      <c r="BH199" s="223">
        <f>IF(N199="sníž. přenesená",J199,0)</f>
        <v>0</v>
      </c>
      <c r="BI199" s="223">
        <f>IF(N199="nulová",J199,0)</f>
        <v>0</v>
      </c>
      <c r="BJ199" s="17" t="s">
        <v>83</v>
      </c>
      <c r="BK199" s="223">
        <f>ROUND(I199*H199,2)</f>
        <v>0</v>
      </c>
      <c r="BL199" s="17" t="s">
        <v>135</v>
      </c>
      <c r="BM199" s="222" t="s">
        <v>373</v>
      </c>
    </row>
    <row r="200" s="2" customFormat="1">
      <c r="A200" s="38"/>
      <c r="B200" s="39"/>
      <c r="C200" s="40"/>
      <c r="D200" s="226" t="s">
        <v>168</v>
      </c>
      <c r="E200" s="40"/>
      <c r="F200" s="266" t="s">
        <v>225</v>
      </c>
      <c r="G200" s="40"/>
      <c r="H200" s="40"/>
      <c r="I200" s="267"/>
      <c r="J200" s="40"/>
      <c r="K200" s="40"/>
      <c r="L200" s="44"/>
      <c r="M200" s="268"/>
      <c r="N200" s="269"/>
      <c r="O200" s="91"/>
      <c r="P200" s="91"/>
      <c r="Q200" s="91"/>
      <c r="R200" s="91"/>
      <c r="S200" s="91"/>
      <c r="T200" s="92"/>
      <c r="U200" s="38"/>
      <c r="V200" s="38"/>
      <c r="W200" s="38"/>
      <c r="X200" s="38"/>
      <c r="Y200" s="38"/>
      <c r="Z200" s="38"/>
      <c r="AA200" s="38"/>
      <c r="AB200" s="38"/>
      <c r="AC200" s="38"/>
      <c r="AD200" s="38"/>
      <c r="AE200" s="38"/>
      <c r="AT200" s="17" t="s">
        <v>168</v>
      </c>
      <c r="AU200" s="17" t="s">
        <v>83</v>
      </c>
    </row>
    <row r="201" s="13" customFormat="1">
      <c r="A201" s="13"/>
      <c r="B201" s="235"/>
      <c r="C201" s="236"/>
      <c r="D201" s="226" t="s">
        <v>137</v>
      </c>
      <c r="E201" s="237" t="s">
        <v>1</v>
      </c>
      <c r="F201" s="238" t="s">
        <v>585</v>
      </c>
      <c r="G201" s="236"/>
      <c r="H201" s="239">
        <v>243.97200000000001</v>
      </c>
      <c r="I201" s="240"/>
      <c r="J201" s="236"/>
      <c r="K201" s="236"/>
      <c r="L201" s="241"/>
      <c r="M201" s="242"/>
      <c r="N201" s="243"/>
      <c r="O201" s="243"/>
      <c r="P201" s="243"/>
      <c r="Q201" s="243"/>
      <c r="R201" s="243"/>
      <c r="S201" s="243"/>
      <c r="T201" s="244"/>
      <c r="U201" s="13"/>
      <c r="V201" s="13"/>
      <c r="W201" s="13"/>
      <c r="X201" s="13"/>
      <c r="Y201" s="13"/>
      <c r="Z201" s="13"/>
      <c r="AA201" s="13"/>
      <c r="AB201" s="13"/>
      <c r="AC201" s="13"/>
      <c r="AD201" s="13"/>
      <c r="AE201" s="13"/>
      <c r="AT201" s="245" t="s">
        <v>137</v>
      </c>
      <c r="AU201" s="245" t="s">
        <v>83</v>
      </c>
      <c r="AV201" s="13" t="s">
        <v>85</v>
      </c>
      <c r="AW201" s="13" t="s">
        <v>31</v>
      </c>
      <c r="AX201" s="13" t="s">
        <v>75</v>
      </c>
      <c r="AY201" s="245" t="s">
        <v>129</v>
      </c>
    </row>
    <row r="202" s="13" customFormat="1">
      <c r="A202" s="13"/>
      <c r="B202" s="235"/>
      <c r="C202" s="236"/>
      <c r="D202" s="226" t="s">
        <v>137</v>
      </c>
      <c r="E202" s="237" t="s">
        <v>1</v>
      </c>
      <c r="F202" s="238" t="s">
        <v>586</v>
      </c>
      <c r="G202" s="236"/>
      <c r="H202" s="239">
        <v>311.95499999999998</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137</v>
      </c>
      <c r="AU202" s="245" t="s">
        <v>83</v>
      </c>
      <c r="AV202" s="13" t="s">
        <v>85</v>
      </c>
      <c r="AW202" s="13" t="s">
        <v>31</v>
      </c>
      <c r="AX202" s="13" t="s">
        <v>75</v>
      </c>
      <c r="AY202" s="245" t="s">
        <v>129</v>
      </c>
    </row>
    <row r="203" s="13" customFormat="1">
      <c r="A203" s="13"/>
      <c r="B203" s="235"/>
      <c r="C203" s="236"/>
      <c r="D203" s="226" t="s">
        <v>137</v>
      </c>
      <c r="E203" s="237" t="s">
        <v>1</v>
      </c>
      <c r="F203" s="238" t="s">
        <v>587</v>
      </c>
      <c r="G203" s="236"/>
      <c r="H203" s="239">
        <v>482.47199999999998</v>
      </c>
      <c r="I203" s="240"/>
      <c r="J203" s="236"/>
      <c r="K203" s="236"/>
      <c r="L203" s="241"/>
      <c r="M203" s="242"/>
      <c r="N203" s="243"/>
      <c r="O203" s="243"/>
      <c r="P203" s="243"/>
      <c r="Q203" s="243"/>
      <c r="R203" s="243"/>
      <c r="S203" s="243"/>
      <c r="T203" s="244"/>
      <c r="U203" s="13"/>
      <c r="V203" s="13"/>
      <c r="W203" s="13"/>
      <c r="X203" s="13"/>
      <c r="Y203" s="13"/>
      <c r="Z203" s="13"/>
      <c r="AA203" s="13"/>
      <c r="AB203" s="13"/>
      <c r="AC203" s="13"/>
      <c r="AD203" s="13"/>
      <c r="AE203" s="13"/>
      <c r="AT203" s="245" t="s">
        <v>137</v>
      </c>
      <c r="AU203" s="245" t="s">
        <v>83</v>
      </c>
      <c r="AV203" s="13" t="s">
        <v>85</v>
      </c>
      <c r="AW203" s="13" t="s">
        <v>31</v>
      </c>
      <c r="AX203" s="13" t="s">
        <v>75</v>
      </c>
      <c r="AY203" s="245" t="s">
        <v>129</v>
      </c>
    </row>
    <row r="204" s="13" customFormat="1">
      <c r="A204" s="13"/>
      <c r="B204" s="235"/>
      <c r="C204" s="236"/>
      <c r="D204" s="226" t="s">
        <v>137</v>
      </c>
      <c r="E204" s="237" t="s">
        <v>1</v>
      </c>
      <c r="F204" s="238" t="s">
        <v>588</v>
      </c>
      <c r="G204" s="236"/>
      <c r="H204" s="239">
        <v>49.845999999999997</v>
      </c>
      <c r="I204" s="240"/>
      <c r="J204" s="236"/>
      <c r="K204" s="236"/>
      <c r="L204" s="241"/>
      <c r="M204" s="242"/>
      <c r="N204" s="243"/>
      <c r="O204" s="243"/>
      <c r="P204" s="243"/>
      <c r="Q204" s="243"/>
      <c r="R204" s="243"/>
      <c r="S204" s="243"/>
      <c r="T204" s="244"/>
      <c r="U204" s="13"/>
      <c r="V204" s="13"/>
      <c r="W204" s="13"/>
      <c r="X204" s="13"/>
      <c r="Y204" s="13"/>
      <c r="Z204" s="13"/>
      <c r="AA204" s="13"/>
      <c r="AB204" s="13"/>
      <c r="AC204" s="13"/>
      <c r="AD204" s="13"/>
      <c r="AE204" s="13"/>
      <c r="AT204" s="245" t="s">
        <v>137</v>
      </c>
      <c r="AU204" s="245" t="s">
        <v>83</v>
      </c>
      <c r="AV204" s="13" t="s">
        <v>85</v>
      </c>
      <c r="AW204" s="13" t="s">
        <v>31</v>
      </c>
      <c r="AX204" s="13" t="s">
        <v>75</v>
      </c>
      <c r="AY204" s="245" t="s">
        <v>129</v>
      </c>
    </row>
    <row r="205" s="13" customFormat="1">
      <c r="A205" s="13"/>
      <c r="B205" s="235"/>
      <c r="C205" s="236"/>
      <c r="D205" s="226" t="s">
        <v>137</v>
      </c>
      <c r="E205" s="237" t="s">
        <v>1</v>
      </c>
      <c r="F205" s="238" t="s">
        <v>589</v>
      </c>
      <c r="G205" s="236"/>
      <c r="H205" s="239">
        <v>80</v>
      </c>
      <c r="I205" s="240"/>
      <c r="J205" s="236"/>
      <c r="K205" s="236"/>
      <c r="L205" s="241"/>
      <c r="M205" s="242"/>
      <c r="N205" s="243"/>
      <c r="O205" s="243"/>
      <c r="P205" s="243"/>
      <c r="Q205" s="243"/>
      <c r="R205" s="243"/>
      <c r="S205" s="243"/>
      <c r="T205" s="244"/>
      <c r="U205" s="13"/>
      <c r="V205" s="13"/>
      <c r="W205" s="13"/>
      <c r="X205" s="13"/>
      <c r="Y205" s="13"/>
      <c r="Z205" s="13"/>
      <c r="AA205" s="13"/>
      <c r="AB205" s="13"/>
      <c r="AC205" s="13"/>
      <c r="AD205" s="13"/>
      <c r="AE205" s="13"/>
      <c r="AT205" s="245" t="s">
        <v>137</v>
      </c>
      <c r="AU205" s="245" t="s">
        <v>83</v>
      </c>
      <c r="AV205" s="13" t="s">
        <v>85</v>
      </c>
      <c r="AW205" s="13" t="s">
        <v>31</v>
      </c>
      <c r="AX205" s="13" t="s">
        <v>75</v>
      </c>
      <c r="AY205" s="245" t="s">
        <v>129</v>
      </c>
    </row>
    <row r="206" s="14" customFormat="1">
      <c r="A206" s="14"/>
      <c r="B206" s="246"/>
      <c r="C206" s="247"/>
      <c r="D206" s="226" t="s">
        <v>137</v>
      </c>
      <c r="E206" s="248" t="s">
        <v>1</v>
      </c>
      <c r="F206" s="249" t="s">
        <v>160</v>
      </c>
      <c r="G206" s="247"/>
      <c r="H206" s="250">
        <v>1168.2449999999999</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137</v>
      </c>
      <c r="AU206" s="256" t="s">
        <v>83</v>
      </c>
      <c r="AV206" s="14" t="s">
        <v>135</v>
      </c>
      <c r="AW206" s="14" t="s">
        <v>31</v>
      </c>
      <c r="AX206" s="14" t="s">
        <v>83</v>
      </c>
      <c r="AY206" s="256" t="s">
        <v>129</v>
      </c>
    </row>
    <row r="207" s="2" customFormat="1" ht="16.5" customHeight="1">
      <c r="A207" s="38"/>
      <c r="B207" s="39"/>
      <c r="C207" s="257" t="s">
        <v>226</v>
      </c>
      <c r="D207" s="257" t="s">
        <v>163</v>
      </c>
      <c r="E207" s="258" t="s">
        <v>222</v>
      </c>
      <c r="F207" s="259" t="s">
        <v>370</v>
      </c>
      <c r="G207" s="260" t="s">
        <v>190</v>
      </c>
      <c r="H207" s="261">
        <v>11.955</v>
      </c>
      <c r="I207" s="262"/>
      <c r="J207" s="263">
        <f>ROUND(I207*H207,2)</f>
        <v>0</v>
      </c>
      <c r="K207" s="259" t="s">
        <v>133</v>
      </c>
      <c r="L207" s="44"/>
      <c r="M207" s="264" t="s">
        <v>1</v>
      </c>
      <c r="N207" s="265" t="s">
        <v>40</v>
      </c>
      <c r="O207" s="91"/>
      <c r="P207" s="220">
        <f>O207*H207</f>
        <v>0</v>
      </c>
      <c r="Q207" s="220">
        <v>0</v>
      </c>
      <c r="R207" s="220">
        <f>Q207*H207</f>
        <v>0</v>
      </c>
      <c r="S207" s="220">
        <v>0</v>
      </c>
      <c r="T207" s="221">
        <f>S207*H207</f>
        <v>0</v>
      </c>
      <c r="U207" s="38"/>
      <c r="V207" s="38"/>
      <c r="W207" s="38"/>
      <c r="X207" s="38"/>
      <c r="Y207" s="38"/>
      <c r="Z207" s="38"/>
      <c r="AA207" s="38"/>
      <c r="AB207" s="38"/>
      <c r="AC207" s="38"/>
      <c r="AD207" s="38"/>
      <c r="AE207" s="38"/>
      <c r="AR207" s="222" t="s">
        <v>135</v>
      </c>
      <c r="AT207" s="222" t="s">
        <v>163</v>
      </c>
      <c r="AU207" s="222" t="s">
        <v>83</v>
      </c>
      <c r="AY207" s="17" t="s">
        <v>129</v>
      </c>
      <c r="BE207" s="223">
        <f>IF(N207="základní",J207,0)</f>
        <v>0</v>
      </c>
      <c r="BF207" s="223">
        <f>IF(N207="snížená",J207,0)</f>
        <v>0</v>
      </c>
      <c r="BG207" s="223">
        <f>IF(N207="zákl. přenesená",J207,0)</f>
        <v>0</v>
      </c>
      <c r="BH207" s="223">
        <f>IF(N207="sníž. přenesená",J207,0)</f>
        <v>0</v>
      </c>
      <c r="BI207" s="223">
        <f>IF(N207="nulová",J207,0)</f>
        <v>0</v>
      </c>
      <c r="BJ207" s="17" t="s">
        <v>83</v>
      </c>
      <c r="BK207" s="223">
        <f>ROUND(I207*H207,2)</f>
        <v>0</v>
      </c>
      <c r="BL207" s="17" t="s">
        <v>135</v>
      </c>
      <c r="BM207" s="222" t="s">
        <v>371</v>
      </c>
    </row>
    <row r="208" s="2" customFormat="1">
      <c r="A208" s="38"/>
      <c r="B208" s="39"/>
      <c r="C208" s="40"/>
      <c r="D208" s="226" t="s">
        <v>168</v>
      </c>
      <c r="E208" s="40"/>
      <c r="F208" s="266" t="s">
        <v>225</v>
      </c>
      <c r="G208" s="40"/>
      <c r="H208" s="40"/>
      <c r="I208" s="267"/>
      <c r="J208" s="40"/>
      <c r="K208" s="40"/>
      <c r="L208" s="44"/>
      <c r="M208" s="268"/>
      <c r="N208" s="269"/>
      <c r="O208" s="91"/>
      <c r="P208" s="91"/>
      <c r="Q208" s="91"/>
      <c r="R208" s="91"/>
      <c r="S208" s="91"/>
      <c r="T208" s="92"/>
      <c r="U208" s="38"/>
      <c r="V208" s="38"/>
      <c r="W208" s="38"/>
      <c r="X208" s="38"/>
      <c r="Y208" s="38"/>
      <c r="Z208" s="38"/>
      <c r="AA208" s="38"/>
      <c r="AB208" s="38"/>
      <c r="AC208" s="38"/>
      <c r="AD208" s="38"/>
      <c r="AE208" s="38"/>
      <c r="AT208" s="17" t="s">
        <v>168</v>
      </c>
      <c r="AU208" s="17" t="s">
        <v>83</v>
      </c>
    </row>
    <row r="209" s="13" customFormat="1">
      <c r="A209" s="13"/>
      <c r="B209" s="235"/>
      <c r="C209" s="236"/>
      <c r="D209" s="226" t="s">
        <v>137</v>
      </c>
      <c r="E209" s="237" t="s">
        <v>1</v>
      </c>
      <c r="F209" s="238" t="s">
        <v>576</v>
      </c>
      <c r="G209" s="236"/>
      <c r="H209" s="239">
        <v>2.3570000000000002</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137</v>
      </c>
      <c r="AU209" s="245" t="s">
        <v>83</v>
      </c>
      <c r="AV209" s="13" t="s">
        <v>85</v>
      </c>
      <c r="AW209" s="13" t="s">
        <v>31</v>
      </c>
      <c r="AX209" s="13" t="s">
        <v>75</v>
      </c>
      <c r="AY209" s="245" t="s">
        <v>129</v>
      </c>
    </row>
    <row r="210" s="13" customFormat="1">
      <c r="A210" s="13"/>
      <c r="B210" s="235"/>
      <c r="C210" s="236"/>
      <c r="D210" s="226" t="s">
        <v>137</v>
      </c>
      <c r="E210" s="237" t="s">
        <v>1</v>
      </c>
      <c r="F210" s="238" t="s">
        <v>577</v>
      </c>
      <c r="G210" s="236"/>
      <c r="H210" s="239">
        <v>2.3639999999999999</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137</v>
      </c>
      <c r="AU210" s="245" t="s">
        <v>83</v>
      </c>
      <c r="AV210" s="13" t="s">
        <v>85</v>
      </c>
      <c r="AW210" s="13" t="s">
        <v>31</v>
      </c>
      <c r="AX210" s="13" t="s">
        <v>75</v>
      </c>
      <c r="AY210" s="245" t="s">
        <v>129</v>
      </c>
    </row>
    <row r="211" s="13" customFormat="1">
      <c r="A211" s="13"/>
      <c r="B211" s="235"/>
      <c r="C211" s="236"/>
      <c r="D211" s="226" t="s">
        <v>137</v>
      </c>
      <c r="E211" s="237" t="s">
        <v>1</v>
      </c>
      <c r="F211" s="238" t="s">
        <v>578</v>
      </c>
      <c r="G211" s="236"/>
      <c r="H211" s="239">
        <v>1.762</v>
      </c>
      <c r="I211" s="240"/>
      <c r="J211" s="236"/>
      <c r="K211" s="236"/>
      <c r="L211" s="241"/>
      <c r="M211" s="242"/>
      <c r="N211" s="243"/>
      <c r="O211" s="243"/>
      <c r="P211" s="243"/>
      <c r="Q211" s="243"/>
      <c r="R211" s="243"/>
      <c r="S211" s="243"/>
      <c r="T211" s="244"/>
      <c r="U211" s="13"/>
      <c r="V211" s="13"/>
      <c r="W211" s="13"/>
      <c r="X211" s="13"/>
      <c r="Y211" s="13"/>
      <c r="Z211" s="13"/>
      <c r="AA211" s="13"/>
      <c r="AB211" s="13"/>
      <c r="AC211" s="13"/>
      <c r="AD211" s="13"/>
      <c r="AE211" s="13"/>
      <c r="AT211" s="245" t="s">
        <v>137</v>
      </c>
      <c r="AU211" s="245" t="s">
        <v>83</v>
      </c>
      <c r="AV211" s="13" t="s">
        <v>85</v>
      </c>
      <c r="AW211" s="13" t="s">
        <v>31</v>
      </c>
      <c r="AX211" s="13" t="s">
        <v>75</v>
      </c>
      <c r="AY211" s="245" t="s">
        <v>129</v>
      </c>
    </row>
    <row r="212" s="13" customFormat="1">
      <c r="A212" s="13"/>
      <c r="B212" s="235"/>
      <c r="C212" s="236"/>
      <c r="D212" s="226" t="s">
        <v>137</v>
      </c>
      <c r="E212" s="237" t="s">
        <v>1</v>
      </c>
      <c r="F212" s="238" t="s">
        <v>579</v>
      </c>
      <c r="G212" s="236"/>
      <c r="H212" s="239">
        <v>1.6830000000000001</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137</v>
      </c>
      <c r="AU212" s="245" t="s">
        <v>83</v>
      </c>
      <c r="AV212" s="13" t="s">
        <v>85</v>
      </c>
      <c r="AW212" s="13" t="s">
        <v>31</v>
      </c>
      <c r="AX212" s="13" t="s">
        <v>75</v>
      </c>
      <c r="AY212" s="245" t="s">
        <v>129</v>
      </c>
    </row>
    <row r="213" s="13" customFormat="1">
      <c r="A213" s="13"/>
      <c r="B213" s="235"/>
      <c r="C213" s="236"/>
      <c r="D213" s="226" t="s">
        <v>137</v>
      </c>
      <c r="E213" s="237" t="s">
        <v>1</v>
      </c>
      <c r="F213" s="238" t="s">
        <v>580</v>
      </c>
      <c r="G213" s="236"/>
      <c r="H213" s="239">
        <v>0.80500000000000005</v>
      </c>
      <c r="I213" s="240"/>
      <c r="J213" s="236"/>
      <c r="K213" s="236"/>
      <c r="L213" s="241"/>
      <c r="M213" s="242"/>
      <c r="N213" s="243"/>
      <c r="O213" s="243"/>
      <c r="P213" s="243"/>
      <c r="Q213" s="243"/>
      <c r="R213" s="243"/>
      <c r="S213" s="243"/>
      <c r="T213" s="244"/>
      <c r="U213" s="13"/>
      <c r="V213" s="13"/>
      <c r="W213" s="13"/>
      <c r="X213" s="13"/>
      <c r="Y213" s="13"/>
      <c r="Z213" s="13"/>
      <c r="AA213" s="13"/>
      <c r="AB213" s="13"/>
      <c r="AC213" s="13"/>
      <c r="AD213" s="13"/>
      <c r="AE213" s="13"/>
      <c r="AT213" s="245" t="s">
        <v>137</v>
      </c>
      <c r="AU213" s="245" t="s">
        <v>83</v>
      </c>
      <c r="AV213" s="13" t="s">
        <v>85</v>
      </c>
      <c r="AW213" s="13" t="s">
        <v>31</v>
      </c>
      <c r="AX213" s="13" t="s">
        <v>75</v>
      </c>
      <c r="AY213" s="245" t="s">
        <v>129</v>
      </c>
    </row>
    <row r="214" s="13" customFormat="1">
      <c r="A214" s="13"/>
      <c r="B214" s="235"/>
      <c r="C214" s="236"/>
      <c r="D214" s="226" t="s">
        <v>137</v>
      </c>
      <c r="E214" s="237" t="s">
        <v>1</v>
      </c>
      <c r="F214" s="238" t="s">
        <v>581</v>
      </c>
      <c r="G214" s="236"/>
      <c r="H214" s="239">
        <v>0.85299999999999998</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137</v>
      </c>
      <c r="AU214" s="245" t="s">
        <v>83</v>
      </c>
      <c r="AV214" s="13" t="s">
        <v>85</v>
      </c>
      <c r="AW214" s="13" t="s">
        <v>31</v>
      </c>
      <c r="AX214" s="13" t="s">
        <v>75</v>
      </c>
      <c r="AY214" s="245" t="s">
        <v>129</v>
      </c>
    </row>
    <row r="215" s="13" customFormat="1">
      <c r="A215" s="13"/>
      <c r="B215" s="235"/>
      <c r="C215" s="236"/>
      <c r="D215" s="226" t="s">
        <v>137</v>
      </c>
      <c r="E215" s="237" t="s">
        <v>1</v>
      </c>
      <c r="F215" s="238" t="s">
        <v>582</v>
      </c>
      <c r="G215" s="236"/>
      <c r="H215" s="239">
        <v>0.80500000000000005</v>
      </c>
      <c r="I215" s="240"/>
      <c r="J215" s="236"/>
      <c r="K215" s="236"/>
      <c r="L215" s="241"/>
      <c r="M215" s="242"/>
      <c r="N215" s="243"/>
      <c r="O215" s="243"/>
      <c r="P215" s="243"/>
      <c r="Q215" s="243"/>
      <c r="R215" s="243"/>
      <c r="S215" s="243"/>
      <c r="T215" s="244"/>
      <c r="U215" s="13"/>
      <c r="V215" s="13"/>
      <c r="W215" s="13"/>
      <c r="X215" s="13"/>
      <c r="Y215" s="13"/>
      <c r="Z215" s="13"/>
      <c r="AA215" s="13"/>
      <c r="AB215" s="13"/>
      <c r="AC215" s="13"/>
      <c r="AD215" s="13"/>
      <c r="AE215" s="13"/>
      <c r="AT215" s="245" t="s">
        <v>137</v>
      </c>
      <c r="AU215" s="245" t="s">
        <v>83</v>
      </c>
      <c r="AV215" s="13" t="s">
        <v>85</v>
      </c>
      <c r="AW215" s="13" t="s">
        <v>31</v>
      </c>
      <c r="AX215" s="13" t="s">
        <v>75</v>
      </c>
      <c r="AY215" s="245" t="s">
        <v>129</v>
      </c>
    </row>
    <row r="216" s="13" customFormat="1">
      <c r="A216" s="13"/>
      <c r="B216" s="235"/>
      <c r="C216" s="236"/>
      <c r="D216" s="226" t="s">
        <v>137</v>
      </c>
      <c r="E216" s="237" t="s">
        <v>1</v>
      </c>
      <c r="F216" s="238" t="s">
        <v>583</v>
      </c>
      <c r="G216" s="236"/>
      <c r="H216" s="239">
        <v>0.71999999999999997</v>
      </c>
      <c r="I216" s="240"/>
      <c r="J216" s="236"/>
      <c r="K216" s="236"/>
      <c r="L216" s="241"/>
      <c r="M216" s="242"/>
      <c r="N216" s="243"/>
      <c r="O216" s="243"/>
      <c r="P216" s="243"/>
      <c r="Q216" s="243"/>
      <c r="R216" s="243"/>
      <c r="S216" s="243"/>
      <c r="T216" s="244"/>
      <c r="U216" s="13"/>
      <c r="V216" s="13"/>
      <c r="W216" s="13"/>
      <c r="X216" s="13"/>
      <c r="Y216" s="13"/>
      <c r="Z216" s="13"/>
      <c r="AA216" s="13"/>
      <c r="AB216" s="13"/>
      <c r="AC216" s="13"/>
      <c r="AD216" s="13"/>
      <c r="AE216" s="13"/>
      <c r="AT216" s="245" t="s">
        <v>137</v>
      </c>
      <c r="AU216" s="245" t="s">
        <v>83</v>
      </c>
      <c r="AV216" s="13" t="s">
        <v>85</v>
      </c>
      <c r="AW216" s="13" t="s">
        <v>31</v>
      </c>
      <c r="AX216" s="13" t="s">
        <v>75</v>
      </c>
      <c r="AY216" s="245" t="s">
        <v>129</v>
      </c>
    </row>
    <row r="217" s="13" customFormat="1">
      <c r="A217" s="13"/>
      <c r="B217" s="235"/>
      <c r="C217" s="236"/>
      <c r="D217" s="226" t="s">
        <v>137</v>
      </c>
      <c r="E217" s="237" t="s">
        <v>1</v>
      </c>
      <c r="F217" s="238" t="s">
        <v>584</v>
      </c>
      <c r="G217" s="236"/>
      <c r="H217" s="239">
        <v>0.60599999999999998</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137</v>
      </c>
      <c r="AU217" s="245" t="s">
        <v>83</v>
      </c>
      <c r="AV217" s="13" t="s">
        <v>85</v>
      </c>
      <c r="AW217" s="13" t="s">
        <v>31</v>
      </c>
      <c r="AX217" s="13" t="s">
        <v>75</v>
      </c>
      <c r="AY217" s="245" t="s">
        <v>129</v>
      </c>
    </row>
    <row r="218" s="14" customFormat="1">
      <c r="A218" s="14"/>
      <c r="B218" s="246"/>
      <c r="C218" s="247"/>
      <c r="D218" s="226" t="s">
        <v>137</v>
      </c>
      <c r="E218" s="248" t="s">
        <v>1</v>
      </c>
      <c r="F218" s="249" t="s">
        <v>160</v>
      </c>
      <c r="G218" s="247"/>
      <c r="H218" s="250">
        <v>11.955</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137</v>
      </c>
      <c r="AU218" s="256" t="s">
        <v>83</v>
      </c>
      <c r="AV218" s="14" t="s">
        <v>135</v>
      </c>
      <c r="AW218" s="14" t="s">
        <v>31</v>
      </c>
      <c r="AX218" s="14" t="s">
        <v>83</v>
      </c>
      <c r="AY218" s="256" t="s">
        <v>129</v>
      </c>
    </row>
    <row r="219" s="2" customFormat="1" ht="55.5" customHeight="1">
      <c r="A219" s="38"/>
      <c r="B219" s="39"/>
      <c r="C219" s="257" t="s">
        <v>230</v>
      </c>
      <c r="D219" s="257" t="s">
        <v>163</v>
      </c>
      <c r="E219" s="258" t="s">
        <v>243</v>
      </c>
      <c r="F219" s="259" t="s">
        <v>244</v>
      </c>
      <c r="G219" s="260" t="s">
        <v>190</v>
      </c>
      <c r="H219" s="261">
        <v>11.955</v>
      </c>
      <c r="I219" s="262"/>
      <c r="J219" s="263">
        <f>ROUND(I219*H219,2)</f>
        <v>0</v>
      </c>
      <c r="K219" s="259" t="s">
        <v>133</v>
      </c>
      <c r="L219" s="44"/>
      <c r="M219" s="264" t="s">
        <v>1</v>
      </c>
      <c r="N219" s="265" t="s">
        <v>40</v>
      </c>
      <c r="O219" s="91"/>
      <c r="P219" s="220">
        <f>O219*H219</f>
        <v>0</v>
      </c>
      <c r="Q219" s="220">
        <v>0</v>
      </c>
      <c r="R219" s="220">
        <f>Q219*H219</f>
        <v>0</v>
      </c>
      <c r="S219" s="220">
        <v>0</v>
      </c>
      <c r="T219" s="221">
        <f>S219*H219</f>
        <v>0</v>
      </c>
      <c r="U219" s="38"/>
      <c r="V219" s="38"/>
      <c r="W219" s="38"/>
      <c r="X219" s="38"/>
      <c r="Y219" s="38"/>
      <c r="Z219" s="38"/>
      <c r="AA219" s="38"/>
      <c r="AB219" s="38"/>
      <c r="AC219" s="38"/>
      <c r="AD219" s="38"/>
      <c r="AE219" s="38"/>
      <c r="AR219" s="222" t="s">
        <v>135</v>
      </c>
      <c r="AT219" s="222" t="s">
        <v>163</v>
      </c>
      <c r="AU219" s="222" t="s">
        <v>83</v>
      </c>
      <c r="AY219" s="17" t="s">
        <v>129</v>
      </c>
      <c r="BE219" s="223">
        <f>IF(N219="základní",J219,0)</f>
        <v>0</v>
      </c>
      <c r="BF219" s="223">
        <f>IF(N219="snížená",J219,0)</f>
        <v>0</v>
      </c>
      <c r="BG219" s="223">
        <f>IF(N219="zákl. přenesená",J219,0)</f>
        <v>0</v>
      </c>
      <c r="BH219" s="223">
        <f>IF(N219="sníž. přenesená",J219,0)</f>
        <v>0</v>
      </c>
      <c r="BI219" s="223">
        <f>IF(N219="nulová",J219,0)</f>
        <v>0</v>
      </c>
      <c r="BJ219" s="17" t="s">
        <v>83</v>
      </c>
      <c r="BK219" s="223">
        <f>ROUND(I219*H219,2)</f>
        <v>0</v>
      </c>
      <c r="BL219" s="17" t="s">
        <v>135</v>
      </c>
      <c r="BM219" s="222" t="s">
        <v>516</v>
      </c>
    </row>
    <row r="220" s="2" customFormat="1">
      <c r="A220" s="38"/>
      <c r="B220" s="39"/>
      <c r="C220" s="40"/>
      <c r="D220" s="226" t="s">
        <v>168</v>
      </c>
      <c r="E220" s="40"/>
      <c r="F220" s="266" t="s">
        <v>246</v>
      </c>
      <c r="G220" s="40"/>
      <c r="H220" s="40"/>
      <c r="I220" s="267"/>
      <c r="J220" s="40"/>
      <c r="K220" s="40"/>
      <c r="L220" s="44"/>
      <c r="M220" s="268"/>
      <c r="N220" s="269"/>
      <c r="O220" s="91"/>
      <c r="P220" s="91"/>
      <c r="Q220" s="91"/>
      <c r="R220" s="91"/>
      <c r="S220" s="91"/>
      <c r="T220" s="92"/>
      <c r="U220" s="38"/>
      <c r="V220" s="38"/>
      <c r="W220" s="38"/>
      <c r="X220" s="38"/>
      <c r="Y220" s="38"/>
      <c r="Z220" s="38"/>
      <c r="AA220" s="38"/>
      <c r="AB220" s="38"/>
      <c r="AC220" s="38"/>
      <c r="AD220" s="38"/>
      <c r="AE220" s="38"/>
      <c r="AT220" s="17" t="s">
        <v>168</v>
      </c>
      <c r="AU220" s="17" t="s">
        <v>83</v>
      </c>
    </row>
    <row r="221" s="2" customFormat="1" ht="55.5" customHeight="1">
      <c r="A221" s="38"/>
      <c r="B221" s="39"/>
      <c r="C221" s="257" t="s">
        <v>237</v>
      </c>
      <c r="D221" s="257" t="s">
        <v>163</v>
      </c>
      <c r="E221" s="258" t="s">
        <v>249</v>
      </c>
      <c r="F221" s="259" t="s">
        <v>250</v>
      </c>
      <c r="G221" s="260" t="s">
        <v>204</v>
      </c>
      <c r="H221" s="261">
        <v>1168.2449999999999</v>
      </c>
      <c r="I221" s="262"/>
      <c r="J221" s="263">
        <f>ROUND(I221*H221,2)</f>
        <v>0</v>
      </c>
      <c r="K221" s="259" t="s">
        <v>133</v>
      </c>
      <c r="L221" s="44"/>
      <c r="M221" s="264" t="s">
        <v>1</v>
      </c>
      <c r="N221" s="265" t="s">
        <v>40</v>
      </c>
      <c r="O221" s="91"/>
      <c r="P221" s="220">
        <f>O221*H221</f>
        <v>0</v>
      </c>
      <c r="Q221" s="220">
        <v>0</v>
      </c>
      <c r="R221" s="220">
        <f>Q221*H221</f>
        <v>0</v>
      </c>
      <c r="S221" s="220">
        <v>0</v>
      </c>
      <c r="T221" s="221">
        <f>S221*H221</f>
        <v>0</v>
      </c>
      <c r="U221" s="38"/>
      <c r="V221" s="38"/>
      <c r="W221" s="38"/>
      <c r="X221" s="38"/>
      <c r="Y221" s="38"/>
      <c r="Z221" s="38"/>
      <c r="AA221" s="38"/>
      <c r="AB221" s="38"/>
      <c r="AC221" s="38"/>
      <c r="AD221" s="38"/>
      <c r="AE221" s="38"/>
      <c r="AR221" s="222" t="s">
        <v>135</v>
      </c>
      <c r="AT221" s="222" t="s">
        <v>163</v>
      </c>
      <c r="AU221" s="222" t="s">
        <v>83</v>
      </c>
      <c r="AY221" s="17" t="s">
        <v>129</v>
      </c>
      <c r="BE221" s="223">
        <f>IF(N221="základní",J221,0)</f>
        <v>0</v>
      </c>
      <c r="BF221" s="223">
        <f>IF(N221="snížená",J221,0)</f>
        <v>0</v>
      </c>
      <c r="BG221" s="223">
        <f>IF(N221="zákl. přenesená",J221,0)</f>
        <v>0</v>
      </c>
      <c r="BH221" s="223">
        <f>IF(N221="sníž. přenesená",J221,0)</f>
        <v>0</v>
      </c>
      <c r="BI221" s="223">
        <f>IF(N221="nulová",J221,0)</f>
        <v>0</v>
      </c>
      <c r="BJ221" s="17" t="s">
        <v>83</v>
      </c>
      <c r="BK221" s="223">
        <f>ROUND(I221*H221,2)</f>
        <v>0</v>
      </c>
      <c r="BL221" s="17" t="s">
        <v>135</v>
      </c>
      <c r="BM221" s="222" t="s">
        <v>517</v>
      </c>
    </row>
    <row r="222" s="2" customFormat="1">
      <c r="A222" s="38"/>
      <c r="B222" s="39"/>
      <c r="C222" s="40"/>
      <c r="D222" s="226" t="s">
        <v>168</v>
      </c>
      <c r="E222" s="40"/>
      <c r="F222" s="266" t="s">
        <v>246</v>
      </c>
      <c r="G222" s="40"/>
      <c r="H222" s="40"/>
      <c r="I222" s="267"/>
      <c r="J222" s="40"/>
      <c r="K222" s="40"/>
      <c r="L222" s="44"/>
      <c r="M222" s="268"/>
      <c r="N222" s="269"/>
      <c r="O222" s="91"/>
      <c r="P222" s="91"/>
      <c r="Q222" s="91"/>
      <c r="R222" s="91"/>
      <c r="S222" s="91"/>
      <c r="T222" s="92"/>
      <c r="U222" s="38"/>
      <c r="V222" s="38"/>
      <c r="W222" s="38"/>
      <c r="X222" s="38"/>
      <c r="Y222" s="38"/>
      <c r="Z222" s="38"/>
      <c r="AA222" s="38"/>
      <c r="AB222" s="38"/>
      <c r="AC222" s="38"/>
      <c r="AD222" s="38"/>
      <c r="AE222" s="38"/>
      <c r="AT222" s="17" t="s">
        <v>168</v>
      </c>
      <c r="AU222" s="17" t="s">
        <v>83</v>
      </c>
    </row>
    <row r="223" s="11" customFormat="1" ht="25.92" customHeight="1">
      <c r="A223" s="11"/>
      <c r="B223" s="196"/>
      <c r="C223" s="197"/>
      <c r="D223" s="198" t="s">
        <v>74</v>
      </c>
      <c r="E223" s="199" t="s">
        <v>253</v>
      </c>
      <c r="F223" s="199" t="s">
        <v>254</v>
      </c>
      <c r="G223" s="197"/>
      <c r="H223" s="197"/>
      <c r="I223" s="200"/>
      <c r="J223" s="201">
        <f>BK223</f>
        <v>0</v>
      </c>
      <c r="K223" s="197"/>
      <c r="L223" s="202"/>
      <c r="M223" s="203"/>
      <c r="N223" s="204"/>
      <c r="O223" s="204"/>
      <c r="P223" s="205">
        <f>SUM(P224:P239)</f>
        <v>0</v>
      </c>
      <c r="Q223" s="204"/>
      <c r="R223" s="205">
        <f>SUM(R224:R239)</f>
        <v>0</v>
      </c>
      <c r="S223" s="204"/>
      <c r="T223" s="206">
        <f>SUM(T224:T239)</f>
        <v>0</v>
      </c>
      <c r="U223" s="11"/>
      <c r="V223" s="11"/>
      <c r="W223" s="11"/>
      <c r="X223" s="11"/>
      <c r="Y223" s="11"/>
      <c r="Z223" s="11"/>
      <c r="AA223" s="11"/>
      <c r="AB223" s="11"/>
      <c r="AC223" s="11"/>
      <c r="AD223" s="11"/>
      <c r="AE223" s="11"/>
      <c r="AR223" s="207" t="s">
        <v>135</v>
      </c>
      <c r="AT223" s="208" t="s">
        <v>74</v>
      </c>
      <c r="AU223" s="208" t="s">
        <v>75</v>
      </c>
      <c r="AY223" s="207" t="s">
        <v>129</v>
      </c>
      <c r="BK223" s="209">
        <f>SUM(BK224:BK239)</f>
        <v>0</v>
      </c>
    </row>
    <row r="224" s="2" customFormat="1">
      <c r="A224" s="38"/>
      <c r="B224" s="39"/>
      <c r="C224" s="257" t="s">
        <v>242</v>
      </c>
      <c r="D224" s="257" t="s">
        <v>163</v>
      </c>
      <c r="E224" s="258" t="s">
        <v>256</v>
      </c>
      <c r="F224" s="259" t="s">
        <v>257</v>
      </c>
      <c r="G224" s="260" t="s">
        <v>258</v>
      </c>
      <c r="H224" s="261">
        <v>90</v>
      </c>
      <c r="I224" s="262"/>
      <c r="J224" s="263">
        <f>ROUND(I224*H224,2)</f>
        <v>0</v>
      </c>
      <c r="K224" s="259" t="s">
        <v>133</v>
      </c>
      <c r="L224" s="44"/>
      <c r="M224" s="264" t="s">
        <v>1</v>
      </c>
      <c r="N224" s="265" t="s">
        <v>40</v>
      </c>
      <c r="O224" s="91"/>
      <c r="P224" s="220">
        <f>O224*H224</f>
        <v>0</v>
      </c>
      <c r="Q224" s="220">
        <v>0</v>
      </c>
      <c r="R224" s="220">
        <f>Q224*H224</f>
        <v>0</v>
      </c>
      <c r="S224" s="220">
        <v>0</v>
      </c>
      <c r="T224" s="221">
        <f>S224*H224</f>
        <v>0</v>
      </c>
      <c r="U224" s="38"/>
      <c r="V224" s="38"/>
      <c r="W224" s="38"/>
      <c r="X224" s="38"/>
      <c r="Y224" s="38"/>
      <c r="Z224" s="38"/>
      <c r="AA224" s="38"/>
      <c r="AB224" s="38"/>
      <c r="AC224" s="38"/>
      <c r="AD224" s="38"/>
      <c r="AE224" s="38"/>
      <c r="AR224" s="222" t="s">
        <v>259</v>
      </c>
      <c r="AT224" s="222" t="s">
        <v>163</v>
      </c>
      <c r="AU224" s="222" t="s">
        <v>83</v>
      </c>
      <c r="AY224" s="17" t="s">
        <v>129</v>
      </c>
      <c r="BE224" s="223">
        <f>IF(N224="základní",J224,0)</f>
        <v>0</v>
      </c>
      <c r="BF224" s="223">
        <f>IF(N224="snížená",J224,0)</f>
        <v>0</v>
      </c>
      <c r="BG224" s="223">
        <f>IF(N224="zákl. přenesená",J224,0)</f>
        <v>0</v>
      </c>
      <c r="BH224" s="223">
        <f>IF(N224="sníž. přenesená",J224,0)</f>
        <v>0</v>
      </c>
      <c r="BI224" s="223">
        <f>IF(N224="nulová",J224,0)</f>
        <v>0</v>
      </c>
      <c r="BJ224" s="17" t="s">
        <v>83</v>
      </c>
      <c r="BK224" s="223">
        <f>ROUND(I224*H224,2)</f>
        <v>0</v>
      </c>
      <c r="BL224" s="17" t="s">
        <v>259</v>
      </c>
      <c r="BM224" s="222" t="s">
        <v>536</v>
      </c>
    </row>
    <row r="225" s="13" customFormat="1">
      <c r="A225" s="13"/>
      <c r="B225" s="235"/>
      <c r="C225" s="236"/>
      <c r="D225" s="226" t="s">
        <v>137</v>
      </c>
      <c r="E225" s="237" t="s">
        <v>1</v>
      </c>
      <c r="F225" s="238" t="s">
        <v>590</v>
      </c>
      <c r="G225" s="236"/>
      <c r="H225" s="239">
        <v>22</v>
      </c>
      <c r="I225" s="240"/>
      <c r="J225" s="236"/>
      <c r="K225" s="236"/>
      <c r="L225" s="241"/>
      <c r="M225" s="242"/>
      <c r="N225" s="243"/>
      <c r="O225" s="243"/>
      <c r="P225" s="243"/>
      <c r="Q225" s="243"/>
      <c r="R225" s="243"/>
      <c r="S225" s="243"/>
      <c r="T225" s="244"/>
      <c r="U225" s="13"/>
      <c r="V225" s="13"/>
      <c r="W225" s="13"/>
      <c r="X225" s="13"/>
      <c r="Y225" s="13"/>
      <c r="Z225" s="13"/>
      <c r="AA225" s="13"/>
      <c r="AB225" s="13"/>
      <c r="AC225" s="13"/>
      <c r="AD225" s="13"/>
      <c r="AE225" s="13"/>
      <c r="AT225" s="245" t="s">
        <v>137</v>
      </c>
      <c r="AU225" s="245" t="s">
        <v>83</v>
      </c>
      <c r="AV225" s="13" t="s">
        <v>85</v>
      </c>
      <c r="AW225" s="13" t="s">
        <v>31</v>
      </c>
      <c r="AX225" s="13" t="s">
        <v>75</v>
      </c>
      <c r="AY225" s="245" t="s">
        <v>129</v>
      </c>
    </row>
    <row r="226" s="13" customFormat="1">
      <c r="A226" s="13"/>
      <c r="B226" s="235"/>
      <c r="C226" s="236"/>
      <c r="D226" s="226" t="s">
        <v>137</v>
      </c>
      <c r="E226" s="237" t="s">
        <v>1</v>
      </c>
      <c r="F226" s="238" t="s">
        <v>591</v>
      </c>
      <c r="G226" s="236"/>
      <c r="H226" s="239">
        <v>26</v>
      </c>
      <c r="I226" s="240"/>
      <c r="J226" s="236"/>
      <c r="K226" s="236"/>
      <c r="L226" s="241"/>
      <c r="M226" s="242"/>
      <c r="N226" s="243"/>
      <c r="O226" s="243"/>
      <c r="P226" s="243"/>
      <c r="Q226" s="243"/>
      <c r="R226" s="243"/>
      <c r="S226" s="243"/>
      <c r="T226" s="244"/>
      <c r="U226" s="13"/>
      <c r="V226" s="13"/>
      <c r="W226" s="13"/>
      <c r="X226" s="13"/>
      <c r="Y226" s="13"/>
      <c r="Z226" s="13"/>
      <c r="AA226" s="13"/>
      <c r="AB226" s="13"/>
      <c r="AC226" s="13"/>
      <c r="AD226" s="13"/>
      <c r="AE226" s="13"/>
      <c r="AT226" s="245" t="s">
        <v>137</v>
      </c>
      <c r="AU226" s="245" t="s">
        <v>83</v>
      </c>
      <c r="AV226" s="13" t="s">
        <v>85</v>
      </c>
      <c r="AW226" s="13" t="s">
        <v>31</v>
      </c>
      <c r="AX226" s="13" t="s">
        <v>75</v>
      </c>
      <c r="AY226" s="245" t="s">
        <v>129</v>
      </c>
    </row>
    <row r="227" s="13" customFormat="1">
      <c r="A227" s="13"/>
      <c r="B227" s="235"/>
      <c r="C227" s="236"/>
      <c r="D227" s="226" t="s">
        <v>137</v>
      </c>
      <c r="E227" s="237" t="s">
        <v>1</v>
      </c>
      <c r="F227" s="238" t="s">
        <v>592</v>
      </c>
      <c r="G227" s="236"/>
      <c r="H227" s="239">
        <v>42</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137</v>
      </c>
      <c r="AU227" s="245" t="s">
        <v>83</v>
      </c>
      <c r="AV227" s="13" t="s">
        <v>85</v>
      </c>
      <c r="AW227" s="13" t="s">
        <v>31</v>
      </c>
      <c r="AX227" s="13" t="s">
        <v>75</v>
      </c>
      <c r="AY227" s="245" t="s">
        <v>129</v>
      </c>
    </row>
    <row r="228" s="14" customFormat="1">
      <c r="A228" s="14"/>
      <c r="B228" s="246"/>
      <c r="C228" s="247"/>
      <c r="D228" s="226" t="s">
        <v>137</v>
      </c>
      <c r="E228" s="248" t="s">
        <v>1</v>
      </c>
      <c r="F228" s="249" t="s">
        <v>160</v>
      </c>
      <c r="G228" s="247"/>
      <c r="H228" s="250">
        <v>90</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137</v>
      </c>
      <c r="AU228" s="256" t="s">
        <v>83</v>
      </c>
      <c r="AV228" s="14" t="s">
        <v>135</v>
      </c>
      <c r="AW228" s="14" t="s">
        <v>31</v>
      </c>
      <c r="AX228" s="14" t="s">
        <v>83</v>
      </c>
      <c r="AY228" s="256" t="s">
        <v>129</v>
      </c>
    </row>
    <row r="229" s="2" customFormat="1" ht="55.5" customHeight="1">
      <c r="A229" s="38"/>
      <c r="B229" s="39"/>
      <c r="C229" s="257" t="s">
        <v>248</v>
      </c>
      <c r="D229" s="257" t="s">
        <v>163</v>
      </c>
      <c r="E229" s="258" t="s">
        <v>262</v>
      </c>
      <c r="F229" s="259" t="s">
        <v>263</v>
      </c>
      <c r="G229" s="260" t="s">
        <v>258</v>
      </c>
      <c r="H229" s="261">
        <v>90</v>
      </c>
      <c r="I229" s="262"/>
      <c r="J229" s="263">
        <f>ROUND(I229*H229,2)</f>
        <v>0</v>
      </c>
      <c r="K229" s="259" t="s">
        <v>133</v>
      </c>
      <c r="L229" s="44"/>
      <c r="M229" s="264" t="s">
        <v>1</v>
      </c>
      <c r="N229" s="265" t="s">
        <v>40</v>
      </c>
      <c r="O229" s="91"/>
      <c r="P229" s="220">
        <f>O229*H229</f>
        <v>0</v>
      </c>
      <c r="Q229" s="220">
        <v>0</v>
      </c>
      <c r="R229" s="220">
        <f>Q229*H229</f>
        <v>0</v>
      </c>
      <c r="S229" s="220">
        <v>0</v>
      </c>
      <c r="T229" s="221">
        <f>S229*H229</f>
        <v>0</v>
      </c>
      <c r="U229" s="38"/>
      <c r="V229" s="38"/>
      <c r="W229" s="38"/>
      <c r="X229" s="38"/>
      <c r="Y229" s="38"/>
      <c r="Z229" s="38"/>
      <c r="AA229" s="38"/>
      <c r="AB229" s="38"/>
      <c r="AC229" s="38"/>
      <c r="AD229" s="38"/>
      <c r="AE229" s="38"/>
      <c r="AR229" s="222" t="s">
        <v>259</v>
      </c>
      <c r="AT229" s="222" t="s">
        <v>163</v>
      </c>
      <c r="AU229" s="222" t="s">
        <v>83</v>
      </c>
      <c r="AY229" s="17" t="s">
        <v>129</v>
      </c>
      <c r="BE229" s="223">
        <f>IF(N229="základní",J229,0)</f>
        <v>0</v>
      </c>
      <c r="BF229" s="223">
        <f>IF(N229="snížená",J229,0)</f>
        <v>0</v>
      </c>
      <c r="BG229" s="223">
        <f>IF(N229="zákl. přenesená",J229,0)</f>
        <v>0</v>
      </c>
      <c r="BH229" s="223">
        <f>IF(N229="sníž. přenesená",J229,0)</f>
        <v>0</v>
      </c>
      <c r="BI229" s="223">
        <f>IF(N229="nulová",J229,0)</f>
        <v>0</v>
      </c>
      <c r="BJ229" s="17" t="s">
        <v>83</v>
      </c>
      <c r="BK229" s="223">
        <f>ROUND(I229*H229,2)</f>
        <v>0</v>
      </c>
      <c r="BL229" s="17" t="s">
        <v>259</v>
      </c>
      <c r="BM229" s="222" t="s">
        <v>538</v>
      </c>
    </row>
    <row r="230" s="2" customFormat="1" ht="16.5" customHeight="1">
      <c r="A230" s="38"/>
      <c r="B230" s="39"/>
      <c r="C230" s="257" t="s">
        <v>255</v>
      </c>
      <c r="D230" s="257" t="s">
        <v>163</v>
      </c>
      <c r="E230" s="258" t="s">
        <v>267</v>
      </c>
      <c r="F230" s="259" t="s">
        <v>433</v>
      </c>
      <c r="G230" s="260" t="s">
        <v>258</v>
      </c>
      <c r="H230" s="261">
        <v>40</v>
      </c>
      <c r="I230" s="262"/>
      <c r="J230" s="263">
        <f>ROUND(I230*H230,2)</f>
        <v>0</v>
      </c>
      <c r="K230" s="259" t="s">
        <v>133</v>
      </c>
      <c r="L230" s="44"/>
      <c r="M230" s="264" t="s">
        <v>1</v>
      </c>
      <c r="N230" s="265" t="s">
        <v>40</v>
      </c>
      <c r="O230" s="91"/>
      <c r="P230" s="220">
        <f>O230*H230</f>
        <v>0</v>
      </c>
      <c r="Q230" s="220">
        <v>0</v>
      </c>
      <c r="R230" s="220">
        <f>Q230*H230</f>
        <v>0</v>
      </c>
      <c r="S230" s="220">
        <v>0</v>
      </c>
      <c r="T230" s="221">
        <f>S230*H230</f>
        <v>0</v>
      </c>
      <c r="U230" s="38"/>
      <c r="V230" s="38"/>
      <c r="W230" s="38"/>
      <c r="X230" s="38"/>
      <c r="Y230" s="38"/>
      <c r="Z230" s="38"/>
      <c r="AA230" s="38"/>
      <c r="AB230" s="38"/>
      <c r="AC230" s="38"/>
      <c r="AD230" s="38"/>
      <c r="AE230" s="38"/>
      <c r="AR230" s="222" t="s">
        <v>259</v>
      </c>
      <c r="AT230" s="222" t="s">
        <v>163</v>
      </c>
      <c r="AU230" s="222" t="s">
        <v>83</v>
      </c>
      <c r="AY230" s="17" t="s">
        <v>129</v>
      </c>
      <c r="BE230" s="223">
        <f>IF(N230="základní",J230,0)</f>
        <v>0</v>
      </c>
      <c r="BF230" s="223">
        <f>IF(N230="snížená",J230,0)</f>
        <v>0</v>
      </c>
      <c r="BG230" s="223">
        <f>IF(N230="zákl. přenesená",J230,0)</f>
        <v>0</v>
      </c>
      <c r="BH230" s="223">
        <f>IF(N230="sníž. přenesená",J230,0)</f>
        <v>0</v>
      </c>
      <c r="BI230" s="223">
        <f>IF(N230="nulová",J230,0)</f>
        <v>0</v>
      </c>
      <c r="BJ230" s="17" t="s">
        <v>83</v>
      </c>
      <c r="BK230" s="223">
        <f>ROUND(I230*H230,2)</f>
        <v>0</v>
      </c>
      <c r="BL230" s="17" t="s">
        <v>259</v>
      </c>
      <c r="BM230" s="222" t="s">
        <v>434</v>
      </c>
    </row>
    <row r="231" s="13" customFormat="1">
      <c r="A231" s="13"/>
      <c r="B231" s="235"/>
      <c r="C231" s="236"/>
      <c r="D231" s="226" t="s">
        <v>137</v>
      </c>
      <c r="E231" s="237" t="s">
        <v>1</v>
      </c>
      <c r="F231" s="238" t="s">
        <v>593</v>
      </c>
      <c r="G231" s="236"/>
      <c r="H231" s="239">
        <v>8</v>
      </c>
      <c r="I231" s="240"/>
      <c r="J231" s="236"/>
      <c r="K231" s="236"/>
      <c r="L231" s="241"/>
      <c r="M231" s="242"/>
      <c r="N231" s="243"/>
      <c r="O231" s="243"/>
      <c r="P231" s="243"/>
      <c r="Q231" s="243"/>
      <c r="R231" s="243"/>
      <c r="S231" s="243"/>
      <c r="T231" s="244"/>
      <c r="U231" s="13"/>
      <c r="V231" s="13"/>
      <c r="W231" s="13"/>
      <c r="X231" s="13"/>
      <c r="Y231" s="13"/>
      <c r="Z231" s="13"/>
      <c r="AA231" s="13"/>
      <c r="AB231" s="13"/>
      <c r="AC231" s="13"/>
      <c r="AD231" s="13"/>
      <c r="AE231" s="13"/>
      <c r="AT231" s="245" t="s">
        <v>137</v>
      </c>
      <c r="AU231" s="245" t="s">
        <v>83</v>
      </c>
      <c r="AV231" s="13" t="s">
        <v>85</v>
      </c>
      <c r="AW231" s="13" t="s">
        <v>31</v>
      </c>
      <c r="AX231" s="13" t="s">
        <v>75</v>
      </c>
      <c r="AY231" s="245" t="s">
        <v>129</v>
      </c>
    </row>
    <row r="232" s="13" customFormat="1">
      <c r="A232" s="13"/>
      <c r="B232" s="235"/>
      <c r="C232" s="236"/>
      <c r="D232" s="226" t="s">
        <v>137</v>
      </c>
      <c r="E232" s="237" t="s">
        <v>1</v>
      </c>
      <c r="F232" s="238" t="s">
        <v>594</v>
      </c>
      <c r="G232" s="236"/>
      <c r="H232" s="239">
        <v>24</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137</v>
      </c>
      <c r="AU232" s="245" t="s">
        <v>83</v>
      </c>
      <c r="AV232" s="13" t="s">
        <v>85</v>
      </c>
      <c r="AW232" s="13" t="s">
        <v>31</v>
      </c>
      <c r="AX232" s="13" t="s">
        <v>75</v>
      </c>
      <c r="AY232" s="245" t="s">
        <v>129</v>
      </c>
    </row>
    <row r="233" s="13" customFormat="1">
      <c r="A233" s="13"/>
      <c r="B233" s="235"/>
      <c r="C233" s="236"/>
      <c r="D233" s="226" t="s">
        <v>137</v>
      </c>
      <c r="E233" s="237" t="s">
        <v>1</v>
      </c>
      <c r="F233" s="238" t="s">
        <v>595</v>
      </c>
      <c r="G233" s="236"/>
      <c r="H233" s="239">
        <v>8</v>
      </c>
      <c r="I233" s="240"/>
      <c r="J233" s="236"/>
      <c r="K233" s="236"/>
      <c r="L233" s="241"/>
      <c r="M233" s="242"/>
      <c r="N233" s="243"/>
      <c r="O233" s="243"/>
      <c r="P233" s="243"/>
      <c r="Q233" s="243"/>
      <c r="R233" s="243"/>
      <c r="S233" s="243"/>
      <c r="T233" s="244"/>
      <c r="U233" s="13"/>
      <c r="V233" s="13"/>
      <c r="W233" s="13"/>
      <c r="X233" s="13"/>
      <c r="Y233" s="13"/>
      <c r="Z233" s="13"/>
      <c r="AA233" s="13"/>
      <c r="AB233" s="13"/>
      <c r="AC233" s="13"/>
      <c r="AD233" s="13"/>
      <c r="AE233" s="13"/>
      <c r="AT233" s="245" t="s">
        <v>137</v>
      </c>
      <c r="AU233" s="245" t="s">
        <v>83</v>
      </c>
      <c r="AV233" s="13" t="s">
        <v>85</v>
      </c>
      <c r="AW233" s="13" t="s">
        <v>31</v>
      </c>
      <c r="AX233" s="13" t="s">
        <v>75</v>
      </c>
      <c r="AY233" s="245" t="s">
        <v>129</v>
      </c>
    </row>
    <row r="234" s="14" customFormat="1">
      <c r="A234" s="14"/>
      <c r="B234" s="246"/>
      <c r="C234" s="247"/>
      <c r="D234" s="226" t="s">
        <v>137</v>
      </c>
      <c r="E234" s="248" t="s">
        <v>1</v>
      </c>
      <c r="F234" s="249" t="s">
        <v>160</v>
      </c>
      <c r="G234" s="247"/>
      <c r="H234" s="250">
        <v>40</v>
      </c>
      <c r="I234" s="251"/>
      <c r="J234" s="247"/>
      <c r="K234" s="247"/>
      <c r="L234" s="252"/>
      <c r="M234" s="253"/>
      <c r="N234" s="254"/>
      <c r="O234" s="254"/>
      <c r="P234" s="254"/>
      <c r="Q234" s="254"/>
      <c r="R234" s="254"/>
      <c r="S234" s="254"/>
      <c r="T234" s="255"/>
      <c r="U234" s="14"/>
      <c r="V234" s="14"/>
      <c r="W234" s="14"/>
      <c r="X234" s="14"/>
      <c r="Y234" s="14"/>
      <c r="Z234" s="14"/>
      <c r="AA234" s="14"/>
      <c r="AB234" s="14"/>
      <c r="AC234" s="14"/>
      <c r="AD234" s="14"/>
      <c r="AE234" s="14"/>
      <c r="AT234" s="256" t="s">
        <v>137</v>
      </c>
      <c r="AU234" s="256" t="s">
        <v>83</v>
      </c>
      <c r="AV234" s="14" t="s">
        <v>135</v>
      </c>
      <c r="AW234" s="14" t="s">
        <v>31</v>
      </c>
      <c r="AX234" s="14" t="s">
        <v>83</v>
      </c>
      <c r="AY234" s="256" t="s">
        <v>129</v>
      </c>
    </row>
    <row r="235" s="2" customFormat="1" ht="16.5" customHeight="1">
      <c r="A235" s="38"/>
      <c r="B235" s="39"/>
      <c r="C235" s="257" t="s">
        <v>8</v>
      </c>
      <c r="D235" s="257" t="s">
        <v>163</v>
      </c>
      <c r="E235" s="258" t="s">
        <v>277</v>
      </c>
      <c r="F235" s="259" t="s">
        <v>278</v>
      </c>
      <c r="G235" s="260" t="s">
        <v>258</v>
      </c>
      <c r="H235" s="261">
        <v>40</v>
      </c>
      <c r="I235" s="262"/>
      <c r="J235" s="263">
        <f>ROUND(I235*H235,2)</f>
        <v>0</v>
      </c>
      <c r="K235" s="259" t="s">
        <v>133</v>
      </c>
      <c r="L235" s="44"/>
      <c r="M235" s="264" t="s">
        <v>1</v>
      </c>
      <c r="N235" s="265" t="s">
        <v>40</v>
      </c>
      <c r="O235" s="91"/>
      <c r="P235" s="220">
        <f>O235*H235</f>
        <v>0</v>
      </c>
      <c r="Q235" s="220">
        <v>0</v>
      </c>
      <c r="R235" s="220">
        <f>Q235*H235</f>
        <v>0</v>
      </c>
      <c r="S235" s="220">
        <v>0</v>
      </c>
      <c r="T235" s="221">
        <f>S235*H235</f>
        <v>0</v>
      </c>
      <c r="U235" s="38"/>
      <c r="V235" s="38"/>
      <c r="W235" s="38"/>
      <c r="X235" s="38"/>
      <c r="Y235" s="38"/>
      <c r="Z235" s="38"/>
      <c r="AA235" s="38"/>
      <c r="AB235" s="38"/>
      <c r="AC235" s="38"/>
      <c r="AD235" s="38"/>
      <c r="AE235" s="38"/>
      <c r="AR235" s="222" t="s">
        <v>259</v>
      </c>
      <c r="AT235" s="222" t="s">
        <v>163</v>
      </c>
      <c r="AU235" s="222" t="s">
        <v>83</v>
      </c>
      <c r="AY235" s="17" t="s">
        <v>129</v>
      </c>
      <c r="BE235" s="223">
        <f>IF(N235="základní",J235,0)</f>
        <v>0</v>
      </c>
      <c r="BF235" s="223">
        <f>IF(N235="snížená",J235,0)</f>
        <v>0</v>
      </c>
      <c r="BG235" s="223">
        <f>IF(N235="zákl. přenesená",J235,0)</f>
        <v>0</v>
      </c>
      <c r="BH235" s="223">
        <f>IF(N235="sníž. přenesená",J235,0)</f>
        <v>0</v>
      </c>
      <c r="BI235" s="223">
        <f>IF(N235="nulová",J235,0)</f>
        <v>0</v>
      </c>
      <c r="BJ235" s="17" t="s">
        <v>83</v>
      </c>
      <c r="BK235" s="223">
        <f>ROUND(I235*H235,2)</f>
        <v>0</v>
      </c>
      <c r="BL235" s="17" t="s">
        <v>259</v>
      </c>
      <c r="BM235" s="222" t="s">
        <v>445</v>
      </c>
    </row>
    <row r="236" s="2" customFormat="1">
      <c r="A236" s="38"/>
      <c r="B236" s="39"/>
      <c r="C236" s="257" t="s">
        <v>266</v>
      </c>
      <c r="D236" s="257" t="s">
        <v>163</v>
      </c>
      <c r="E236" s="258" t="s">
        <v>286</v>
      </c>
      <c r="F236" s="259" t="s">
        <v>447</v>
      </c>
      <c r="G236" s="260" t="s">
        <v>132</v>
      </c>
      <c r="H236" s="261">
        <v>3595.8470000000002</v>
      </c>
      <c r="I236" s="262"/>
      <c r="J236" s="263">
        <f>ROUND(I236*H236,2)</f>
        <v>0</v>
      </c>
      <c r="K236" s="259" t="s">
        <v>133</v>
      </c>
      <c r="L236" s="44"/>
      <c r="M236" s="264" t="s">
        <v>1</v>
      </c>
      <c r="N236" s="265" t="s">
        <v>40</v>
      </c>
      <c r="O236" s="91"/>
      <c r="P236" s="220">
        <f>O236*H236</f>
        <v>0</v>
      </c>
      <c r="Q236" s="220">
        <v>0</v>
      </c>
      <c r="R236" s="220">
        <f>Q236*H236</f>
        <v>0</v>
      </c>
      <c r="S236" s="220">
        <v>0</v>
      </c>
      <c r="T236" s="221">
        <f>S236*H236</f>
        <v>0</v>
      </c>
      <c r="U236" s="38"/>
      <c r="V236" s="38"/>
      <c r="W236" s="38"/>
      <c r="X236" s="38"/>
      <c r="Y236" s="38"/>
      <c r="Z236" s="38"/>
      <c r="AA236" s="38"/>
      <c r="AB236" s="38"/>
      <c r="AC236" s="38"/>
      <c r="AD236" s="38"/>
      <c r="AE236" s="38"/>
      <c r="AR236" s="222" t="s">
        <v>259</v>
      </c>
      <c r="AT236" s="222" t="s">
        <v>163</v>
      </c>
      <c r="AU236" s="222" t="s">
        <v>83</v>
      </c>
      <c r="AY236" s="17" t="s">
        <v>129</v>
      </c>
      <c r="BE236" s="223">
        <f>IF(N236="základní",J236,0)</f>
        <v>0</v>
      </c>
      <c r="BF236" s="223">
        <f>IF(N236="snížená",J236,0)</f>
        <v>0</v>
      </c>
      <c r="BG236" s="223">
        <f>IF(N236="zákl. přenesená",J236,0)</f>
        <v>0</v>
      </c>
      <c r="BH236" s="223">
        <f>IF(N236="sníž. přenesená",J236,0)</f>
        <v>0</v>
      </c>
      <c r="BI236" s="223">
        <f>IF(N236="nulová",J236,0)</f>
        <v>0</v>
      </c>
      <c r="BJ236" s="17" t="s">
        <v>83</v>
      </c>
      <c r="BK236" s="223">
        <f>ROUND(I236*H236,2)</f>
        <v>0</v>
      </c>
      <c r="BL236" s="17" t="s">
        <v>259</v>
      </c>
      <c r="BM236" s="222" t="s">
        <v>544</v>
      </c>
    </row>
    <row r="237" s="2" customFormat="1">
      <c r="A237" s="38"/>
      <c r="B237" s="39"/>
      <c r="C237" s="40"/>
      <c r="D237" s="226" t="s">
        <v>168</v>
      </c>
      <c r="E237" s="40"/>
      <c r="F237" s="266" t="s">
        <v>289</v>
      </c>
      <c r="G237" s="40"/>
      <c r="H237" s="40"/>
      <c r="I237" s="267"/>
      <c r="J237" s="40"/>
      <c r="K237" s="40"/>
      <c r="L237" s="44"/>
      <c r="M237" s="268"/>
      <c r="N237" s="269"/>
      <c r="O237" s="91"/>
      <c r="P237" s="91"/>
      <c r="Q237" s="91"/>
      <c r="R237" s="91"/>
      <c r="S237" s="91"/>
      <c r="T237" s="92"/>
      <c r="U237" s="38"/>
      <c r="V237" s="38"/>
      <c r="W237" s="38"/>
      <c r="X237" s="38"/>
      <c r="Y237" s="38"/>
      <c r="Z237" s="38"/>
      <c r="AA237" s="38"/>
      <c r="AB237" s="38"/>
      <c r="AC237" s="38"/>
      <c r="AD237" s="38"/>
      <c r="AE237" s="38"/>
      <c r="AT237" s="17" t="s">
        <v>168</v>
      </c>
      <c r="AU237" s="17" t="s">
        <v>83</v>
      </c>
    </row>
    <row r="238" s="13" customFormat="1">
      <c r="A238" s="13"/>
      <c r="B238" s="235"/>
      <c r="C238" s="236"/>
      <c r="D238" s="226" t="s">
        <v>137</v>
      </c>
      <c r="E238" s="237" t="s">
        <v>1</v>
      </c>
      <c r="F238" s="238" t="s">
        <v>596</v>
      </c>
      <c r="G238" s="236"/>
      <c r="H238" s="239">
        <v>3595.8470000000002</v>
      </c>
      <c r="I238" s="240"/>
      <c r="J238" s="236"/>
      <c r="K238" s="236"/>
      <c r="L238" s="241"/>
      <c r="M238" s="242"/>
      <c r="N238" s="243"/>
      <c r="O238" s="243"/>
      <c r="P238" s="243"/>
      <c r="Q238" s="243"/>
      <c r="R238" s="243"/>
      <c r="S238" s="243"/>
      <c r="T238" s="244"/>
      <c r="U238" s="13"/>
      <c r="V238" s="13"/>
      <c r="W238" s="13"/>
      <c r="X238" s="13"/>
      <c r="Y238" s="13"/>
      <c r="Z238" s="13"/>
      <c r="AA238" s="13"/>
      <c r="AB238" s="13"/>
      <c r="AC238" s="13"/>
      <c r="AD238" s="13"/>
      <c r="AE238" s="13"/>
      <c r="AT238" s="245" t="s">
        <v>137</v>
      </c>
      <c r="AU238" s="245" t="s">
        <v>83</v>
      </c>
      <c r="AV238" s="13" t="s">
        <v>85</v>
      </c>
      <c r="AW238" s="13" t="s">
        <v>31</v>
      </c>
      <c r="AX238" s="13" t="s">
        <v>75</v>
      </c>
      <c r="AY238" s="245" t="s">
        <v>129</v>
      </c>
    </row>
    <row r="239" s="14" customFormat="1">
      <c r="A239" s="14"/>
      <c r="B239" s="246"/>
      <c r="C239" s="247"/>
      <c r="D239" s="226" t="s">
        <v>137</v>
      </c>
      <c r="E239" s="248" t="s">
        <v>1</v>
      </c>
      <c r="F239" s="249" t="s">
        <v>160</v>
      </c>
      <c r="G239" s="247"/>
      <c r="H239" s="250">
        <v>3595.8470000000002</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137</v>
      </c>
      <c r="AU239" s="256" t="s">
        <v>83</v>
      </c>
      <c r="AV239" s="14" t="s">
        <v>135</v>
      </c>
      <c r="AW239" s="14" t="s">
        <v>31</v>
      </c>
      <c r="AX239" s="14" t="s">
        <v>83</v>
      </c>
      <c r="AY239" s="256" t="s">
        <v>129</v>
      </c>
    </row>
    <row r="240" s="11" customFormat="1" ht="25.92" customHeight="1">
      <c r="A240" s="11"/>
      <c r="B240" s="196"/>
      <c r="C240" s="197"/>
      <c r="D240" s="198" t="s">
        <v>74</v>
      </c>
      <c r="E240" s="199" t="s">
        <v>99</v>
      </c>
      <c r="F240" s="199" t="s">
        <v>284</v>
      </c>
      <c r="G240" s="197"/>
      <c r="H240" s="197"/>
      <c r="I240" s="200"/>
      <c r="J240" s="201">
        <f>BK240</f>
        <v>0</v>
      </c>
      <c r="K240" s="197"/>
      <c r="L240" s="202"/>
      <c r="M240" s="203"/>
      <c r="N240" s="204"/>
      <c r="O240" s="204"/>
      <c r="P240" s="205">
        <f>SUM(P241:P253)</f>
        <v>0</v>
      </c>
      <c r="Q240" s="204"/>
      <c r="R240" s="205">
        <f>SUM(R241:R253)</f>
        <v>0</v>
      </c>
      <c r="S240" s="204"/>
      <c r="T240" s="206">
        <f>SUM(T241:T253)</f>
        <v>0</v>
      </c>
      <c r="U240" s="11"/>
      <c r="V240" s="11"/>
      <c r="W240" s="11"/>
      <c r="X240" s="11"/>
      <c r="Y240" s="11"/>
      <c r="Z240" s="11"/>
      <c r="AA240" s="11"/>
      <c r="AB240" s="11"/>
      <c r="AC240" s="11"/>
      <c r="AD240" s="11"/>
      <c r="AE240" s="11"/>
      <c r="AR240" s="207" t="s">
        <v>201</v>
      </c>
      <c r="AT240" s="208" t="s">
        <v>74</v>
      </c>
      <c r="AU240" s="208" t="s">
        <v>75</v>
      </c>
      <c r="AY240" s="207" t="s">
        <v>129</v>
      </c>
      <c r="BK240" s="209">
        <f>SUM(BK241:BK253)</f>
        <v>0</v>
      </c>
    </row>
    <row r="241" s="2" customFormat="1" ht="33" customHeight="1">
      <c r="A241" s="38"/>
      <c r="B241" s="39"/>
      <c r="C241" s="257" t="s">
        <v>271</v>
      </c>
      <c r="D241" s="257" t="s">
        <v>163</v>
      </c>
      <c r="E241" s="258" t="s">
        <v>292</v>
      </c>
      <c r="F241" s="259" t="s">
        <v>293</v>
      </c>
      <c r="G241" s="260" t="s">
        <v>258</v>
      </c>
      <c r="H241" s="261">
        <v>5</v>
      </c>
      <c r="I241" s="262"/>
      <c r="J241" s="263">
        <f>ROUND(I241*H241,2)</f>
        <v>0</v>
      </c>
      <c r="K241" s="259" t="s">
        <v>133</v>
      </c>
      <c r="L241" s="44"/>
      <c r="M241" s="264" t="s">
        <v>1</v>
      </c>
      <c r="N241" s="265" t="s">
        <v>40</v>
      </c>
      <c r="O241" s="91"/>
      <c r="P241" s="220">
        <f>O241*H241</f>
        <v>0</v>
      </c>
      <c r="Q241" s="220">
        <v>0</v>
      </c>
      <c r="R241" s="220">
        <f>Q241*H241</f>
        <v>0</v>
      </c>
      <c r="S241" s="220">
        <v>0</v>
      </c>
      <c r="T241" s="221">
        <f>S241*H241</f>
        <v>0</v>
      </c>
      <c r="U241" s="38"/>
      <c r="V241" s="38"/>
      <c r="W241" s="38"/>
      <c r="X241" s="38"/>
      <c r="Y241" s="38"/>
      <c r="Z241" s="38"/>
      <c r="AA241" s="38"/>
      <c r="AB241" s="38"/>
      <c r="AC241" s="38"/>
      <c r="AD241" s="38"/>
      <c r="AE241" s="38"/>
      <c r="AR241" s="222" t="s">
        <v>135</v>
      </c>
      <c r="AT241" s="222" t="s">
        <v>163</v>
      </c>
      <c r="AU241" s="222" t="s">
        <v>83</v>
      </c>
      <c r="AY241" s="17" t="s">
        <v>129</v>
      </c>
      <c r="BE241" s="223">
        <f>IF(N241="základní",J241,0)</f>
        <v>0</v>
      </c>
      <c r="BF241" s="223">
        <f>IF(N241="snížená",J241,0)</f>
        <v>0</v>
      </c>
      <c r="BG241" s="223">
        <f>IF(N241="zákl. přenesená",J241,0)</f>
        <v>0</v>
      </c>
      <c r="BH241" s="223">
        <f>IF(N241="sníž. přenesená",J241,0)</f>
        <v>0</v>
      </c>
      <c r="BI241" s="223">
        <f>IF(N241="nulová",J241,0)</f>
        <v>0</v>
      </c>
      <c r="BJ241" s="17" t="s">
        <v>83</v>
      </c>
      <c r="BK241" s="223">
        <f>ROUND(I241*H241,2)</f>
        <v>0</v>
      </c>
      <c r="BL241" s="17" t="s">
        <v>135</v>
      </c>
      <c r="BM241" s="222" t="s">
        <v>451</v>
      </c>
    </row>
    <row r="242" s="2" customFormat="1">
      <c r="A242" s="38"/>
      <c r="B242" s="39"/>
      <c r="C242" s="40"/>
      <c r="D242" s="226" t="s">
        <v>168</v>
      </c>
      <c r="E242" s="40"/>
      <c r="F242" s="266" t="s">
        <v>295</v>
      </c>
      <c r="G242" s="40"/>
      <c r="H242" s="40"/>
      <c r="I242" s="267"/>
      <c r="J242" s="40"/>
      <c r="K242" s="40"/>
      <c r="L242" s="44"/>
      <c r="M242" s="268"/>
      <c r="N242" s="269"/>
      <c r="O242" s="91"/>
      <c r="P242" s="91"/>
      <c r="Q242" s="91"/>
      <c r="R242" s="91"/>
      <c r="S242" s="91"/>
      <c r="T242" s="92"/>
      <c r="U242" s="38"/>
      <c r="V242" s="38"/>
      <c r="W242" s="38"/>
      <c r="X242" s="38"/>
      <c r="Y242" s="38"/>
      <c r="Z242" s="38"/>
      <c r="AA242" s="38"/>
      <c r="AB242" s="38"/>
      <c r="AC242" s="38"/>
      <c r="AD242" s="38"/>
      <c r="AE242" s="38"/>
      <c r="AT242" s="17" t="s">
        <v>168</v>
      </c>
      <c r="AU242" s="17" t="s">
        <v>83</v>
      </c>
    </row>
    <row r="243" s="12" customFormat="1">
      <c r="A243" s="12"/>
      <c r="B243" s="224"/>
      <c r="C243" s="225"/>
      <c r="D243" s="226" t="s">
        <v>137</v>
      </c>
      <c r="E243" s="227" t="s">
        <v>1</v>
      </c>
      <c r="F243" s="228" t="s">
        <v>296</v>
      </c>
      <c r="G243" s="225"/>
      <c r="H243" s="227" t="s">
        <v>1</v>
      </c>
      <c r="I243" s="229"/>
      <c r="J243" s="225"/>
      <c r="K243" s="225"/>
      <c r="L243" s="230"/>
      <c r="M243" s="231"/>
      <c r="N243" s="232"/>
      <c r="O243" s="232"/>
      <c r="P243" s="232"/>
      <c r="Q243" s="232"/>
      <c r="R243" s="232"/>
      <c r="S243" s="232"/>
      <c r="T243" s="233"/>
      <c r="U243" s="12"/>
      <c r="V243" s="12"/>
      <c r="W243" s="12"/>
      <c r="X243" s="12"/>
      <c r="Y243" s="12"/>
      <c r="Z243" s="12"/>
      <c r="AA243" s="12"/>
      <c r="AB243" s="12"/>
      <c r="AC243" s="12"/>
      <c r="AD243" s="12"/>
      <c r="AE243" s="12"/>
      <c r="AT243" s="234" t="s">
        <v>137</v>
      </c>
      <c r="AU243" s="234" t="s">
        <v>83</v>
      </c>
      <c r="AV243" s="12" t="s">
        <v>83</v>
      </c>
      <c r="AW243" s="12" t="s">
        <v>31</v>
      </c>
      <c r="AX243" s="12" t="s">
        <v>75</v>
      </c>
      <c r="AY243" s="234" t="s">
        <v>129</v>
      </c>
    </row>
    <row r="244" s="13" customFormat="1">
      <c r="A244" s="13"/>
      <c r="B244" s="235"/>
      <c r="C244" s="236"/>
      <c r="D244" s="226" t="s">
        <v>137</v>
      </c>
      <c r="E244" s="237" t="s">
        <v>1</v>
      </c>
      <c r="F244" s="238" t="s">
        <v>83</v>
      </c>
      <c r="G244" s="236"/>
      <c r="H244" s="239">
        <v>1</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137</v>
      </c>
      <c r="AU244" s="245" t="s">
        <v>83</v>
      </c>
      <c r="AV244" s="13" t="s">
        <v>85</v>
      </c>
      <c r="AW244" s="13" t="s">
        <v>31</v>
      </c>
      <c r="AX244" s="13" t="s">
        <v>75</v>
      </c>
      <c r="AY244" s="245" t="s">
        <v>129</v>
      </c>
    </row>
    <row r="245" s="12" customFormat="1">
      <c r="A245" s="12"/>
      <c r="B245" s="224"/>
      <c r="C245" s="225"/>
      <c r="D245" s="226" t="s">
        <v>137</v>
      </c>
      <c r="E245" s="227" t="s">
        <v>1</v>
      </c>
      <c r="F245" s="228" t="s">
        <v>297</v>
      </c>
      <c r="G245" s="225"/>
      <c r="H245" s="227" t="s">
        <v>1</v>
      </c>
      <c r="I245" s="229"/>
      <c r="J245" s="225"/>
      <c r="K245" s="225"/>
      <c r="L245" s="230"/>
      <c r="M245" s="231"/>
      <c r="N245" s="232"/>
      <c r="O245" s="232"/>
      <c r="P245" s="232"/>
      <c r="Q245" s="232"/>
      <c r="R245" s="232"/>
      <c r="S245" s="232"/>
      <c r="T245" s="233"/>
      <c r="U245" s="12"/>
      <c r="V245" s="12"/>
      <c r="W245" s="12"/>
      <c r="X245" s="12"/>
      <c r="Y245" s="12"/>
      <c r="Z245" s="12"/>
      <c r="AA245" s="12"/>
      <c r="AB245" s="12"/>
      <c r="AC245" s="12"/>
      <c r="AD245" s="12"/>
      <c r="AE245" s="12"/>
      <c r="AT245" s="234" t="s">
        <v>137</v>
      </c>
      <c r="AU245" s="234" t="s">
        <v>83</v>
      </c>
      <c r="AV245" s="12" t="s">
        <v>83</v>
      </c>
      <c r="AW245" s="12" t="s">
        <v>31</v>
      </c>
      <c r="AX245" s="12" t="s">
        <v>75</v>
      </c>
      <c r="AY245" s="234" t="s">
        <v>129</v>
      </c>
    </row>
    <row r="246" s="13" customFormat="1">
      <c r="A246" s="13"/>
      <c r="B246" s="235"/>
      <c r="C246" s="236"/>
      <c r="D246" s="226" t="s">
        <v>137</v>
      </c>
      <c r="E246" s="237" t="s">
        <v>1</v>
      </c>
      <c r="F246" s="238" t="s">
        <v>83</v>
      </c>
      <c r="G246" s="236"/>
      <c r="H246" s="239">
        <v>1</v>
      </c>
      <c r="I246" s="240"/>
      <c r="J246" s="236"/>
      <c r="K246" s="236"/>
      <c r="L246" s="241"/>
      <c r="M246" s="242"/>
      <c r="N246" s="243"/>
      <c r="O246" s="243"/>
      <c r="P246" s="243"/>
      <c r="Q246" s="243"/>
      <c r="R246" s="243"/>
      <c r="S246" s="243"/>
      <c r="T246" s="244"/>
      <c r="U246" s="13"/>
      <c r="V246" s="13"/>
      <c r="W246" s="13"/>
      <c r="X246" s="13"/>
      <c r="Y246" s="13"/>
      <c r="Z246" s="13"/>
      <c r="AA246" s="13"/>
      <c r="AB246" s="13"/>
      <c r="AC246" s="13"/>
      <c r="AD246" s="13"/>
      <c r="AE246" s="13"/>
      <c r="AT246" s="245" t="s">
        <v>137</v>
      </c>
      <c r="AU246" s="245" t="s">
        <v>83</v>
      </c>
      <c r="AV246" s="13" t="s">
        <v>85</v>
      </c>
      <c r="AW246" s="13" t="s">
        <v>31</v>
      </c>
      <c r="AX246" s="13" t="s">
        <v>75</v>
      </c>
      <c r="AY246" s="245" t="s">
        <v>129</v>
      </c>
    </row>
    <row r="247" s="12" customFormat="1">
      <c r="A247" s="12"/>
      <c r="B247" s="224"/>
      <c r="C247" s="225"/>
      <c r="D247" s="226" t="s">
        <v>137</v>
      </c>
      <c r="E247" s="227" t="s">
        <v>1</v>
      </c>
      <c r="F247" s="228" t="s">
        <v>298</v>
      </c>
      <c r="G247" s="225"/>
      <c r="H247" s="227" t="s">
        <v>1</v>
      </c>
      <c r="I247" s="229"/>
      <c r="J247" s="225"/>
      <c r="K247" s="225"/>
      <c r="L247" s="230"/>
      <c r="M247" s="231"/>
      <c r="N247" s="232"/>
      <c r="O247" s="232"/>
      <c r="P247" s="232"/>
      <c r="Q247" s="232"/>
      <c r="R247" s="232"/>
      <c r="S247" s="232"/>
      <c r="T247" s="233"/>
      <c r="U247" s="12"/>
      <c r="V247" s="12"/>
      <c r="W247" s="12"/>
      <c r="X247" s="12"/>
      <c r="Y247" s="12"/>
      <c r="Z247" s="12"/>
      <c r="AA247" s="12"/>
      <c r="AB247" s="12"/>
      <c r="AC247" s="12"/>
      <c r="AD247" s="12"/>
      <c r="AE247" s="12"/>
      <c r="AT247" s="234" t="s">
        <v>137</v>
      </c>
      <c r="AU247" s="234" t="s">
        <v>83</v>
      </c>
      <c r="AV247" s="12" t="s">
        <v>83</v>
      </c>
      <c r="AW247" s="12" t="s">
        <v>31</v>
      </c>
      <c r="AX247" s="12" t="s">
        <v>75</v>
      </c>
      <c r="AY247" s="234" t="s">
        <v>129</v>
      </c>
    </row>
    <row r="248" s="13" customFormat="1">
      <c r="A248" s="13"/>
      <c r="B248" s="235"/>
      <c r="C248" s="236"/>
      <c r="D248" s="226" t="s">
        <v>137</v>
      </c>
      <c r="E248" s="237" t="s">
        <v>1</v>
      </c>
      <c r="F248" s="238" t="s">
        <v>83</v>
      </c>
      <c r="G248" s="236"/>
      <c r="H248" s="239">
        <v>1</v>
      </c>
      <c r="I248" s="240"/>
      <c r="J248" s="236"/>
      <c r="K248" s="236"/>
      <c r="L248" s="241"/>
      <c r="M248" s="242"/>
      <c r="N248" s="243"/>
      <c r="O248" s="243"/>
      <c r="P248" s="243"/>
      <c r="Q248" s="243"/>
      <c r="R248" s="243"/>
      <c r="S248" s="243"/>
      <c r="T248" s="244"/>
      <c r="U248" s="13"/>
      <c r="V248" s="13"/>
      <c r="W248" s="13"/>
      <c r="X248" s="13"/>
      <c r="Y248" s="13"/>
      <c r="Z248" s="13"/>
      <c r="AA248" s="13"/>
      <c r="AB248" s="13"/>
      <c r="AC248" s="13"/>
      <c r="AD248" s="13"/>
      <c r="AE248" s="13"/>
      <c r="AT248" s="245" t="s">
        <v>137</v>
      </c>
      <c r="AU248" s="245" t="s">
        <v>83</v>
      </c>
      <c r="AV248" s="13" t="s">
        <v>85</v>
      </c>
      <c r="AW248" s="13" t="s">
        <v>31</v>
      </c>
      <c r="AX248" s="13" t="s">
        <v>75</v>
      </c>
      <c r="AY248" s="245" t="s">
        <v>129</v>
      </c>
    </row>
    <row r="249" s="12" customFormat="1">
      <c r="A249" s="12"/>
      <c r="B249" s="224"/>
      <c r="C249" s="225"/>
      <c r="D249" s="226" t="s">
        <v>137</v>
      </c>
      <c r="E249" s="227" t="s">
        <v>1</v>
      </c>
      <c r="F249" s="228" t="s">
        <v>299</v>
      </c>
      <c r="G249" s="225"/>
      <c r="H249" s="227" t="s">
        <v>1</v>
      </c>
      <c r="I249" s="229"/>
      <c r="J249" s="225"/>
      <c r="K249" s="225"/>
      <c r="L249" s="230"/>
      <c r="M249" s="231"/>
      <c r="N249" s="232"/>
      <c r="O249" s="232"/>
      <c r="P249" s="232"/>
      <c r="Q249" s="232"/>
      <c r="R249" s="232"/>
      <c r="S249" s="232"/>
      <c r="T249" s="233"/>
      <c r="U249" s="12"/>
      <c r="V249" s="12"/>
      <c r="W249" s="12"/>
      <c r="X249" s="12"/>
      <c r="Y249" s="12"/>
      <c r="Z249" s="12"/>
      <c r="AA249" s="12"/>
      <c r="AB249" s="12"/>
      <c r="AC249" s="12"/>
      <c r="AD249" s="12"/>
      <c r="AE249" s="12"/>
      <c r="AT249" s="234" t="s">
        <v>137</v>
      </c>
      <c r="AU249" s="234" t="s">
        <v>83</v>
      </c>
      <c r="AV249" s="12" t="s">
        <v>83</v>
      </c>
      <c r="AW249" s="12" t="s">
        <v>31</v>
      </c>
      <c r="AX249" s="12" t="s">
        <v>75</v>
      </c>
      <c r="AY249" s="234" t="s">
        <v>129</v>
      </c>
    </row>
    <row r="250" s="13" customFormat="1">
      <c r="A250" s="13"/>
      <c r="B250" s="235"/>
      <c r="C250" s="236"/>
      <c r="D250" s="226" t="s">
        <v>137</v>
      </c>
      <c r="E250" s="237" t="s">
        <v>1</v>
      </c>
      <c r="F250" s="238" t="s">
        <v>83</v>
      </c>
      <c r="G250" s="236"/>
      <c r="H250" s="239">
        <v>1</v>
      </c>
      <c r="I250" s="240"/>
      <c r="J250" s="236"/>
      <c r="K250" s="236"/>
      <c r="L250" s="241"/>
      <c r="M250" s="242"/>
      <c r="N250" s="243"/>
      <c r="O250" s="243"/>
      <c r="P250" s="243"/>
      <c r="Q250" s="243"/>
      <c r="R250" s="243"/>
      <c r="S250" s="243"/>
      <c r="T250" s="244"/>
      <c r="U250" s="13"/>
      <c r="V250" s="13"/>
      <c r="W250" s="13"/>
      <c r="X250" s="13"/>
      <c r="Y250" s="13"/>
      <c r="Z250" s="13"/>
      <c r="AA250" s="13"/>
      <c r="AB250" s="13"/>
      <c r="AC250" s="13"/>
      <c r="AD250" s="13"/>
      <c r="AE250" s="13"/>
      <c r="AT250" s="245" t="s">
        <v>137</v>
      </c>
      <c r="AU250" s="245" t="s">
        <v>83</v>
      </c>
      <c r="AV250" s="13" t="s">
        <v>85</v>
      </c>
      <c r="AW250" s="13" t="s">
        <v>31</v>
      </c>
      <c r="AX250" s="13" t="s">
        <v>75</v>
      </c>
      <c r="AY250" s="245" t="s">
        <v>129</v>
      </c>
    </row>
    <row r="251" s="12" customFormat="1">
      <c r="A251" s="12"/>
      <c r="B251" s="224"/>
      <c r="C251" s="225"/>
      <c r="D251" s="226" t="s">
        <v>137</v>
      </c>
      <c r="E251" s="227" t="s">
        <v>1</v>
      </c>
      <c r="F251" s="228" t="s">
        <v>300</v>
      </c>
      <c r="G251" s="225"/>
      <c r="H251" s="227" t="s">
        <v>1</v>
      </c>
      <c r="I251" s="229"/>
      <c r="J251" s="225"/>
      <c r="K251" s="225"/>
      <c r="L251" s="230"/>
      <c r="M251" s="231"/>
      <c r="N251" s="232"/>
      <c r="O251" s="232"/>
      <c r="P251" s="232"/>
      <c r="Q251" s="232"/>
      <c r="R251" s="232"/>
      <c r="S251" s="232"/>
      <c r="T251" s="233"/>
      <c r="U251" s="12"/>
      <c r="V251" s="12"/>
      <c r="W251" s="12"/>
      <c r="X251" s="12"/>
      <c r="Y251" s="12"/>
      <c r="Z251" s="12"/>
      <c r="AA251" s="12"/>
      <c r="AB251" s="12"/>
      <c r="AC251" s="12"/>
      <c r="AD251" s="12"/>
      <c r="AE251" s="12"/>
      <c r="AT251" s="234" t="s">
        <v>137</v>
      </c>
      <c r="AU251" s="234" t="s">
        <v>83</v>
      </c>
      <c r="AV251" s="12" t="s">
        <v>83</v>
      </c>
      <c r="AW251" s="12" t="s">
        <v>31</v>
      </c>
      <c r="AX251" s="12" t="s">
        <v>75</v>
      </c>
      <c r="AY251" s="234" t="s">
        <v>129</v>
      </c>
    </row>
    <row r="252" s="13" customFormat="1">
      <c r="A252" s="13"/>
      <c r="B252" s="235"/>
      <c r="C252" s="236"/>
      <c r="D252" s="226" t="s">
        <v>137</v>
      </c>
      <c r="E252" s="237" t="s">
        <v>1</v>
      </c>
      <c r="F252" s="238" t="s">
        <v>83</v>
      </c>
      <c r="G252" s="236"/>
      <c r="H252" s="239">
        <v>1</v>
      </c>
      <c r="I252" s="240"/>
      <c r="J252" s="236"/>
      <c r="K252" s="236"/>
      <c r="L252" s="241"/>
      <c r="M252" s="242"/>
      <c r="N252" s="243"/>
      <c r="O252" s="243"/>
      <c r="P252" s="243"/>
      <c r="Q252" s="243"/>
      <c r="R252" s="243"/>
      <c r="S252" s="243"/>
      <c r="T252" s="244"/>
      <c r="U252" s="13"/>
      <c r="V252" s="13"/>
      <c r="W252" s="13"/>
      <c r="X252" s="13"/>
      <c r="Y252" s="13"/>
      <c r="Z252" s="13"/>
      <c r="AA252" s="13"/>
      <c r="AB252" s="13"/>
      <c r="AC252" s="13"/>
      <c r="AD252" s="13"/>
      <c r="AE252" s="13"/>
      <c r="AT252" s="245" t="s">
        <v>137</v>
      </c>
      <c r="AU252" s="245" t="s">
        <v>83</v>
      </c>
      <c r="AV252" s="13" t="s">
        <v>85</v>
      </c>
      <c r="AW252" s="13" t="s">
        <v>31</v>
      </c>
      <c r="AX252" s="13" t="s">
        <v>75</v>
      </c>
      <c r="AY252" s="245" t="s">
        <v>129</v>
      </c>
    </row>
    <row r="253" s="14" customFormat="1">
      <c r="A253" s="14"/>
      <c r="B253" s="246"/>
      <c r="C253" s="247"/>
      <c r="D253" s="226" t="s">
        <v>137</v>
      </c>
      <c r="E253" s="248" t="s">
        <v>1</v>
      </c>
      <c r="F253" s="249" t="s">
        <v>160</v>
      </c>
      <c r="G253" s="247"/>
      <c r="H253" s="250">
        <v>5</v>
      </c>
      <c r="I253" s="251"/>
      <c r="J253" s="247"/>
      <c r="K253" s="247"/>
      <c r="L253" s="252"/>
      <c r="M253" s="270"/>
      <c r="N253" s="271"/>
      <c r="O253" s="271"/>
      <c r="P253" s="271"/>
      <c r="Q253" s="271"/>
      <c r="R253" s="271"/>
      <c r="S253" s="271"/>
      <c r="T253" s="272"/>
      <c r="U253" s="14"/>
      <c r="V253" s="14"/>
      <c r="W253" s="14"/>
      <c r="X253" s="14"/>
      <c r="Y253" s="14"/>
      <c r="Z253" s="14"/>
      <c r="AA253" s="14"/>
      <c r="AB253" s="14"/>
      <c r="AC253" s="14"/>
      <c r="AD253" s="14"/>
      <c r="AE253" s="14"/>
      <c r="AT253" s="256" t="s">
        <v>137</v>
      </c>
      <c r="AU253" s="256" t="s">
        <v>83</v>
      </c>
      <c r="AV253" s="14" t="s">
        <v>135</v>
      </c>
      <c r="AW253" s="14" t="s">
        <v>31</v>
      </c>
      <c r="AX253" s="14" t="s">
        <v>83</v>
      </c>
      <c r="AY253" s="256" t="s">
        <v>129</v>
      </c>
    </row>
    <row r="254" s="2" customFormat="1" ht="6.96" customHeight="1">
      <c r="A254" s="38"/>
      <c r="B254" s="66"/>
      <c r="C254" s="67"/>
      <c r="D254" s="67"/>
      <c r="E254" s="67"/>
      <c r="F254" s="67"/>
      <c r="G254" s="67"/>
      <c r="H254" s="67"/>
      <c r="I254" s="67"/>
      <c r="J254" s="67"/>
      <c r="K254" s="67"/>
      <c r="L254" s="44"/>
      <c r="M254" s="38"/>
      <c r="O254" s="38"/>
      <c r="P254" s="38"/>
      <c r="Q254" s="38"/>
      <c r="R254" s="38"/>
      <c r="S254" s="38"/>
      <c r="T254" s="38"/>
      <c r="U254" s="38"/>
      <c r="V254" s="38"/>
      <c r="W254" s="38"/>
      <c r="X254" s="38"/>
      <c r="Y254" s="38"/>
      <c r="Z254" s="38"/>
      <c r="AA254" s="38"/>
      <c r="AB254" s="38"/>
      <c r="AC254" s="38"/>
      <c r="AD254" s="38"/>
      <c r="AE254" s="38"/>
    </row>
  </sheetData>
  <sheetProtection sheet="1" autoFilter="0" formatColumns="0" formatRows="0" objects="1" scenarios="1" spinCount="100000" saltValue="qVomiQFCl22an6CEhwFvJP25SIJIUePmWd+KiKYBsqoZDU/aUf4U5uvb07u0HOJv103lvtkSLCPGpooHEti3bg==" hashValue="uWLUkKnWaf3mf4tcQjrZbsVBNu6gtcWk9Y8sgf1FgCNhLoDl0rUkfW1w7cHPuz0mrJankFGFU897IUoq7lhtGQ==" algorithmName="SHA-512" password="CC35"/>
  <autoFilter ref="C119:K253"/>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101</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GPK v úseku Praha hl.n. - Praha Běchovice, Nové spojení</v>
      </c>
      <c r="F7" s="140"/>
      <c r="G7" s="140"/>
      <c r="H7" s="140"/>
      <c r="L7" s="20"/>
    </row>
    <row r="8" hidden="1"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597</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8. 1. 2021</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
        <v>21</v>
      </c>
      <c r="F21" s="38"/>
      <c r="G21" s="38"/>
      <c r="H21" s="38"/>
      <c r="I21" s="140" t="s">
        <v>27</v>
      </c>
      <c r="J21" s="143" t="s">
        <v>1</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ROUND(J119,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ROUND((SUM(BE119:BE157)),  2)</f>
        <v>0</v>
      </c>
      <c r="G33" s="38"/>
      <c r="H33" s="38"/>
      <c r="I33" s="155">
        <v>0.20999999999999999</v>
      </c>
      <c r="J33" s="154">
        <f>ROUND(((SUM(BE119:BE157))*I33),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ROUND((SUM(BF119:BF157)),  2)</f>
        <v>0</v>
      </c>
      <c r="G34" s="38"/>
      <c r="H34" s="38"/>
      <c r="I34" s="155">
        <v>0.14999999999999999</v>
      </c>
      <c r="J34" s="154">
        <f>ROUND(((SUM(BF119:BF157))*I34),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ROUND((SUM(BG119:BG157)),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ROUND((SUM(BH119:BH157)),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ROUND((SUM(BI119:BI157)),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GPK v úseku Praha hl.n. - Praha Běchovice, Nové spojení</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05 - Čištění odvodnění a úprava vegetace</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8. 1. 2021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105</v>
      </c>
      <c r="D94" s="176"/>
      <c r="E94" s="176"/>
      <c r="F94" s="176"/>
      <c r="G94" s="176"/>
      <c r="H94" s="176"/>
      <c r="I94" s="176"/>
      <c r="J94" s="177" t="s">
        <v>106</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107</v>
      </c>
      <c r="D96" s="40"/>
      <c r="E96" s="40"/>
      <c r="F96" s="40"/>
      <c r="G96" s="40"/>
      <c r="H96" s="40"/>
      <c r="I96" s="40"/>
      <c r="J96" s="110">
        <f>J119</f>
        <v>0</v>
      </c>
      <c r="K96" s="40"/>
      <c r="L96" s="63"/>
      <c r="S96" s="38"/>
      <c r="T96" s="38"/>
      <c r="U96" s="38"/>
      <c r="V96" s="38"/>
      <c r="W96" s="38"/>
      <c r="X96" s="38"/>
      <c r="Y96" s="38"/>
      <c r="Z96" s="38"/>
      <c r="AA96" s="38"/>
      <c r="AB96" s="38"/>
      <c r="AC96" s="38"/>
      <c r="AD96" s="38"/>
      <c r="AE96" s="38"/>
      <c r="AU96" s="17" t="s">
        <v>108</v>
      </c>
    </row>
    <row r="97" hidden="1" s="9" customFormat="1" ht="24.96" customHeight="1">
      <c r="A97" s="9"/>
      <c r="B97" s="179"/>
      <c r="C97" s="180"/>
      <c r="D97" s="181" t="s">
        <v>598</v>
      </c>
      <c r="E97" s="182"/>
      <c r="F97" s="182"/>
      <c r="G97" s="182"/>
      <c r="H97" s="182"/>
      <c r="I97" s="182"/>
      <c r="J97" s="183">
        <f>J120</f>
        <v>0</v>
      </c>
      <c r="K97" s="180"/>
      <c r="L97" s="184"/>
      <c r="S97" s="9"/>
      <c r="T97" s="9"/>
      <c r="U97" s="9"/>
      <c r="V97" s="9"/>
      <c r="W97" s="9"/>
      <c r="X97" s="9"/>
      <c r="Y97" s="9"/>
      <c r="Z97" s="9"/>
      <c r="AA97" s="9"/>
      <c r="AB97" s="9"/>
      <c r="AC97" s="9"/>
      <c r="AD97" s="9"/>
      <c r="AE97" s="9"/>
    </row>
    <row r="98" hidden="1" s="15" customFormat="1" ht="19.92" customHeight="1">
      <c r="A98" s="15"/>
      <c r="B98" s="273"/>
      <c r="C98" s="274"/>
      <c r="D98" s="275" t="s">
        <v>599</v>
      </c>
      <c r="E98" s="276"/>
      <c r="F98" s="276"/>
      <c r="G98" s="276"/>
      <c r="H98" s="276"/>
      <c r="I98" s="276"/>
      <c r="J98" s="277">
        <f>J121</f>
        <v>0</v>
      </c>
      <c r="K98" s="274"/>
      <c r="L98" s="278"/>
      <c r="S98" s="15"/>
      <c r="T98" s="15"/>
      <c r="U98" s="15"/>
      <c r="V98" s="15"/>
      <c r="W98" s="15"/>
      <c r="X98" s="15"/>
      <c r="Y98" s="15"/>
      <c r="Z98" s="15"/>
      <c r="AA98" s="15"/>
      <c r="AB98" s="15"/>
      <c r="AC98" s="15"/>
      <c r="AD98" s="15"/>
      <c r="AE98" s="15"/>
    </row>
    <row r="99" hidden="1" s="15" customFormat="1" ht="19.92" customHeight="1">
      <c r="A99" s="15"/>
      <c r="B99" s="273"/>
      <c r="C99" s="274"/>
      <c r="D99" s="275" t="s">
        <v>600</v>
      </c>
      <c r="E99" s="276"/>
      <c r="F99" s="276"/>
      <c r="G99" s="276"/>
      <c r="H99" s="276"/>
      <c r="I99" s="276"/>
      <c r="J99" s="277">
        <f>J142</f>
        <v>0</v>
      </c>
      <c r="K99" s="274"/>
      <c r="L99" s="278"/>
      <c r="S99" s="15"/>
      <c r="T99" s="15"/>
      <c r="U99" s="15"/>
      <c r="V99" s="15"/>
      <c r="W99" s="15"/>
      <c r="X99" s="15"/>
      <c r="Y99" s="15"/>
      <c r="Z99" s="15"/>
      <c r="AA99" s="15"/>
      <c r="AB99" s="15"/>
      <c r="AC99" s="15"/>
      <c r="AD99" s="15"/>
      <c r="AE99" s="15"/>
    </row>
    <row r="100" hidden="1" s="2" customFormat="1" ht="21.84" customHeight="1">
      <c r="A100" s="38"/>
      <c r="B100" s="39"/>
      <c r="C100" s="40"/>
      <c r="D100" s="40"/>
      <c r="E100" s="40"/>
      <c r="F100" s="40"/>
      <c r="G100" s="40"/>
      <c r="H100" s="40"/>
      <c r="I100" s="40"/>
      <c r="J100" s="40"/>
      <c r="K100" s="40"/>
      <c r="L100" s="63"/>
      <c r="S100" s="38"/>
      <c r="T100" s="38"/>
      <c r="U100" s="38"/>
      <c r="V100" s="38"/>
      <c r="W100" s="38"/>
      <c r="X100" s="38"/>
      <c r="Y100" s="38"/>
      <c r="Z100" s="38"/>
      <c r="AA100" s="38"/>
      <c r="AB100" s="38"/>
      <c r="AC100" s="38"/>
      <c r="AD100" s="38"/>
      <c r="AE100" s="38"/>
    </row>
    <row r="101" hidden="1" s="2" customFormat="1" ht="6.96" customHeight="1">
      <c r="A101" s="38"/>
      <c r="B101" s="66"/>
      <c r="C101" s="67"/>
      <c r="D101" s="67"/>
      <c r="E101" s="67"/>
      <c r="F101" s="67"/>
      <c r="G101" s="67"/>
      <c r="H101" s="67"/>
      <c r="I101" s="67"/>
      <c r="J101" s="67"/>
      <c r="K101" s="67"/>
      <c r="L101" s="63"/>
      <c r="S101" s="38"/>
      <c r="T101" s="38"/>
      <c r="U101" s="38"/>
      <c r="V101" s="38"/>
      <c r="W101" s="38"/>
      <c r="X101" s="38"/>
      <c r="Y101" s="38"/>
      <c r="Z101" s="38"/>
      <c r="AA101" s="38"/>
      <c r="AB101" s="38"/>
      <c r="AC101" s="38"/>
      <c r="AD101" s="38"/>
      <c r="AE101" s="38"/>
    </row>
    <row r="102" hidden="1"/>
    <row r="103" hidden="1"/>
    <row r="104" hidden="1"/>
    <row r="105" s="2" customFormat="1" ht="6.96" customHeight="1">
      <c r="A105" s="38"/>
      <c r="B105" s="68"/>
      <c r="C105" s="69"/>
      <c r="D105" s="69"/>
      <c r="E105" s="69"/>
      <c r="F105" s="69"/>
      <c r="G105" s="69"/>
      <c r="H105" s="69"/>
      <c r="I105" s="69"/>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113</v>
      </c>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74" t="str">
        <f>E7</f>
        <v>Oprava GPK v úseku Praha hl.n. - Praha Běchovice, Nové spojení</v>
      </c>
      <c r="F109" s="32"/>
      <c r="G109" s="32"/>
      <c r="H109" s="32"/>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102</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05 - Čištění odvodnění a úprava vegetace</v>
      </c>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20</v>
      </c>
      <c r="D113" s="40"/>
      <c r="E113" s="40"/>
      <c r="F113" s="27" t="str">
        <f>F12</f>
        <v xml:space="preserve"> </v>
      </c>
      <c r="G113" s="40"/>
      <c r="H113" s="40"/>
      <c r="I113" s="32" t="s">
        <v>22</v>
      </c>
      <c r="J113" s="79" t="str">
        <f>IF(J12="","",J12)</f>
        <v>8. 1. 2021</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24</v>
      </c>
      <c r="D115" s="40"/>
      <c r="E115" s="40"/>
      <c r="F115" s="27" t="str">
        <f>E15</f>
        <v>Ing. Aleš Bednář</v>
      </c>
      <c r="G115" s="40"/>
      <c r="H115" s="40"/>
      <c r="I115" s="32" t="s">
        <v>30</v>
      </c>
      <c r="J115" s="36" t="str">
        <f>E21</f>
        <v xml:space="preserve"> </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28</v>
      </c>
      <c r="D116" s="40"/>
      <c r="E116" s="40"/>
      <c r="F116" s="27" t="str">
        <f>IF(E18="","",E18)</f>
        <v>Vyplň údaj</v>
      </c>
      <c r="G116" s="40"/>
      <c r="H116" s="40"/>
      <c r="I116" s="32" t="s">
        <v>32</v>
      </c>
      <c r="J116" s="36" t="str">
        <f>E24</f>
        <v>Lukáš Kot</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10" customFormat="1" ht="29.28" customHeight="1">
      <c r="A118" s="185"/>
      <c r="B118" s="186"/>
      <c r="C118" s="187" t="s">
        <v>114</v>
      </c>
      <c r="D118" s="188" t="s">
        <v>60</v>
      </c>
      <c r="E118" s="188" t="s">
        <v>56</v>
      </c>
      <c r="F118" s="188" t="s">
        <v>57</v>
      </c>
      <c r="G118" s="188" t="s">
        <v>115</v>
      </c>
      <c r="H118" s="188" t="s">
        <v>116</v>
      </c>
      <c r="I118" s="188" t="s">
        <v>117</v>
      </c>
      <c r="J118" s="188" t="s">
        <v>106</v>
      </c>
      <c r="K118" s="189" t="s">
        <v>118</v>
      </c>
      <c r="L118" s="190"/>
      <c r="M118" s="100" t="s">
        <v>1</v>
      </c>
      <c r="N118" s="101" t="s">
        <v>39</v>
      </c>
      <c r="O118" s="101" t="s">
        <v>119</v>
      </c>
      <c r="P118" s="101" t="s">
        <v>120</v>
      </c>
      <c r="Q118" s="101" t="s">
        <v>121</v>
      </c>
      <c r="R118" s="101" t="s">
        <v>122</v>
      </c>
      <c r="S118" s="101" t="s">
        <v>123</v>
      </c>
      <c r="T118" s="102" t="s">
        <v>124</v>
      </c>
      <c r="U118" s="185"/>
      <c r="V118" s="185"/>
      <c r="W118" s="185"/>
      <c r="X118" s="185"/>
      <c r="Y118" s="185"/>
      <c r="Z118" s="185"/>
      <c r="AA118" s="185"/>
      <c r="AB118" s="185"/>
      <c r="AC118" s="185"/>
      <c r="AD118" s="185"/>
      <c r="AE118" s="185"/>
    </row>
    <row r="119" s="2" customFormat="1" ht="22.8" customHeight="1">
      <c r="A119" s="38"/>
      <c r="B119" s="39"/>
      <c r="C119" s="107" t="s">
        <v>125</v>
      </c>
      <c r="D119" s="40"/>
      <c r="E119" s="40"/>
      <c r="F119" s="40"/>
      <c r="G119" s="40"/>
      <c r="H119" s="40"/>
      <c r="I119" s="40"/>
      <c r="J119" s="191">
        <f>BK119</f>
        <v>0</v>
      </c>
      <c r="K119" s="40"/>
      <c r="L119" s="44"/>
      <c r="M119" s="103"/>
      <c r="N119" s="192"/>
      <c r="O119" s="104"/>
      <c r="P119" s="193">
        <f>P120</f>
        <v>0</v>
      </c>
      <c r="Q119" s="104"/>
      <c r="R119" s="193">
        <f>R120</f>
        <v>0</v>
      </c>
      <c r="S119" s="104"/>
      <c r="T119" s="194">
        <f>T120</f>
        <v>0</v>
      </c>
      <c r="U119" s="38"/>
      <c r="V119" s="38"/>
      <c r="W119" s="38"/>
      <c r="X119" s="38"/>
      <c r="Y119" s="38"/>
      <c r="Z119" s="38"/>
      <c r="AA119" s="38"/>
      <c r="AB119" s="38"/>
      <c r="AC119" s="38"/>
      <c r="AD119" s="38"/>
      <c r="AE119" s="38"/>
      <c r="AT119" s="17" t="s">
        <v>74</v>
      </c>
      <c r="AU119" s="17" t="s">
        <v>108</v>
      </c>
      <c r="BK119" s="195">
        <f>BK120</f>
        <v>0</v>
      </c>
    </row>
    <row r="120" s="11" customFormat="1" ht="25.92" customHeight="1">
      <c r="A120" s="11"/>
      <c r="B120" s="196"/>
      <c r="C120" s="197"/>
      <c r="D120" s="198" t="s">
        <v>74</v>
      </c>
      <c r="E120" s="199" t="s">
        <v>601</v>
      </c>
      <c r="F120" s="199" t="s">
        <v>602</v>
      </c>
      <c r="G120" s="197"/>
      <c r="H120" s="197"/>
      <c r="I120" s="200"/>
      <c r="J120" s="201">
        <f>BK120</f>
        <v>0</v>
      </c>
      <c r="K120" s="197"/>
      <c r="L120" s="202"/>
      <c r="M120" s="203"/>
      <c r="N120" s="204"/>
      <c r="O120" s="204"/>
      <c r="P120" s="205">
        <f>P121+P142</f>
        <v>0</v>
      </c>
      <c r="Q120" s="204"/>
      <c r="R120" s="205">
        <f>R121+R142</f>
        <v>0</v>
      </c>
      <c r="S120" s="204"/>
      <c r="T120" s="206">
        <f>T121+T142</f>
        <v>0</v>
      </c>
      <c r="U120" s="11"/>
      <c r="V120" s="11"/>
      <c r="W120" s="11"/>
      <c r="X120" s="11"/>
      <c r="Y120" s="11"/>
      <c r="Z120" s="11"/>
      <c r="AA120" s="11"/>
      <c r="AB120" s="11"/>
      <c r="AC120" s="11"/>
      <c r="AD120" s="11"/>
      <c r="AE120" s="11"/>
      <c r="AR120" s="207" t="s">
        <v>83</v>
      </c>
      <c r="AT120" s="208" t="s">
        <v>74</v>
      </c>
      <c r="AU120" s="208" t="s">
        <v>75</v>
      </c>
      <c r="AY120" s="207" t="s">
        <v>129</v>
      </c>
      <c r="BK120" s="209">
        <f>BK121+BK142</f>
        <v>0</v>
      </c>
    </row>
    <row r="121" s="11" customFormat="1" ht="22.8" customHeight="1">
      <c r="A121" s="11"/>
      <c r="B121" s="196"/>
      <c r="C121" s="197"/>
      <c r="D121" s="198" t="s">
        <v>74</v>
      </c>
      <c r="E121" s="279" t="s">
        <v>201</v>
      </c>
      <c r="F121" s="279" t="s">
        <v>603</v>
      </c>
      <c r="G121" s="197"/>
      <c r="H121" s="197"/>
      <c r="I121" s="200"/>
      <c r="J121" s="280">
        <f>BK121</f>
        <v>0</v>
      </c>
      <c r="K121" s="197"/>
      <c r="L121" s="202"/>
      <c r="M121" s="203"/>
      <c r="N121" s="204"/>
      <c r="O121" s="204"/>
      <c r="P121" s="205">
        <f>SUM(P122:P141)</f>
        <v>0</v>
      </c>
      <c r="Q121" s="204"/>
      <c r="R121" s="205">
        <f>SUM(R122:R141)</f>
        <v>0</v>
      </c>
      <c r="S121" s="204"/>
      <c r="T121" s="206">
        <f>SUM(T122:T141)</f>
        <v>0</v>
      </c>
      <c r="U121" s="11"/>
      <c r="V121" s="11"/>
      <c r="W121" s="11"/>
      <c r="X121" s="11"/>
      <c r="Y121" s="11"/>
      <c r="Z121" s="11"/>
      <c r="AA121" s="11"/>
      <c r="AB121" s="11"/>
      <c r="AC121" s="11"/>
      <c r="AD121" s="11"/>
      <c r="AE121" s="11"/>
      <c r="AR121" s="207" t="s">
        <v>83</v>
      </c>
      <c r="AT121" s="208" t="s">
        <v>74</v>
      </c>
      <c r="AU121" s="208" t="s">
        <v>83</v>
      </c>
      <c r="AY121" s="207" t="s">
        <v>129</v>
      </c>
      <c r="BK121" s="209">
        <f>SUM(BK122:BK141)</f>
        <v>0</v>
      </c>
    </row>
    <row r="122" s="2" customFormat="1" ht="78" customHeight="1">
      <c r="A122" s="38"/>
      <c r="B122" s="39"/>
      <c r="C122" s="257" t="s">
        <v>83</v>
      </c>
      <c r="D122" s="257" t="s">
        <v>163</v>
      </c>
      <c r="E122" s="258" t="s">
        <v>604</v>
      </c>
      <c r="F122" s="259" t="s">
        <v>605</v>
      </c>
      <c r="G122" s="260" t="s">
        <v>606</v>
      </c>
      <c r="H122" s="261">
        <v>48000</v>
      </c>
      <c r="I122" s="262"/>
      <c r="J122" s="263">
        <f>ROUND(I122*H122,2)</f>
        <v>0</v>
      </c>
      <c r="K122" s="259" t="s">
        <v>133</v>
      </c>
      <c r="L122" s="44"/>
      <c r="M122" s="264" t="s">
        <v>1</v>
      </c>
      <c r="N122" s="265" t="s">
        <v>40</v>
      </c>
      <c r="O122" s="91"/>
      <c r="P122" s="220">
        <f>O122*H122</f>
        <v>0</v>
      </c>
      <c r="Q122" s="220">
        <v>0</v>
      </c>
      <c r="R122" s="220">
        <f>Q122*H122</f>
        <v>0</v>
      </c>
      <c r="S122" s="220">
        <v>0</v>
      </c>
      <c r="T122" s="221">
        <f>S122*H122</f>
        <v>0</v>
      </c>
      <c r="U122" s="38"/>
      <c r="V122" s="38"/>
      <c r="W122" s="38"/>
      <c r="X122" s="38"/>
      <c r="Y122" s="38"/>
      <c r="Z122" s="38"/>
      <c r="AA122" s="38"/>
      <c r="AB122" s="38"/>
      <c r="AC122" s="38"/>
      <c r="AD122" s="38"/>
      <c r="AE122" s="38"/>
      <c r="AR122" s="222" t="s">
        <v>135</v>
      </c>
      <c r="AT122" s="222" t="s">
        <v>163</v>
      </c>
      <c r="AU122" s="222" t="s">
        <v>85</v>
      </c>
      <c r="AY122" s="17" t="s">
        <v>129</v>
      </c>
      <c r="BE122" s="223">
        <f>IF(N122="základní",J122,0)</f>
        <v>0</v>
      </c>
      <c r="BF122" s="223">
        <f>IF(N122="snížená",J122,0)</f>
        <v>0</v>
      </c>
      <c r="BG122" s="223">
        <f>IF(N122="zákl. přenesená",J122,0)</f>
        <v>0</v>
      </c>
      <c r="BH122" s="223">
        <f>IF(N122="sníž. přenesená",J122,0)</f>
        <v>0</v>
      </c>
      <c r="BI122" s="223">
        <f>IF(N122="nulová",J122,0)</f>
        <v>0</v>
      </c>
      <c r="BJ122" s="17" t="s">
        <v>83</v>
      </c>
      <c r="BK122" s="223">
        <f>ROUND(I122*H122,2)</f>
        <v>0</v>
      </c>
      <c r="BL122" s="17" t="s">
        <v>135</v>
      </c>
      <c r="BM122" s="222" t="s">
        <v>607</v>
      </c>
    </row>
    <row r="123" s="2" customFormat="1">
      <c r="A123" s="38"/>
      <c r="B123" s="39"/>
      <c r="C123" s="40"/>
      <c r="D123" s="226" t="s">
        <v>168</v>
      </c>
      <c r="E123" s="40"/>
      <c r="F123" s="266" t="s">
        <v>608</v>
      </c>
      <c r="G123" s="40"/>
      <c r="H123" s="40"/>
      <c r="I123" s="267"/>
      <c r="J123" s="40"/>
      <c r="K123" s="40"/>
      <c r="L123" s="44"/>
      <c r="M123" s="268"/>
      <c r="N123" s="269"/>
      <c r="O123" s="91"/>
      <c r="P123" s="91"/>
      <c r="Q123" s="91"/>
      <c r="R123" s="91"/>
      <c r="S123" s="91"/>
      <c r="T123" s="92"/>
      <c r="U123" s="38"/>
      <c r="V123" s="38"/>
      <c r="W123" s="38"/>
      <c r="X123" s="38"/>
      <c r="Y123" s="38"/>
      <c r="Z123" s="38"/>
      <c r="AA123" s="38"/>
      <c r="AB123" s="38"/>
      <c r="AC123" s="38"/>
      <c r="AD123" s="38"/>
      <c r="AE123" s="38"/>
      <c r="AT123" s="17" t="s">
        <v>168</v>
      </c>
      <c r="AU123" s="17" t="s">
        <v>85</v>
      </c>
    </row>
    <row r="124" s="2" customFormat="1" ht="89.25" customHeight="1">
      <c r="A124" s="38"/>
      <c r="B124" s="39"/>
      <c r="C124" s="257" t="s">
        <v>85</v>
      </c>
      <c r="D124" s="257" t="s">
        <v>163</v>
      </c>
      <c r="E124" s="258" t="s">
        <v>609</v>
      </c>
      <c r="F124" s="259" t="s">
        <v>610</v>
      </c>
      <c r="G124" s="260" t="s">
        <v>606</v>
      </c>
      <c r="H124" s="261">
        <v>99500</v>
      </c>
      <c r="I124" s="262"/>
      <c r="J124" s="263">
        <f>ROUND(I124*H124,2)</f>
        <v>0</v>
      </c>
      <c r="K124" s="259" t="s">
        <v>133</v>
      </c>
      <c r="L124" s="44"/>
      <c r="M124" s="264" t="s">
        <v>1</v>
      </c>
      <c r="N124" s="265" t="s">
        <v>40</v>
      </c>
      <c r="O124" s="91"/>
      <c r="P124" s="220">
        <f>O124*H124</f>
        <v>0</v>
      </c>
      <c r="Q124" s="220">
        <v>0</v>
      </c>
      <c r="R124" s="220">
        <f>Q124*H124</f>
        <v>0</v>
      </c>
      <c r="S124" s="220">
        <v>0</v>
      </c>
      <c r="T124" s="221">
        <f>S124*H124</f>
        <v>0</v>
      </c>
      <c r="U124" s="38"/>
      <c r="V124" s="38"/>
      <c r="W124" s="38"/>
      <c r="X124" s="38"/>
      <c r="Y124" s="38"/>
      <c r="Z124" s="38"/>
      <c r="AA124" s="38"/>
      <c r="AB124" s="38"/>
      <c r="AC124" s="38"/>
      <c r="AD124" s="38"/>
      <c r="AE124" s="38"/>
      <c r="AR124" s="222" t="s">
        <v>135</v>
      </c>
      <c r="AT124" s="222" t="s">
        <v>163</v>
      </c>
      <c r="AU124" s="222" t="s">
        <v>85</v>
      </c>
      <c r="AY124" s="17" t="s">
        <v>129</v>
      </c>
      <c r="BE124" s="223">
        <f>IF(N124="základní",J124,0)</f>
        <v>0</v>
      </c>
      <c r="BF124" s="223">
        <f>IF(N124="snížená",J124,0)</f>
        <v>0</v>
      </c>
      <c r="BG124" s="223">
        <f>IF(N124="zákl. přenesená",J124,0)</f>
        <v>0</v>
      </c>
      <c r="BH124" s="223">
        <f>IF(N124="sníž. přenesená",J124,0)</f>
        <v>0</v>
      </c>
      <c r="BI124" s="223">
        <f>IF(N124="nulová",J124,0)</f>
        <v>0</v>
      </c>
      <c r="BJ124" s="17" t="s">
        <v>83</v>
      </c>
      <c r="BK124" s="223">
        <f>ROUND(I124*H124,2)</f>
        <v>0</v>
      </c>
      <c r="BL124" s="17" t="s">
        <v>135</v>
      </c>
      <c r="BM124" s="222" t="s">
        <v>611</v>
      </c>
    </row>
    <row r="125" s="2" customFormat="1">
      <c r="A125" s="38"/>
      <c r="B125" s="39"/>
      <c r="C125" s="40"/>
      <c r="D125" s="226" t="s">
        <v>168</v>
      </c>
      <c r="E125" s="40"/>
      <c r="F125" s="266" t="s">
        <v>608</v>
      </c>
      <c r="G125" s="40"/>
      <c r="H125" s="40"/>
      <c r="I125" s="267"/>
      <c r="J125" s="40"/>
      <c r="K125" s="40"/>
      <c r="L125" s="44"/>
      <c r="M125" s="268"/>
      <c r="N125" s="269"/>
      <c r="O125" s="91"/>
      <c r="P125" s="91"/>
      <c r="Q125" s="91"/>
      <c r="R125" s="91"/>
      <c r="S125" s="91"/>
      <c r="T125" s="92"/>
      <c r="U125" s="38"/>
      <c r="V125" s="38"/>
      <c r="W125" s="38"/>
      <c r="X125" s="38"/>
      <c r="Y125" s="38"/>
      <c r="Z125" s="38"/>
      <c r="AA125" s="38"/>
      <c r="AB125" s="38"/>
      <c r="AC125" s="38"/>
      <c r="AD125" s="38"/>
      <c r="AE125" s="38"/>
      <c r="AT125" s="17" t="s">
        <v>168</v>
      </c>
      <c r="AU125" s="17" t="s">
        <v>85</v>
      </c>
    </row>
    <row r="126" s="2" customFormat="1" ht="101.25" customHeight="1">
      <c r="A126" s="38"/>
      <c r="B126" s="39"/>
      <c r="C126" s="257" t="s">
        <v>128</v>
      </c>
      <c r="D126" s="257" t="s">
        <v>163</v>
      </c>
      <c r="E126" s="258" t="s">
        <v>612</v>
      </c>
      <c r="F126" s="259" t="s">
        <v>613</v>
      </c>
      <c r="G126" s="260" t="s">
        <v>258</v>
      </c>
      <c r="H126" s="261">
        <v>640</v>
      </c>
      <c r="I126" s="262"/>
      <c r="J126" s="263">
        <f>ROUND(I126*H126,2)</f>
        <v>0</v>
      </c>
      <c r="K126" s="259" t="s">
        <v>133</v>
      </c>
      <c r="L126" s="44"/>
      <c r="M126" s="264" t="s">
        <v>1</v>
      </c>
      <c r="N126" s="265" t="s">
        <v>40</v>
      </c>
      <c r="O126" s="91"/>
      <c r="P126" s="220">
        <f>O126*H126</f>
        <v>0</v>
      </c>
      <c r="Q126" s="220">
        <v>0</v>
      </c>
      <c r="R126" s="220">
        <f>Q126*H126</f>
        <v>0</v>
      </c>
      <c r="S126" s="220">
        <v>0</v>
      </c>
      <c r="T126" s="221">
        <f>S126*H126</f>
        <v>0</v>
      </c>
      <c r="U126" s="38"/>
      <c r="V126" s="38"/>
      <c r="W126" s="38"/>
      <c r="X126" s="38"/>
      <c r="Y126" s="38"/>
      <c r="Z126" s="38"/>
      <c r="AA126" s="38"/>
      <c r="AB126" s="38"/>
      <c r="AC126" s="38"/>
      <c r="AD126" s="38"/>
      <c r="AE126" s="38"/>
      <c r="AR126" s="222" t="s">
        <v>135</v>
      </c>
      <c r="AT126" s="222" t="s">
        <v>163</v>
      </c>
      <c r="AU126" s="222" t="s">
        <v>85</v>
      </c>
      <c r="AY126" s="17" t="s">
        <v>129</v>
      </c>
      <c r="BE126" s="223">
        <f>IF(N126="základní",J126,0)</f>
        <v>0</v>
      </c>
      <c r="BF126" s="223">
        <f>IF(N126="snížená",J126,0)</f>
        <v>0</v>
      </c>
      <c r="BG126" s="223">
        <f>IF(N126="zákl. přenesená",J126,0)</f>
        <v>0</v>
      </c>
      <c r="BH126" s="223">
        <f>IF(N126="sníž. přenesená",J126,0)</f>
        <v>0</v>
      </c>
      <c r="BI126" s="223">
        <f>IF(N126="nulová",J126,0)</f>
        <v>0</v>
      </c>
      <c r="BJ126" s="17" t="s">
        <v>83</v>
      </c>
      <c r="BK126" s="223">
        <f>ROUND(I126*H126,2)</f>
        <v>0</v>
      </c>
      <c r="BL126" s="17" t="s">
        <v>135</v>
      </c>
      <c r="BM126" s="222" t="s">
        <v>614</v>
      </c>
    </row>
    <row r="127" s="2" customFormat="1">
      <c r="A127" s="38"/>
      <c r="B127" s="39"/>
      <c r="C127" s="40"/>
      <c r="D127" s="226" t="s">
        <v>168</v>
      </c>
      <c r="E127" s="40"/>
      <c r="F127" s="266" t="s">
        <v>615</v>
      </c>
      <c r="G127" s="40"/>
      <c r="H127" s="40"/>
      <c r="I127" s="267"/>
      <c r="J127" s="40"/>
      <c r="K127" s="40"/>
      <c r="L127" s="44"/>
      <c r="M127" s="268"/>
      <c r="N127" s="269"/>
      <c r="O127" s="91"/>
      <c r="P127" s="91"/>
      <c r="Q127" s="91"/>
      <c r="R127" s="91"/>
      <c r="S127" s="91"/>
      <c r="T127" s="92"/>
      <c r="U127" s="38"/>
      <c r="V127" s="38"/>
      <c r="W127" s="38"/>
      <c r="X127" s="38"/>
      <c r="Y127" s="38"/>
      <c r="Z127" s="38"/>
      <c r="AA127" s="38"/>
      <c r="AB127" s="38"/>
      <c r="AC127" s="38"/>
      <c r="AD127" s="38"/>
      <c r="AE127" s="38"/>
      <c r="AT127" s="17" t="s">
        <v>168</v>
      </c>
      <c r="AU127" s="17" t="s">
        <v>85</v>
      </c>
    </row>
    <row r="128" s="2" customFormat="1" ht="101.25" customHeight="1">
      <c r="A128" s="38"/>
      <c r="B128" s="39"/>
      <c r="C128" s="257" t="s">
        <v>135</v>
      </c>
      <c r="D128" s="257" t="s">
        <v>163</v>
      </c>
      <c r="E128" s="258" t="s">
        <v>616</v>
      </c>
      <c r="F128" s="259" t="s">
        <v>617</v>
      </c>
      <c r="G128" s="260" t="s">
        <v>258</v>
      </c>
      <c r="H128" s="261">
        <v>220</v>
      </c>
      <c r="I128" s="262"/>
      <c r="J128" s="263">
        <f>ROUND(I128*H128,2)</f>
        <v>0</v>
      </c>
      <c r="K128" s="259" t="s">
        <v>133</v>
      </c>
      <c r="L128" s="44"/>
      <c r="M128" s="264" t="s">
        <v>1</v>
      </c>
      <c r="N128" s="265" t="s">
        <v>40</v>
      </c>
      <c r="O128" s="91"/>
      <c r="P128" s="220">
        <f>O128*H128</f>
        <v>0</v>
      </c>
      <c r="Q128" s="220">
        <v>0</v>
      </c>
      <c r="R128" s="220">
        <f>Q128*H128</f>
        <v>0</v>
      </c>
      <c r="S128" s="220">
        <v>0</v>
      </c>
      <c r="T128" s="221">
        <f>S128*H128</f>
        <v>0</v>
      </c>
      <c r="U128" s="38"/>
      <c r="V128" s="38"/>
      <c r="W128" s="38"/>
      <c r="X128" s="38"/>
      <c r="Y128" s="38"/>
      <c r="Z128" s="38"/>
      <c r="AA128" s="38"/>
      <c r="AB128" s="38"/>
      <c r="AC128" s="38"/>
      <c r="AD128" s="38"/>
      <c r="AE128" s="38"/>
      <c r="AR128" s="222" t="s">
        <v>135</v>
      </c>
      <c r="AT128" s="222" t="s">
        <v>163</v>
      </c>
      <c r="AU128" s="222" t="s">
        <v>85</v>
      </c>
      <c r="AY128" s="17" t="s">
        <v>129</v>
      </c>
      <c r="BE128" s="223">
        <f>IF(N128="základní",J128,0)</f>
        <v>0</v>
      </c>
      <c r="BF128" s="223">
        <f>IF(N128="snížená",J128,0)</f>
        <v>0</v>
      </c>
      <c r="BG128" s="223">
        <f>IF(N128="zákl. přenesená",J128,0)</f>
        <v>0</v>
      </c>
      <c r="BH128" s="223">
        <f>IF(N128="sníž. přenesená",J128,0)</f>
        <v>0</v>
      </c>
      <c r="BI128" s="223">
        <f>IF(N128="nulová",J128,0)</f>
        <v>0</v>
      </c>
      <c r="BJ128" s="17" t="s">
        <v>83</v>
      </c>
      <c r="BK128" s="223">
        <f>ROUND(I128*H128,2)</f>
        <v>0</v>
      </c>
      <c r="BL128" s="17" t="s">
        <v>135</v>
      </c>
      <c r="BM128" s="222" t="s">
        <v>618</v>
      </c>
    </row>
    <row r="129" s="2" customFormat="1">
      <c r="A129" s="38"/>
      <c r="B129" s="39"/>
      <c r="C129" s="40"/>
      <c r="D129" s="226" t="s">
        <v>168</v>
      </c>
      <c r="E129" s="40"/>
      <c r="F129" s="266" t="s">
        <v>615</v>
      </c>
      <c r="G129" s="40"/>
      <c r="H129" s="40"/>
      <c r="I129" s="267"/>
      <c r="J129" s="40"/>
      <c r="K129" s="40"/>
      <c r="L129" s="44"/>
      <c r="M129" s="268"/>
      <c r="N129" s="269"/>
      <c r="O129" s="91"/>
      <c r="P129" s="91"/>
      <c r="Q129" s="91"/>
      <c r="R129" s="91"/>
      <c r="S129" s="91"/>
      <c r="T129" s="92"/>
      <c r="U129" s="38"/>
      <c r="V129" s="38"/>
      <c r="W129" s="38"/>
      <c r="X129" s="38"/>
      <c r="Y129" s="38"/>
      <c r="Z129" s="38"/>
      <c r="AA129" s="38"/>
      <c r="AB129" s="38"/>
      <c r="AC129" s="38"/>
      <c r="AD129" s="38"/>
      <c r="AE129" s="38"/>
      <c r="AT129" s="17" t="s">
        <v>168</v>
      </c>
      <c r="AU129" s="17" t="s">
        <v>85</v>
      </c>
    </row>
    <row r="130" s="2" customFormat="1" ht="78" customHeight="1">
      <c r="A130" s="38"/>
      <c r="B130" s="39"/>
      <c r="C130" s="257" t="s">
        <v>201</v>
      </c>
      <c r="D130" s="257" t="s">
        <v>163</v>
      </c>
      <c r="E130" s="258" t="s">
        <v>619</v>
      </c>
      <c r="F130" s="259" t="s">
        <v>620</v>
      </c>
      <c r="G130" s="260" t="s">
        <v>166</v>
      </c>
      <c r="H130" s="261">
        <v>770</v>
      </c>
      <c r="I130" s="262"/>
      <c r="J130" s="263">
        <f>ROUND(I130*H130,2)</f>
        <v>0</v>
      </c>
      <c r="K130" s="259" t="s">
        <v>133</v>
      </c>
      <c r="L130" s="44"/>
      <c r="M130" s="264" t="s">
        <v>1</v>
      </c>
      <c r="N130" s="265" t="s">
        <v>40</v>
      </c>
      <c r="O130" s="91"/>
      <c r="P130" s="220">
        <f>O130*H130</f>
        <v>0</v>
      </c>
      <c r="Q130" s="220">
        <v>0</v>
      </c>
      <c r="R130" s="220">
        <f>Q130*H130</f>
        <v>0</v>
      </c>
      <c r="S130" s="220">
        <v>0</v>
      </c>
      <c r="T130" s="221">
        <f>S130*H130</f>
        <v>0</v>
      </c>
      <c r="U130" s="38"/>
      <c r="V130" s="38"/>
      <c r="W130" s="38"/>
      <c r="X130" s="38"/>
      <c r="Y130" s="38"/>
      <c r="Z130" s="38"/>
      <c r="AA130" s="38"/>
      <c r="AB130" s="38"/>
      <c r="AC130" s="38"/>
      <c r="AD130" s="38"/>
      <c r="AE130" s="38"/>
      <c r="AR130" s="222" t="s">
        <v>135</v>
      </c>
      <c r="AT130" s="222" t="s">
        <v>163</v>
      </c>
      <c r="AU130" s="222" t="s">
        <v>85</v>
      </c>
      <c r="AY130" s="17" t="s">
        <v>129</v>
      </c>
      <c r="BE130" s="223">
        <f>IF(N130="základní",J130,0)</f>
        <v>0</v>
      </c>
      <c r="BF130" s="223">
        <f>IF(N130="snížená",J130,0)</f>
        <v>0</v>
      </c>
      <c r="BG130" s="223">
        <f>IF(N130="zákl. přenesená",J130,0)</f>
        <v>0</v>
      </c>
      <c r="BH130" s="223">
        <f>IF(N130="sníž. přenesená",J130,0)</f>
        <v>0</v>
      </c>
      <c r="BI130" s="223">
        <f>IF(N130="nulová",J130,0)</f>
        <v>0</v>
      </c>
      <c r="BJ130" s="17" t="s">
        <v>83</v>
      </c>
      <c r="BK130" s="223">
        <f>ROUND(I130*H130,2)</f>
        <v>0</v>
      </c>
      <c r="BL130" s="17" t="s">
        <v>135</v>
      </c>
      <c r="BM130" s="222" t="s">
        <v>621</v>
      </c>
    </row>
    <row r="131" s="2" customFormat="1">
      <c r="A131" s="38"/>
      <c r="B131" s="39"/>
      <c r="C131" s="40"/>
      <c r="D131" s="226" t="s">
        <v>168</v>
      </c>
      <c r="E131" s="40"/>
      <c r="F131" s="266" t="s">
        <v>622</v>
      </c>
      <c r="G131" s="40"/>
      <c r="H131" s="40"/>
      <c r="I131" s="267"/>
      <c r="J131" s="40"/>
      <c r="K131" s="40"/>
      <c r="L131" s="44"/>
      <c r="M131" s="268"/>
      <c r="N131" s="269"/>
      <c r="O131" s="91"/>
      <c r="P131" s="91"/>
      <c r="Q131" s="91"/>
      <c r="R131" s="91"/>
      <c r="S131" s="91"/>
      <c r="T131" s="92"/>
      <c r="U131" s="38"/>
      <c r="V131" s="38"/>
      <c r="W131" s="38"/>
      <c r="X131" s="38"/>
      <c r="Y131" s="38"/>
      <c r="Z131" s="38"/>
      <c r="AA131" s="38"/>
      <c r="AB131" s="38"/>
      <c r="AC131" s="38"/>
      <c r="AD131" s="38"/>
      <c r="AE131" s="38"/>
      <c r="AT131" s="17" t="s">
        <v>168</v>
      </c>
      <c r="AU131" s="17" t="s">
        <v>85</v>
      </c>
    </row>
    <row r="132" s="13" customFormat="1">
      <c r="A132" s="13"/>
      <c r="B132" s="235"/>
      <c r="C132" s="236"/>
      <c r="D132" s="226" t="s">
        <v>137</v>
      </c>
      <c r="E132" s="237" t="s">
        <v>1</v>
      </c>
      <c r="F132" s="238" t="s">
        <v>623</v>
      </c>
      <c r="G132" s="236"/>
      <c r="H132" s="239">
        <v>770</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137</v>
      </c>
      <c r="AU132" s="245" t="s">
        <v>85</v>
      </c>
      <c r="AV132" s="13" t="s">
        <v>85</v>
      </c>
      <c r="AW132" s="13" t="s">
        <v>31</v>
      </c>
      <c r="AX132" s="13" t="s">
        <v>83</v>
      </c>
      <c r="AY132" s="245" t="s">
        <v>129</v>
      </c>
    </row>
    <row r="133" s="2" customFormat="1" ht="78" customHeight="1">
      <c r="A133" s="38"/>
      <c r="B133" s="39"/>
      <c r="C133" s="257" t="s">
        <v>211</v>
      </c>
      <c r="D133" s="257" t="s">
        <v>163</v>
      </c>
      <c r="E133" s="258" t="s">
        <v>624</v>
      </c>
      <c r="F133" s="259" t="s">
        <v>625</v>
      </c>
      <c r="G133" s="260" t="s">
        <v>166</v>
      </c>
      <c r="H133" s="261">
        <v>450</v>
      </c>
      <c r="I133" s="262"/>
      <c r="J133" s="263">
        <f>ROUND(I133*H133,2)</f>
        <v>0</v>
      </c>
      <c r="K133" s="259" t="s">
        <v>133</v>
      </c>
      <c r="L133" s="44"/>
      <c r="M133" s="264" t="s">
        <v>1</v>
      </c>
      <c r="N133" s="265" t="s">
        <v>40</v>
      </c>
      <c r="O133" s="91"/>
      <c r="P133" s="220">
        <f>O133*H133</f>
        <v>0</v>
      </c>
      <c r="Q133" s="220">
        <v>0</v>
      </c>
      <c r="R133" s="220">
        <f>Q133*H133</f>
        <v>0</v>
      </c>
      <c r="S133" s="220">
        <v>0</v>
      </c>
      <c r="T133" s="221">
        <f>S133*H133</f>
        <v>0</v>
      </c>
      <c r="U133" s="38"/>
      <c r="V133" s="38"/>
      <c r="W133" s="38"/>
      <c r="X133" s="38"/>
      <c r="Y133" s="38"/>
      <c r="Z133" s="38"/>
      <c r="AA133" s="38"/>
      <c r="AB133" s="38"/>
      <c r="AC133" s="38"/>
      <c r="AD133" s="38"/>
      <c r="AE133" s="38"/>
      <c r="AR133" s="222" t="s">
        <v>135</v>
      </c>
      <c r="AT133" s="222" t="s">
        <v>163</v>
      </c>
      <c r="AU133" s="222" t="s">
        <v>85</v>
      </c>
      <c r="AY133" s="17" t="s">
        <v>129</v>
      </c>
      <c r="BE133" s="223">
        <f>IF(N133="základní",J133,0)</f>
        <v>0</v>
      </c>
      <c r="BF133" s="223">
        <f>IF(N133="snížená",J133,0)</f>
        <v>0</v>
      </c>
      <c r="BG133" s="223">
        <f>IF(N133="zákl. přenesená",J133,0)</f>
        <v>0</v>
      </c>
      <c r="BH133" s="223">
        <f>IF(N133="sníž. přenesená",J133,0)</f>
        <v>0</v>
      </c>
      <c r="BI133" s="223">
        <f>IF(N133="nulová",J133,0)</f>
        <v>0</v>
      </c>
      <c r="BJ133" s="17" t="s">
        <v>83</v>
      </c>
      <c r="BK133" s="223">
        <f>ROUND(I133*H133,2)</f>
        <v>0</v>
      </c>
      <c r="BL133" s="17" t="s">
        <v>135</v>
      </c>
      <c r="BM133" s="222" t="s">
        <v>626</v>
      </c>
    </row>
    <row r="134" s="2" customFormat="1">
      <c r="A134" s="38"/>
      <c r="B134" s="39"/>
      <c r="C134" s="40"/>
      <c r="D134" s="226" t="s">
        <v>168</v>
      </c>
      <c r="E134" s="40"/>
      <c r="F134" s="266" t="s">
        <v>622</v>
      </c>
      <c r="G134" s="40"/>
      <c r="H134" s="40"/>
      <c r="I134" s="267"/>
      <c r="J134" s="40"/>
      <c r="K134" s="40"/>
      <c r="L134" s="44"/>
      <c r="M134" s="268"/>
      <c r="N134" s="269"/>
      <c r="O134" s="91"/>
      <c r="P134" s="91"/>
      <c r="Q134" s="91"/>
      <c r="R134" s="91"/>
      <c r="S134" s="91"/>
      <c r="T134" s="92"/>
      <c r="U134" s="38"/>
      <c r="V134" s="38"/>
      <c r="W134" s="38"/>
      <c r="X134" s="38"/>
      <c r="Y134" s="38"/>
      <c r="Z134" s="38"/>
      <c r="AA134" s="38"/>
      <c r="AB134" s="38"/>
      <c r="AC134" s="38"/>
      <c r="AD134" s="38"/>
      <c r="AE134" s="38"/>
      <c r="AT134" s="17" t="s">
        <v>168</v>
      </c>
      <c r="AU134" s="17" t="s">
        <v>85</v>
      </c>
    </row>
    <row r="135" s="13" customFormat="1">
      <c r="A135" s="13"/>
      <c r="B135" s="235"/>
      <c r="C135" s="236"/>
      <c r="D135" s="226" t="s">
        <v>137</v>
      </c>
      <c r="E135" s="237" t="s">
        <v>1</v>
      </c>
      <c r="F135" s="238" t="s">
        <v>627</v>
      </c>
      <c r="G135" s="236"/>
      <c r="H135" s="239">
        <v>450</v>
      </c>
      <c r="I135" s="240"/>
      <c r="J135" s="236"/>
      <c r="K135" s="236"/>
      <c r="L135" s="241"/>
      <c r="M135" s="242"/>
      <c r="N135" s="243"/>
      <c r="O135" s="243"/>
      <c r="P135" s="243"/>
      <c r="Q135" s="243"/>
      <c r="R135" s="243"/>
      <c r="S135" s="243"/>
      <c r="T135" s="244"/>
      <c r="U135" s="13"/>
      <c r="V135" s="13"/>
      <c r="W135" s="13"/>
      <c r="X135" s="13"/>
      <c r="Y135" s="13"/>
      <c r="Z135" s="13"/>
      <c r="AA135" s="13"/>
      <c r="AB135" s="13"/>
      <c r="AC135" s="13"/>
      <c r="AD135" s="13"/>
      <c r="AE135" s="13"/>
      <c r="AT135" s="245" t="s">
        <v>137</v>
      </c>
      <c r="AU135" s="245" t="s">
        <v>85</v>
      </c>
      <c r="AV135" s="13" t="s">
        <v>85</v>
      </c>
      <c r="AW135" s="13" t="s">
        <v>31</v>
      </c>
      <c r="AX135" s="13" t="s">
        <v>83</v>
      </c>
      <c r="AY135" s="245" t="s">
        <v>129</v>
      </c>
    </row>
    <row r="136" s="2" customFormat="1" ht="78" customHeight="1">
      <c r="A136" s="38"/>
      <c r="B136" s="39"/>
      <c r="C136" s="257" t="s">
        <v>217</v>
      </c>
      <c r="D136" s="257" t="s">
        <v>163</v>
      </c>
      <c r="E136" s="258" t="s">
        <v>628</v>
      </c>
      <c r="F136" s="259" t="s">
        <v>629</v>
      </c>
      <c r="G136" s="260" t="s">
        <v>166</v>
      </c>
      <c r="H136" s="261">
        <v>51</v>
      </c>
      <c r="I136" s="262"/>
      <c r="J136" s="263">
        <f>ROUND(I136*H136,2)</f>
        <v>0</v>
      </c>
      <c r="K136" s="259" t="s">
        <v>133</v>
      </c>
      <c r="L136" s="44"/>
      <c r="M136" s="264" t="s">
        <v>1</v>
      </c>
      <c r="N136" s="265" t="s">
        <v>40</v>
      </c>
      <c r="O136" s="91"/>
      <c r="P136" s="220">
        <f>O136*H136</f>
        <v>0</v>
      </c>
      <c r="Q136" s="220">
        <v>0</v>
      </c>
      <c r="R136" s="220">
        <f>Q136*H136</f>
        <v>0</v>
      </c>
      <c r="S136" s="220">
        <v>0</v>
      </c>
      <c r="T136" s="221">
        <f>S136*H136</f>
        <v>0</v>
      </c>
      <c r="U136" s="38"/>
      <c r="V136" s="38"/>
      <c r="W136" s="38"/>
      <c r="X136" s="38"/>
      <c r="Y136" s="38"/>
      <c r="Z136" s="38"/>
      <c r="AA136" s="38"/>
      <c r="AB136" s="38"/>
      <c r="AC136" s="38"/>
      <c r="AD136" s="38"/>
      <c r="AE136" s="38"/>
      <c r="AR136" s="222" t="s">
        <v>135</v>
      </c>
      <c r="AT136" s="222" t="s">
        <v>163</v>
      </c>
      <c r="AU136" s="222" t="s">
        <v>85</v>
      </c>
      <c r="AY136" s="17" t="s">
        <v>129</v>
      </c>
      <c r="BE136" s="223">
        <f>IF(N136="základní",J136,0)</f>
        <v>0</v>
      </c>
      <c r="BF136" s="223">
        <f>IF(N136="snížená",J136,0)</f>
        <v>0</v>
      </c>
      <c r="BG136" s="223">
        <f>IF(N136="zákl. přenesená",J136,0)</f>
        <v>0</v>
      </c>
      <c r="BH136" s="223">
        <f>IF(N136="sníž. přenesená",J136,0)</f>
        <v>0</v>
      </c>
      <c r="BI136" s="223">
        <f>IF(N136="nulová",J136,0)</f>
        <v>0</v>
      </c>
      <c r="BJ136" s="17" t="s">
        <v>83</v>
      </c>
      <c r="BK136" s="223">
        <f>ROUND(I136*H136,2)</f>
        <v>0</v>
      </c>
      <c r="BL136" s="17" t="s">
        <v>135</v>
      </c>
      <c r="BM136" s="222" t="s">
        <v>630</v>
      </c>
    </row>
    <row r="137" s="2" customFormat="1">
      <c r="A137" s="38"/>
      <c r="B137" s="39"/>
      <c r="C137" s="40"/>
      <c r="D137" s="226" t="s">
        <v>168</v>
      </c>
      <c r="E137" s="40"/>
      <c r="F137" s="266" t="s">
        <v>622</v>
      </c>
      <c r="G137" s="40"/>
      <c r="H137" s="40"/>
      <c r="I137" s="267"/>
      <c r="J137" s="40"/>
      <c r="K137" s="40"/>
      <c r="L137" s="44"/>
      <c r="M137" s="268"/>
      <c r="N137" s="269"/>
      <c r="O137" s="91"/>
      <c r="P137" s="91"/>
      <c r="Q137" s="91"/>
      <c r="R137" s="91"/>
      <c r="S137" s="91"/>
      <c r="T137" s="92"/>
      <c r="U137" s="38"/>
      <c r="V137" s="38"/>
      <c r="W137" s="38"/>
      <c r="X137" s="38"/>
      <c r="Y137" s="38"/>
      <c r="Z137" s="38"/>
      <c r="AA137" s="38"/>
      <c r="AB137" s="38"/>
      <c r="AC137" s="38"/>
      <c r="AD137" s="38"/>
      <c r="AE137" s="38"/>
      <c r="AT137" s="17" t="s">
        <v>168</v>
      </c>
      <c r="AU137" s="17" t="s">
        <v>85</v>
      </c>
    </row>
    <row r="138" s="13" customFormat="1">
      <c r="A138" s="13"/>
      <c r="B138" s="235"/>
      <c r="C138" s="236"/>
      <c r="D138" s="226" t="s">
        <v>137</v>
      </c>
      <c r="E138" s="237" t="s">
        <v>1</v>
      </c>
      <c r="F138" s="238" t="s">
        <v>631</v>
      </c>
      <c r="G138" s="236"/>
      <c r="H138" s="239">
        <v>51</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137</v>
      </c>
      <c r="AU138" s="245" t="s">
        <v>85</v>
      </c>
      <c r="AV138" s="13" t="s">
        <v>85</v>
      </c>
      <c r="AW138" s="13" t="s">
        <v>31</v>
      </c>
      <c r="AX138" s="13" t="s">
        <v>83</v>
      </c>
      <c r="AY138" s="245" t="s">
        <v>129</v>
      </c>
    </row>
    <row r="139" s="2" customFormat="1" ht="78" customHeight="1">
      <c r="A139" s="38"/>
      <c r="B139" s="39"/>
      <c r="C139" s="257" t="s">
        <v>134</v>
      </c>
      <c r="D139" s="257" t="s">
        <v>163</v>
      </c>
      <c r="E139" s="258" t="s">
        <v>632</v>
      </c>
      <c r="F139" s="259" t="s">
        <v>633</v>
      </c>
      <c r="G139" s="260" t="s">
        <v>634</v>
      </c>
      <c r="H139" s="261">
        <v>1350</v>
      </c>
      <c r="I139" s="262"/>
      <c r="J139" s="263">
        <f>ROUND(I139*H139,2)</f>
        <v>0</v>
      </c>
      <c r="K139" s="259" t="s">
        <v>1</v>
      </c>
      <c r="L139" s="44"/>
      <c r="M139" s="264" t="s">
        <v>1</v>
      </c>
      <c r="N139" s="265" t="s">
        <v>40</v>
      </c>
      <c r="O139" s="91"/>
      <c r="P139" s="220">
        <f>O139*H139</f>
        <v>0</v>
      </c>
      <c r="Q139" s="220">
        <v>0</v>
      </c>
      <c r="R139" s="220">
        <f>Q139*H139</f>
        <v>0</v>
      </c>
      <c r="S139" s="220">
        <v>0</v>
      </c>
      <c r="T139" s="221">
        <f>S139*H139</f>
        <v>0</v>
      </c>
      <c r="U139" s="38"/>
      <c r="V139" s="38"/>
      <c r="W139" s="38"/>
      <c r="X139" s="38"/>
      <c r="Y139" s="38"/>
      <c r="Z139" s="38"/>
      <c r="AA139" s="38"/>
      <c r="AB139" s="38"/>
      <c r="AC139" s="38"/>
      <c r="AD139" s="38"/>
      <c r="AE139" s="38"/>
      <c r="AR139" s="222" t="s">
        <v>135</v>
      </c>
      <c r="AT139" s="222" t="s">
        <v>163</v>
      </c>
      <c r="AU139" s="222" t="s">
        <v>85</v>
      </c>
      <c r="AY139" s="17" t="s">
        <v>129</v>
      </c>
      <c r="BE139" s="223">
        <f>IF(N139="základní",J139,0)</f>
        <v>0</v>
      </c>
      <c r="BF139" s="223">
        <f>IF(N139="snížená",J139,0)</f>
        <v>0</v>
      </c>
      <c r="BG139" s="223">
        <f>IF(N139="zákl. přenesená",J139,0)</f>
        <v>0</v>
      </c>
      <c r="BH139" s="223">
        <f>IF(N139="sníž. přenesená",J139,0)</f>
        <v>0</v>
      </c>
      <c r="BI139" s="223">
        <f>IF(N139="nulová",J139,0)</f>
        <v>0</v>
      </c>
      <c r="BJ139" s="17" t="s">
        <v>83</v>
      </c>
      <c r="BK139" s="223">
        <f>ROUND(I139*H139,2)</f>
        <v>0</v>
      </c>
      <c r="BL139" s="17" t="s">
        <v>135</v>
      </c>
      <c r="BM139" s="222" t="s">
        <v>635</v>
      </c>
    </row>
    <row r="140" s="2" customFormat="1">
      <c r="A140" s="38"/>
      <c r="B140" s="39"/>
      <c r="C140" s="40"/>
      <c r="D140" s="226" t="s">
        <v>168</v>
      </c>
      <c r="E140" s="40"/>
      <c r="F140" s="266" t="s">
        <v>636</v>
      </c>
      <c r="G140" s="40"/>
      <c r="H140" s="40"/>
      <c r="I140" s="267"/>
      <c r="J140" s="40"/>
      <c r="K140" s="40"/>
      <c r="L140" s="44"/>
      <c r="M140" s="268"/>
      <c r="N140" s="269"/>
      <c r="O140" s="91"/>
      <c r="P140" s="91"/>
      <c r="Q140" s="91"/>
      <c r="R140" s="91"/>
      <c r="S140" s="91"/>
      <c r="T140" s="92"/>
      <c r="U140" s="38"/>
      <c r="V140" s="38"/>
      <c r="W140" s="38"/>
      <c r="X140" s="38"/>
      <c r="Y140" s="38"/>
      <c r="Z140" s="38"/>
      <c r="AA140" s="38"/>
      <c r="AB140" s="38"/>
      <c r="AC140" s="38"/>
      <c r="AD140" s="38"/>
      <c r="AE140" s="38"/>
      <c r="AT140" s="17" t="s">
        <v>168</v>
      </c>
      <c r="AU140" s="17" t="s">
        <v>85</v>
      </c>
    </row>
    <row r="141" s="13" customFormat="1">
      <c r="A141" s="13"/>
      <c r="B141" s="235"/>
      <c r="C141" s="236"/>
      <c r="D141" s="226" t="s">
        <v>137</v>
      </c>
      <c r="E141" s="237" t="s">
        <v>1</v>
      </c>
      <c r="F141" s="238" t="s">
        <v>637</v>
      </c>
      <c r="G141" s="236"/>
      <c r="H141" s="239">
        <v>1350</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137</v>
      </c>
      <c r="AU141" s="245" t="s">
        <v>85</v>
      </c>
      <c r="AV141" s="13" t="s">
        <v>85</v>
      </c>
      <c r="AW141" s="13" t="s">
        <v>31</v>
      </c>
      <c r="AX141" s="13" t="s">
        <v>83</v>
      </c>
      <c r="AY141" s="245" t="s">
        <v>129</v>
      </c>
    </row>
    <row r="142" s="11" customFormat="1" ht="22.8" customHeight="1">
      <c r="A142" s="11"/>
      <c r="B142" s="196"/>
      <c r="C142" s="197"/>
      <c r="D142" s="198" t="s">
        <v>74</v>
      </c>
      <c r="E142" s="279" t="s">
        <v>253</v>
      </c>
      <c r="F142" s="279" t="s">
        <v>254</v>
      </c>
      <c r="G142" s="197"/>
      <c r="H142" s="197"/>
      <c r="I142" s="200"/>
      <c r="J142" s="280">
        <f>BK142</f>
        <v>0</v>
      </c>
      <c r="K142" s="197"/>
      <c r="L142" s="202"/>
      <c r="M142" s="203"/>
      <c r="N142" s="204"/>
      <c r="O142" s="204"/>
      <c r="P142" s="205">
        <f>SUM(P143:P157)</f>
        <v>0</v>
      </c>
      <c r="Q142" s="204"/>
      <c r="R142" s="205">
        <f>SUM(R143:R157)</f>
        <v>0</v>
      </c>
      <c r="S142" s="204"/>
      <c r="T142" s="206">
        <f>SUM(T143:T157)</f>
        <v>0</v>
      </c>
      <c r="U142" s="11"/>
      <c r="V142" s="11"/>
      <c r="W142" s="11"/>
      <c r="X142" s="11"/>
      <c r="Y142" s="11"/>
      <c r="Z142" s="11"/>
      <c r="AA142" s="11"/>
      <c r="AB142" s="11"/>
      <c r="AC142" s="11"/>
      <c r="AD142" s="11"/>
      <c r="AE142" s="11"/>
      <c r="AR142" s="207" t="s">
        <v>135</v>
      </c>
      <c r="AT142" s="208" t="s">
        <v>74</v>
      </c>
      <c r="AU142" s="208" t="s">
        <v>83</v>
      </c>
      <c r="AY142" s="207" t="s">
        <v>129</v>
      </c>
      <c r="BK142" s="209">
        <f>SUM(BK143:BK157)</f>
        <v>0</v>
      </c>
    </row>
    <row r="143" s="2" customFormat="1" ht="123" customHeight="1">
      <c r="A143" s="38"/>
      <c r="B143" s="39"/>
      <c r="C143" s="257" t="s">
        <v>226</v>
      </c>
      <c r="D143" s="257" t="s">
        <v>163</v>
      </c>
      <c r="E143" s="258" t="s">
        <v>638</v>
      </c>
      <c r="F143" s="259" t="s">
        <v>639</v>
      </c>
      <c r="G143" s="260" t="s">
        <v>132</v>
      </c>
      <c r="H143" s="261">
        <v>510</v>
      </c>
      <c r="I143" s="262"/>
      <c r="J143" s="263">
        <f>ROUND(I143*H143,2)</f>
        <v>0</v>
      </c>
      <c r="K143" s="259" t="s">
        <v>133</v>
      </c>
      <c r="L143" s="44"/>
      <c r="M143" s="264" t="s">
        <v>1</v>
      </c>
      <c r="N143" s="265" t="s">
        <v>40</v>
      </c>
      <c r="O143" s="91"/>
      <c r="P143" s="220">
        <f>O143*H143</f>
        <v>0</v>
      </c>
      <c r="Q143" s="220">
        <v>0</v>
      </c>
      <c r="R143" s="220">
        <f>Q143*H143</f>
        <v>0</v>
      </c>
      <c r="S143" s="220">
        <v>0</v>
      </c>
      <c r="T143" s="221">
        <f>S143*H143</f>
        <v>0</v>
      </c>
      <c r="U143" s="38"/>
      <c r="V143" s="38"/>
      <c r="W143" s="38"/>
      <c r="X143" s="38"/>
      <c r="Y143" s="38"/>
      <c r="Z143" s="38"/>
      <c r="AA143" s="38"/>
      <c r="AB143" s="38"/>
      <c r="AC143" s="38"/>
      <c r="AD143" s="38"/>
      <c r="AE143" s="38"/>
      <c r="AR143" s="222" t="s">
        <v>259</v>
      </c>
      <c r="AT143" s="222" t="s">
        <v>163</v>
      </c>
      <c r="AU143" s="222" t="s">
        <v>85</v>
      </c>
      <c r="AY143" s="17" t="s">
        <v>129</v>
      </c>
      <c r="BE143" s="223">
        <f>IF(N143="základní",J143,0)</f>
        <v>0</v>
      </c>
      <c r="BF143" s="223">
        <f>IF(N143="snížená",J143,0)</f>
        <v>0</v>
      </c>
      <c r="BG143" s="223">
        <f>IF(N143="zákl. přenesená",J143,0)</f>
        <v>0</v>
      </c>
      <c r="BH143" s="223">
        <f>IF(N143="sníž. přenesená",J143,0)</f>
        <v>0</v>
      </c>
      <c r="BI143" s="223">
        <f>IF(N143="nulová",J143,0)</f>
        <v>0</v>
      </c>
      <c r="BJ143" s="17" t="s">
        <v>83</v>
      </c>
      <c r="BK143" s="223">
        <f>ROUND(I143*H143,2)</f>
        <v>0</v>
      </c>
      <c r="BL143" s="17" t="s">
        <v>259</v>
      </c>
      <c r="BM143" s="222" t="s">
        <v>640</v>
      </c>
    </row>
    <row r="144" s="2" customFormat="1">
      <c r="A144" s="38"/>
      <c r="B144" s="39"/>
      <c r="C144" s="40"/>
      <c r="D144" s="226" t="s">
        <v>168</v>
      </c>
      <c r="E144" s="40"/>
      <c r="F144" s="266" t="s">
        <v>641</v>
      </c>
      <c r="G144" s="40"/>
      <c r="H144" s="40"/>
      <c r="I144" s="267"/>
      <c r="J144" s="40"/>
      <c r="K144" s="40"/>
      <c r="L144" s="44"/>
      <c r="M144" s="268"/>
      <c r="N144" s="269"/>
      <c r="O144" s="91"/>
      <c r="P144" s="91"/>
      <c r="Q144" s="91"/>
      <c r="R144" s="91"/>
      <c r="S144" s="91"/>
      <c r="T144" s="92"/>
      <c r="U144" s="38"/>
      <c r="V144" s="38"/>
      <c r="W144" s="38"/>
      <c r="X144" s="38"/>
      <c r="Y144" s="38"/>
      <c r="Z144" s="38"/>
      <c r="AA144" s="38"/>
      <c r="AB144" s="38"/>
      <c r="AC144" s="38"/>
      <c r="AD144" s="38"/>
      <c r="AE144" s="38"/>
      <c r="AT144" s="17" t="s">
        <v>168</v>
      </c>
      <c r="AU144" s="17" t="s">
        <v>85</v>
      </c>
    </row>
    <row r="145" s="12" customFormat="1">
      <c r="A145" s="12"/>
      <c r="B145" s="224"/>
      <c r="C145" s="225"/>
      <c r="D145" s="226" t="s">
        <v>137</v>
      </c>
      <c r="E145" s="227" t="s">
        <v>1</v>
      </c>
      <c r="F145" s="228" t="s">
        <v>642</v>
      </c>
      <c r="G145" s="225"/>
      <c r="H145" s="227" t="s">
        <v>1</v>
      </c>
      <c r="I145" s="229"/>
      <c r="J145" s="225"/>
      <c r="K145" s="225"/>
      <c r="L145" s="230"/>
      <c r="M145" s="231"/>
      <c r="N145" s="232"/>
      <c r="O145" s="232"/>
      <c r="P145" s="232"/>
      <c r="Q145" s="232"/>
      <c r="R145" s="232"/>
      <c r="S145" s="232"/>
      <c r="T145" s="233"/>
      <c r="U145" s="12"/>
      <c r="V145" s="12"/>
      <c r="W145" s="12"/>
      <c r="X145" s="12"/>
      <c r="Y145" s="12"/>
      <c r="Z145" s="12"/>
      <c r="AA145" s="12"/>
      <c r="AB145" s="12"/>
      <c r="AC145" s="12"/>
      <c r="AD145" s="12"/>
      <c r="AE145" s="12"/>
      <c r="AT145" s="234" t="s">
        <v>137</v>
      </c>
      <c r="AU145" s="234" t="s">
        <v>85</v>
      </c>
      <c r="AV145" s="12" t="s">
        <v>83</v>
      </c>
      <c r="AW145" s="12" t="s">
        <v>31</v>
      </c>
      <c r="AX145" s="12" t="s">
        <v>75</v>
      </c>
      <c r="AY145" s="234" t="s">
        <v>129</v>
      </c>
    </row>
    <row r="146" s="13" customFormat="1">
      <c r="A146" s="13"/>
      <c r="B146" s="235"/>
      <c r="C146" s="236"/>
      <c r="D146" s="226" t="s">
        <v>137</v>
      </c>
      <c r="E146" s="237" t="s">
        <v>1</v>
      </c>
      <c r="F146" s="238" t="s">
        <v>643</v>
      </c>
      <c r="G146" s="236"/>
      <c r="H146" s="239">
        <v>510</v>
      </c>
      <c r="I146" s="240"/>
      <c r="J146" s="236"/>
      <c r="K146" s="236"/>
      <c r="L146" s="241"/>
      <c r="M146" s="242"/>
      <c r="N146" s="243"/>
      <c r="O146" s="243"/>
      <c r="P146" s="243"/>
      <c r="Q146" s="243"/>
      <c r="R146" s="243"/>
      <c r="S146" s="243"/>
      <c r="T146" s="244"/>
      <c r="U146" s="13"/>
      <c r="V146" s="13"/>
      <c r="W146" s="13"/>
      <c r="X146" s="13"/>
      <c r="Y146" s="13"/>
      <c r="Z146" s="13"/>
      <c r="AA146" s="13"/>
      <c r="AB146" s="13"/>
      <c r="AC146" s="13"/>
      <c r="AD146" s="13"/>
      <c r="AE146" s="13"/>
      <c r="AT146" s="245" t="s">
        <v>137</v>
      </c>
      <c r="AU146" s="245" t="s">
        <v>85</v>
      </c>
      <c r="AV146" s="13" t="s">
        <v>85</v>
      </c>
      <c r="AW146" s="13" t="s">
        <v>31</v>
      </c>
      <c r="AX146" s="13" t="s">
        <v>75</v>
      </c>
      <c r="AY146" s="245" t="s">
        <v>129</v>
      </c>
    </row>
    <row r="147" s="14" customFormat="1">
      <c r="A147" s="14"/>
      <c r="B147" s="246"/>
      <c r="C147" s="247"/>
      <c r="D147" s="226" t="s">
        <v>137</v>
      </c>
      <c r="E147" s="248" t="s">
        <v>1</v>
      </c>
      <c r="F147" s="249" t="s">
        <v>160</v>
      </c>
      <c r="G147" s="247"/>
      <c r="H147" s="250">
        <v>510</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137</v>
      </c>
      <c r="AU147" s="256" t="s">
        <v>85</v>
      </c>
      <c r="AV147" s="14" t="s">
        <v>135</v>
      </c>
      <c r="AW147" s="14" t="s">
        <v>31</v>
      </c>
      <c r="AX147" s="14" t="s">
        <v>83</v>
      </c>
      <c r="AY147" s="256" t="s">
        <v>129</v>
      </c>
    </row>
    <row r="148" s="2" customFormat="1" ht="218.55" customHeight="1">
      <c r="A148" s="38"/>
      <c r="B148" s="39"/>
      <c r="C148" s="257" t="s">
        <v>230</v>
      </c>
      <c r="D148" s="257" t="s">
        <v>163</v>
      </c>
      <c r="E148" s="258" t="s">
        <v>644</v>
      </c>
      <c r="F148" s="259" t="s">
        <v>645</v>
      </c>
      <c r="G148" s="260" t="s">
        <v>132</v>
      </c>
      <c r="H148" s="261">
        <v>150</v>
      </c>
      <c r="I148" s="262"/>
      <c r="J148" s="263">
        <f>ROUND(I148*H148,2)</f>
        <v>0</v>
      </c>
      <c r="K148" s="259" t="s">
        <v>133</v>
      </c>
      <c r="L148" s="44"/>
      <c r="M148" s="264" t="s">
        <v>1</v>
      </c>
      <c r="N148" s="265" t="s">
        <v>40</v>
      </c>
      <c r="O148" s="91"/>
      <c r="P148" s="220">
        <f>O148*H148</f>
        <v>0</v>
      </c>
      <c r="Q148" s="220">
        <v>0</v>
      </c>
      <c r="R148" s="220">
        <f>Q148*H148</f>
        <v>0</v>
      </c>
      <c r="S148" s="220">
        <v>0</v>
      </c>
      <c r="T148" s="221">
        <f>S148*H148</f>
        <v>0</v>
      </c>
      <c r="U148" s="38"/>
      <c r="V148" s="38"/>
      <c r="W148" s="38"/>
      <c r="X148" s="38"/>
      <c r="Y148" s="38"/>
      <c r="Z148" s="38"/>
      <c r="AA148" s="38"/>
      <c r="AB148" s="38"/>
      <c r="AC148" s="38"/>
      <c r="AD148" s="38"/>
      <c r="AE148" s="38"/>
      <c r="AR148" s="222" t="s">
        <v>259</v>
      </c>
      <c r="AT148" s="222" t="s">
        <v>163</v>
      </c>
      <c r="AU148" s="222" t="s">
        <v>85</v>
      </c>
      <c r="AY148" s="17" t="s">
        <v>129</v>
      </c>
      <c r="BE148" s="223">
        <f>IF(N148="základní",J148,0)</f>
        <v>0</v>
      </c>
      <c r="BF148" s="223">
        <f>IF(N148="snížená",J148,0)</f>
        <v>0</v>
      </c>
      <c r="BG148" s="223">
        <f>IF(N148="zákl. přenesená",J148,0)</f>
        <v>0</v>
      </c>
      <c r="BH148" s="223">
        <f>IF(N148="sníž. přenesená",J148,0)</f>
        <v>0</v>
      </c>
      <c r="BI148" s="223">
        <f>IF(N148="nulová",J148,0)</f>
        <v>0</v>
      </c>
      <c r="BJ148" s="17" t="s">
        <v>83</v>
      </c>
      <c r="BK148" s="223">
        <f>ROUND(I148*H148,2)</f>
        <v>0</v>
      </c>
      <c r="BL148" s="17" t="s">
        <v>259</v>
      </c>
      <c r="BM148" s="222" t="s">
        <v>646</v>
      </c>
    </row>
    <row r="149" s="2" customFormat="1">
      <c r="A149" s="38"/>
      <c r="B149" s="39"/>
      <c r="C149" s="40"/>
      <c r="D149" s="226" t="s">
        <v>168</v>
      </c>
      <c r="E149" s="40"/>
      <c r="F149" s="266" t="s">
        <v>641</v>
      </c>
      <c r="G149" s="40"/>
      <c r="H149" s="40"/>
      <c r="I149" s="267"/>
      <c r="J149" s="40"/>
      <c r="K149" s="40"/>
      <c r="L149" s="44"/>
      <c r="M149" s="268"/>
      <c r="N149" s="269"/>
      <c r="O149" s="91"/>
      <c r="P149" s="91"/>
      <c r="Q149" s="91"/>
      <c r="R149" s="91"/>
      <c r="S149" s="91"/>
      <c r="T149" s="92"/>
      <c r="U149" s="38"/>
      <c r="V149" s="38"/>
      <c r="W149" s="38"/>
      <c r="X149" s="38"/>
      <c r="Y149" s="38"/>
      <c r="Z149" s="38"/>
      <c r="AA149" s="38"/>
      <c r="AB149" s="38"/>
      <c r="AC149" s="38"/>
      <c r="AD149" s="38"/>
      <c r="AE149" s="38"/>
      <c r="AT149" s="17" t="s">
        <v>168</v>
      </c>
      <c r="AU149" s="17" t="s">
        <v>85</v>
      </c>
    </row>
    <row r="150" s="12" customFormat="1">
      <c r="A150" s="12"/>
      <c r="B150" s="224"/>
      <c r="C150" s="225"/>
      <c r="D150" s="226" t="s">
        <v>137</v>
      </c>
      <c r="E150" s="227" t="s">
        <v>1</v>
      </c>
      <c r="F150" s="228" t="s">
        <v>647</v>
      </c>
      <c r="G150" s="225"/>
      <c r="H150" s="227" t="s">
        <v>1</v>
      </c>
      <c r="I150" s="229"/>
      <c r="J150" s="225"/>
      <c r="K150" s="225"/>
      <c r="L150" s="230"/>
      <c r="M150" s="231"/>
      <c r="N150" s="232"/>
      <c r="O150" s="232"/>
      <c r="P150" s="232"/>
      <c r="Q150" s="232"/>
      <c r="R150" s="232"/>
      <c r="S150" s="232"/>
      <c r="T150" s="233"/>
      <c r="U150" s="12"/>
      <c r="V150" s="12"/>
      <c r="W150" s="12"/>
      <c r="X150" s="12"/>
      <c r="Y150" s="12"/>
      <c r="Z150" s="12"/>
      <c r="AA150" s="12"/>
      <c r="AB150" s="12"/>
      <c r="AC150" s="12"/>
      <c r="AD150" s="12"/>
      <c r="AE150" s="12"/>
      <c r="AT150" s="234" t="s">
        <v>137</v>
      </c>
      <c r="AU150" s="234" t="s">
        <v>85</v>
      </c>
      <c r="AV150" s="12" t="s">
        <v>83</v>
      </c>
      <c r="AW150" s="12" t="s">
        <v>31</v>
      </c>
      <c r="AX150" s="12" t="s">
        <v>75</v>
      </c>
      <c r="AY150" s="234" t="s">
        <v>129</v>
      </c>
    </row>
    <row r="151" s="13" customFormat="1">
      <c r="A151" s="13"/>
      <c r="B151" s="235"/>
      <c r="C151" s="236"/>
      <c r="D151" s="226" t="s">
        <v>137</v>
      </c>
      <c r="E151" s="237" t="s">
        <v>1</v>
      </c>
      <c r="F151" s="238" t="s">
        <v>648</v>
      </c>
      <c r="G151" s="236"/>
      <c r="H151" s="239">
        <v>150</v>
      </c>
      <c r="I151" s="240"/>
      <c r="J151" s="236"/>
      <c r="K151" s="236"/>
      <c r="L151" s="241"/>
      <c r="M151" s="242"/>
      <c r="N151" s="243"/>
      <c r="O151" s="243"/>
      <c r="P151" s="243"/>
      <c r="Q151" s="243"/>
      <c r="R151" s="243"/>
      <c r="S151" s="243"/>
      <c r="T151" s="244"/>
      <c r="U151" s="13"/>
      <c r="V151" s="13"/>
      <c r="W151" s="13"/>
      <c r="X151" s="13"/>
      <c r="Y151" s="13"/>
      <c r="Z151" s="13"/>
      <c r="AA151" s="13"/>
      <c r="AB151" s="13"/>
      <c r="AC151" s="13"/>
      <c r="AD151" s="13"/>
      <c r="AE151" s="13"/>
      <c r="AT151" s="245" t="s">
        <v>137</v>
      </c>
      <c r="AU151" s="245" t="s">
        <v>85</v>
      </c>
      <c r="AV151" s="13" t="s">
        <v>85</v>
      </c>
      <c r="AW151" s="13" t="s">
        <v>31</v>
      </c>
      <c r="AX151" s="13" t="s">
        <v>75</v>
      </c>
      <c r="AY151" s="245" t="s">
        <v>129</v>
      </c>
    </row>
    <row r="152" s="14" customFormat="1">
      <c r="A152" s="14"/>
      <c r="B152" s="246"/>
      <c r="C152" s="247"/>
      <c r="D152" s="226" t="s">
        <v>137</v>
      </c>
      <c r="E152" s="248" t="s">
        <v>1</v>
      </c>
      <c r="F152" s="249" t="s">
        <v>160</v>
      </c>
      <c r="G152" s="247"/>
      <c r="H152" s="250">
        <v>150</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137</v>
      </c>
      <c r="AU152" s="256" t="s">
        <v>85</v>
      </c>
      <c r="AV152" s="14" t="s">
        <v>135</v>
      </c>
      <c r="AW152" s="14" t="s">
        <v>31</v>
      </c>
      <c r="AX152" s="14" t="s">
        <v>83</v>
      </c>
      <c r="AY152" s="256" t="s">
        <v>129</v>
      </c>
    </row>
    <row r="153" s="2" customFormat="1" ht="90" customHeight="1">
      <c r="A153" s="38"/>
      <c r="B153" s="39"/>
      <c r="C153" s="257" t="s">
        <v>237</v>
      </c>
      <c r="D153" s="257" t="s">
        <v>163</v>
      </c>
      <c r="E153" s="258" t="s">
        <v>649</v>
      </c>
      <c r="F153" s="259" t="s">
        <v>650</v>
      </c>
      <c r="G153" s="260" t="s">
        <v>132</v>
      </c>
      <c r="H153" s="261">
        <v>150</v>
      </c>
      <c r="I153" s="262"/>
      <c r="J153" s="263">
        <f>ROUND(I153*H153,2)</f>
        <v>0</v>
      </c>
      <c r="K153" s="259" t="s">
        <v>1</v>
      </c>
      <c r="L153" s="44"/>
      <c r="M153" s="264" t="s">
        <v>1</v>
      </c>
      <c r="N153" s="265" t="s">
        <v>40</v>
      </c>
      <c r="O153" s="91"/>
      <c r="P153" s="220">
        <f>O153*H153</f>
        <v>0</v>
      </c>
      <c r="Q153" s="220">
        <v>0</v>
      </c>
      <c r="R153" s="220">
        <f>Q153*H153</f>
        <v>0</v>
      </c>
      <c r="S153" s="220">
        <v>0</v>
      </c>
      <c r="T153" s="221">
        <f>S153*H153</f>
        <v>0</v>
      </c>
      <c r="U153" s="38"/>
      <c r="V153" s="38"/>
      <c r="W153" s="38"/>
      <c r="X153" s="38"/>
      <c r="Y153" s="38"/>
      <c r="Z153" s="38"/>
      <c r="AA153" s="38"/>
      <c r="AB153" s="38"/>
      <c r="AC153" s="38"/>
      <c r="AD153" s="38"/>
      <c r="AE153" s="38"/>
      <c r="AR153" s="222" t="s">
        <v>259</v>
      </c>
      <c r="AT153" s="222" t="s">
        <v>163</v>
      </c>
      <c r="AU153" s="222" t="s">
        <v>85</v>
      </c>
      <c r="AY153" s="17" t="s">
        <v>129</v>
      </c>
      <c r="BE153" s="223">
        <f>IF(N153="základní",J153,0)</f>
        <v>0</v>
      </c>
      <c r="BF153" s="223">
        <f>IF(N153="snížená",J153,0)</f>
        <v>0</v>
      </c>
      <c r="BG153" s="223">
        <f>IF(N153="zákl. přenesená",J153,0)</f>
        <v>0</v>
      </c>
      <c r="BH153" s="223">
        <f>IF(N153="sníž. přenesená",J153,0)</f>
        <v>0</v>
      </c>
      <c r="BI153" s="223">
        <f>IF(N153="nulová",J153,0)</f>
        <v>0</v>
      </c>
      <c r="BJ153" s="17" t="s">
        <v>83</v>
      </c>
      <c r="BK153" s="223">
        <f>ROUND(I153*H153,2)</f>
        <v>0</v>
      </c>
      <c r="BL153" s="17" t="s">
        <v>259</v>
      </c>
      <c r="BM153" s="222" t="s">
        <v>651</v>
      </c>
    </row>
    <row r="154" s="2" customFormat="1">
      <c r="A154" s="38"/>
      <c r="B154" s="39"/>
      <c r="C154" s="40"/>
      <c r="D154" s="226" t="s">
        <v>168</v>
      </c>
      <c r="E154" s="40"/>
      <c r="F154" s="266" t="s">
        <v>652</v>
      </c>
      <c r="G154" s="40"/>
      <c r="H154" s="40"/>
      <c r="I154" s="267"/>
      <c r="J154" s="40"/>
      <c r="K154" s="40"/>
      <c r="L154" s="44"/>
      <c r="M154" s="268"/>
      <c r="N154" s="269"/>
      <c r="O154" s="91"/>
      <c r="P154" s="91"/>
      <c r="Q154" s="91"/>
      <c r="R154" s="91"/>
      <c r="S154" s="91"/>
      <c r="T154" s="92"/>
      <c r="U154" s="38"/>
      <c r="V154" s="38"/>
      <c r="W154" s="38"/>
      <c r="X154" s="38"/>
      <c r="Y154" s="38"/>
      <c r="Z154" s="38"/>
      <c r="AA154" s="38"/>
      <c r="AB154" s="38"/>
      <c r="AC154" s="38"/>
      <c r="AD154" s="38"/>
      <c r="AE154" s="38"/>
      <c r="AT154" s="17" t="s">
        <v>168</v>
      </c>
      <c r="AU154" s="17" t="s">
        <v>85</v>
      </c>
    </row>
    <row r="155" s="12" customFormat="1">
      <c r="A155" s="12"/>
      <c r="B155" s="224"/>
      <c r="C155" s="225"/>
      <c r="D155" s="226" t="s">
        <v>137</v>
      </c>
      <c r="E155" s="227" t="s">
        <v>1</v>
      </c>
      <c r="F155" s="228" t="s">
        <v>653</v>
      </c>
      <c r="G155" s="225"/>
      <c r="H155" s="227" t="s">
        <v>1</v>
      </c>
      <c r="I155" s="229"/>
      <c r="J155" s="225"/>
      <c r="K155" s="225"/>
      <c r="L155" s="230"/>
      <c r="M155" s="231"/>
      <c r="N155" s="232"/>
      <c r="O155" s="232"/>
      <c r="P155" s="232"/>
      <c r="Q155" s="232"/>
      <c r="R155" s="232"/>
      <c r="S155" s="232"/>
      <c r="T155" s="233"/>
      <c r="U155" s="12"/>
      <c r="V155" s="12"/>
      <c r="W155" s="12"/>
      <c r="X155" s="12"/>
      <c r="Y155" s="12"/>
      <c r="Z155" s="12"/>
      <c r="AA155" s="12"/>
      <c r="AB155" s="12"/>
      <c r="AC155" s="12"/>
      <c r="AD155" s="12"/>
      <c r="AE155" s="12"/>
      <c r="AT155" s="234" t="s">
        <v>137</v>
      </c>
      <c r="AU155" s="234" t="s">
        <v>85</v>
      </c>
      <c r="AV155" s="12" t="s">
        <v>83</v>
      </c>
      <c r="AW155" s="12" t="s">
        <v>31</v>
      </c>
      <c r="AX155" s="12" t="s">
        <v>75</v>
      </c>
      <c r="AY155" s="234" t="s">
        <v>129</v>
      </c>
    </row>
    <row r="156" s="13" customFormat="1">
      <c r="A156" s="13"/>
      <c r="B156" s="235"/>
      <c r="C156" s="236"/>
      <c r="D156" s="226" t="s">
        <v>137</v>
      </c>
      <c r="E156" s="237" t="s">
        <v>1</v>
      </c>
      <c r="F156" s="238" t="s">
        <v>648</v>
      </c>
      <c r="G156" s="236"/>
      <c r="H156" s="239">
        <v>150</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137</v>
      </c>
      <c r="AU156" s="245" t="s">
        <v>85</v>
      </c>
      <c r="AV156" s="13" t="s">
        <v>85</v>
      </c>
      <c r="AW156" s="13" t="s">
        <v>31</v>
      </c>
      <c r="AX156" s="13" t="s">
        <v>75</v>
      </c>
      <c r="AY156" s="245" t="s">
        <v>129</v>
      </c>
    </row>
    <row r="157" s="14" customFormat="1">
      <c r="A157" s="14"/>
      <c r="B157" s="246"/>
      <c r="C157" s="247"/>
      <c r="D157" s="226" t="s">
        <v>137</v>
      </c>
      <c r="E157" s="248" t="s">
        <v>1</v>
      </c>
      <c r="F157" s="249" t="s">
        <v>160</v>
      </c>
      <c r="G157" s="247"/>
      <c r="H157" s="250">
        <v>150</v>
      </c>
      <c r="I157" s="251"/>
      <c r="J157" s="247"/>
      <c r="K157" s="247"/>
      <c r="L157" s="252"/>
      <c r="M157" s="270"/>
      <c r="N157" s="271"/>
      <c r="O157" s="271"/>
      <c r="P157" s="271"/>
      <c r="Q157" s="271"/>
      <c r="R157" s="271"/>
      <c r="S157" s="271"/>
      <c r="T157" s="272"/>
      <c r="U157" s="14"/>
      <c r="V157" s="14"/>
      <c r="W157" s="14"/>
      <c r="X157" s="14"/>
      <c r="Y157" s="14"/>
      <c r="Z157" s="14"/>
      <c r="AA157" s="14"/>
      <c r="AB157" s="14"/>
      <c r="AC157" s="14"/>
      <c r="AD157" s="14"/>
      <c r="AE157" s="14"/>
      <c r="AT157" s="256" t="s">
        <v>137</v>
      </c>
      <c r="AU157" s="256" t="s">
        <v>85</v>
      </c>
      <c r="AV157" s="14" t="s">
        <v>135</v>
      </c>
      <c r="AW157" s="14" t="s">
        <v>31</v>
      </c>
      <c r="AX157" s="14" t="s">
        <v>83</v>
      </c>
      <c r="AY157" s="256" t="s">
        <v>129</v>
      </c>
    </row>
    <row r="158" s="2" customFormat="1" ht="6.96" customHeight="1">
      <c r="A158" s="38"/>
      <c r="B158" s="66"/>
      <c r="C158" s="67"/>
      <c r="D158" s="67"/>
      <c r="E158" s="67"/>
      <c r="F158" s="67"/>
      <c r="G158" s="67"/>
      <c r="H158" s="67"/>
      <c r="I158" s="67"/>
      <c r="J158" s="67"/>
      <c r="K158" s="67"/>
      <c r="L158" s="44"/>
      <c r="M158" s="38"/>
      <c r="O158" s="38"/>
      <c r="P158" s="38"/>
      <c r="Q158" s="38"/>
      <c r="R158" s="38"/>
      <c r="S158" s="38"/>
      <c r="T158" s="38"/>
      <c r="U158" s="38"/>
      <c r="V158" s="38"/>
      <c r="W158" s="38"/>
      <c r="X158" s="38"/>
      <c r="Y158" s="38"/>
      <c r="Z158" s="38"/>
      <c r="AA158" s="38"/>
      <c r="AB158" s="38"/>
      <c r="AC158" s="38"/>
      <c r="AD158" s="38"/>
      <c r="AE158" s="38"/>
    </row>
  </sheetData>
  <sheetProtection sheet="1" autoFilter="0" formatColumns="0" formatRows="0" objects="1" scenarios="1" spinCount="100000" saltValue="aQkR9ussbPC+KjNsbRkM+2W+BMIDfJFSwttpBkNN5wTAQ6Biyk3av2NtiTc2Uy8kgJv4Lrej3BpINSPUNORv6Q==" hashValue="UlzM49MGJphQhotHSyjsejCkNCIAX1xB8z4KUatm5WwPbq9uKuUEOb5jJZQ3BKgz9SJ3Ql3Z5uBsPxdJ6XFsjA==" algorithmName="SHA-512" password="CC35"/>
  <autoFilter ref="C118:K157"/>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100</v>
      </c>
    </row>
    <row r="3" hidden="1" s="1" customFormat="1" ht="6.96" customHeight="1">
      <c r="B3" s="136"/>
      <c r="C3" s="137"/>
      <c r="D3" s="137"/>
      <c r="E3" s="137"/>
      <c r="F3" s="137"/>
      <c r="G3" s="137"/>
      <c r="H3" s="137"/>
      <c r="I3" s="137"/>
      <c r="J3" s="137"/>
      <c r="K3" s="137"/>
      <c r="L3" s="20"/>
      <c r="AT3" s="17" t="s">
        <v>85</v>
      </c>
    </row>
    <row r="4" hidden="1" s="1" customFormat="1" ht="24.96" customHeight="1">
      <c r="B4" s="20"/>
      <c r="D4" s="138" t="s">
        <v>101</v>
      </c>
      <c r="L4" s="20"/>
      <c r="M4" s="139" t="s">
        <v>10</v>
      </c>
      <c r="AT4" s="17" t="s">
        <v>4</v>
      </c>
    </row>
    <row r="5" hidden="1" s="1" customFormat="1" ht="6.96" customHeight="1">
      <c r="B5" s="20"/>
      <c r="L5" s="20"/>
    </row>
    <row r="6" hidden="1" s="1" customFormat="1" ht="12" customHeight="1">
      <c r="B6" s="20"/>
      <c r="D6" s="140" t="s">
        <v>16</v>
      </c>
      <c r="L6" s="20"/>
    </row>
    <row r="7" hidden="1" s="1" customFormat="1" ht="16.5" customHeight="1">
      <c r="B7" s="20"/>
      <c r="E7" s="141" t="str">
        <f>'Rekapitulace stavby'!K6</f>
        <v>Oprava GPK v úseku Praha hl.n. - Praha Běchovice, Nové spojení</v>
      </c>
      <c r="F7" s="140"/>
      <c r="G7" s="140"/>
      <c r="H7" s="140"/>
      <c r="L7" s="20"/>
    </row>
    <row r="8" hidden="1" s="2" customFormat="1" ht="12" customHeight="1">
      <c r="A8" s="38"/>
      <c r="B8" s="44"/>
      <c r="C8" s="38"/>
      <c r="D8" s="140" t="s">
        <v>102</v>
      </c>
      <c r="E8" s="38"/>
      <c r="F8" s="38"/>
      <c r="G8" s="38"/>
      <c r="H8" s="38"/>
      <c r="I8" s="38"/>
      <c r="J8" s="38"/>
      <c r="K8" s="38"/>
      <c r="L8" s="63"/>
      <c r="S8" s="38"/>
      <c r="T8" s="38"/>
      <c r="U8" s="38"/>
      <c r="V8" s="38"/>
      <c r="W8" s="38"/>
      <c r="X8" s="38"/>
      <c r="Y8" s="38"/>
      <c r="Z8" s="38"/>
      <c r="AA8" s="38"/>
      <c r="AB8" s="38"/>
      <c r="AC8" s="38"/>
      <c r="AD8" s="38"/>
      <c r="AE8" s="38"/>
    </row>
    <row r="9" hidden="1" s="2" customFormat="1" ht="16.5" customHeight="1">
      <c r="A9" s="38"/>
      <c r="B9" s="44"/>
      <c r="C9" s="38"/>
      <c r="D9" s="38"/>
      <c r="E9" s="142" t="s">
        <v>654</v>
      </c>
      <c r="F9" s="38"/>
      <c r="G9" s="38"/>
      <c r="H9" s="38"/>
      <c r="I9" s="38"/>
      <c r="J9" s="38"/>
      <c r="K9" s="38"/>
      <c r="L9" s="63"/>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hidden="1" s="2" customFormat="1" ht="12" customHeight="1">
      <c r="A11" s="38"/>
      <c r="B11" s="44"/>
      <c r="C11" s="38"/>
      <c r="D11" s="140" t="s">
        <v>18</v>
      </c>
      <c r="E11" s="38"/>
      <c r="F11" s="143" t="s">
        <v>1</v>
      </c>
      <c r="G11" s="38"/>
      <c r="H11" s="38"/>
      <c r="I11" s="140" t="s">
        <v>19</v>
      </c>
      <c r="J11" s="143" t="s">
        <v>1</v>
      </c>
      <c r="K11" s="38"/>
      <c r="L11" s="63"/>
      <c r="S11" s="38"/>
      <c r="T11" s="38"/>
      <c r="U11" s="38"/>
      <c r="V11" s="38"/>
      <c r="W11" s="38"/>
      <c r="X11" s="38"/>
      <c r="Y11" s="38"/>
      <c r="Z11" s="38"/>
      <c r="AA11" s="38"/>
      <c r="AB11" s="38"/>
      <c r="AC11" s="38"/>
      <c r="AD11" s="38"/>
      <c r="AE11" s="38"/>
    </row>
    <row r="12" hidden="1" s="2" customFormat="1" ht="12" customHeight="1">
      <c r="A12" s="38"/>
      <c r="B12" s="44"/>
      <c r="C12" s="38"/>
      <c r="D12" s="140" t="s">
        <v>20</v>
      </c>
      <c r="E12" s="38"/>
      <c r="F12" s="143" t="s">
        <v>21</v>
      </c>
      <c r="G12" s="38"/>
      <c r="H12" s="38"/>
      <c r="I12" s="140" t="s">
        <v>22</v>
      </c>
      <c r="J12" s="144" t="str">
        <f>'Rekapitulace stavby'!AN8</f>
        <v>8. 1. 2021</v>
      </c>
      <c r="K12" s="38"/>
      <c r="L12" s="63"/>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hidden="1" s="2" customFormat="1" ht="12" customHeight="1">
      <c r="A14" s="38"/>
      <c r="B14" s="44"/>
      <c r="C14" s="38"/>
      <c r="D14" s="140" t="s">
        <v>24</v>
      </c>
      <c r="E14" s="38"/>
      <c r="F14" s="38"/>
      <c r="G14" s="38"/>
      <c r="H14" s="38"/>
      <c r="I14" s="140" t="s">
        <v>25</v>
      </c>
      <c r="J14" s="143" t="s">
        <v>1</v>
      </c>
      <c r="K14" s="38"/>
      <c r="L14" s="63"/>
      <c r="S14" s="38"/>
      <c r="T14" s="38"/>
      <c r="U14" s="38"/>
      <c r="V14" s="38"/>
      <c r="W14" s="38"/>
      <c r="X14" s="38"/>
      <c r="Y14" s="38"/>
      <c r="Z14" s="38"/>
      <c r="AA14" s="38"/>
      <c r="AB14" s="38"/>
      <c r="AC14" s="38"/>
      <c r="AD14" s="38"/>
      <c r="AE14" s="38"/>
    </row>
    <row r="15" hidden="1" s="2" customFormat="1" ht="18" customHeight="1">
      <c r="A15" s="38"/>
      <c r="B15" s="44"/>
      <c r="C15" s="38"/>
      <c r="D15" s="38"/>
      <c r="E15" s="143" t="s">
        <v>26</v>
      </c>
      <c r="F15" s="38"/>
      <c r="G15" s="38"/>
      <c r="H15" s="38"/>
      <c r="I15" s="140" t="s">
        <v>27</v>
      </c>
      <c r="J15" s="143" t="s">
        <v>1</v>
      </c>
      <c r="K15" s="38"/>
      <c r="L15" s="63"/>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hidden="1" s="2" customFormat="1" ht="12" customHeight="1">
      <c r="A17" s="38"/>
      <c r="B17" s="44"/>
      <c r="C17" s="38"/>
      <c r="D17" s="140" t="s">
        <v>28</v>
      </c>
      <c r="E17" s="38"/>
      <c r="F17" s="38"/>
      <c r="G17" s="38"/>
      <c r="H17" s="38"/>
      <c r="I17" s="140" t="s">
        <v>25</v>
      </c>
      <c r="J17" s="33" t="str">
        <f>'Rekapitulace stavby'!AN13</f>
        <v>Vyplň údaj</v>
      </c>
      <c r="K17" s="38"/>
      <c r="L17" s="63"/>
      <c r="S17" s="38"/>
      <c r="T17" s="38"/>
      <c r="U17" s="38"/>
      <c r="V17" s="38"/>
      <c r="W17" s="38"/>
      <c r="X17" s="38"/>
      <c r="Y17" s="38"/>
      <c r="Z17" s="38"/>
      <c r="AA17" s="38"/>
      <c r="AB17" s="38"/>
      <c r="AC17" s="38"/>
      <c r="AD17" s="38"/>
      <c r="AE17" s="38"/>
    </row>
    <row r="18" hidden="1" s="2" customFormat="1" ht="18" customHeight="1">
      <c r="A18" s="38"/>
      <c r="B18" s="44"/>
      <c r="C18" s="38"/>
      <c r="D18" s="38"/>
      <c r="E18" s="33" t="str">
        <f>'Rekapitulace stavby'!E14</f>
        <v>Vyplň údaj</v>
      </c>
      <c r="F18" s="143"/>
      <c r="G18" s="143"/>
      <c r="H18" s="143"/>
      <c r="I18" s="140" t="s">
        <v>27</v>
      </c>
      <c r="J18" s="33" t="str">
        <f>'Rekapitulace stavby'!AN14</f>
        <v>Vyplň údaj</v>
      </c>
      <c r="K18" s="38"/>
      <c r="L18" s="63"/>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hidden="1" s="2" customFormat="1" ht="12" customHeight="1">
      <c r="A20" s="38"/>
      <c r="B20" s="44"/>
      <c r="C20" s="38"/>
      <c r="D20" s="140" t="s">
        <v>30</v>
      </c>
      <c r="E20" s="38"/>
      <c r="F20" s="38"/>
      <c r="G20" s="38"/>
      <c r="H20" s="38"/>
      <c r="I20" s="140" t="s">
        <v>25</v>
      </c>
      <c r="J20" s="143" t="s">
        <v>1</v>
      </c>
      <c r="K20" s="38"/>
      <c r="L20" s="63"/>
      <c r="S20" s="38"/>
      <c r="T20" s="38"/>
      <c r="U20" s="38"/>
      <c r="V20" s="38"/>
      <c r="W20" s="38"/>
      <c r="X20" s="38"/>
      <c r="Y20" s="38"/>
      <c r="Z20" s="38"/>
      <c r="AA20" s="38"/>
      <c r="AB20" s="38"/>
      <c r="AC20" s="38"/>
      <c r="AD20" s="38"/>
      <c r="AE20" s="38"/>
    </row>
    <row r="21" hidden="1" s="2" customFormat="1" ht="18" customHeight="1">
      <c r="A21" s="38"/>
      <c r="B21" s="44"/>
      <c r="C21" s="38"/>
      <c r="D21" s="38"/>
      <c r="E21" s="143" t="s">
        <v>21</v>
      </c>
      <c r="F21" s="38"/>
      <c r="G21" s="38"/>
      <c r="H21" s="38"/>
      <c r="I21" s="140" t="s">
        <v>27</v>
      </c>
      <c r="J21" s="143" t="s">
        <v>1</v>
      </c>
      <c r="K21" s="38"/>
      <c r="L21" s="63"/>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hidden="1" s="2" customFormat="1" ht="12" customHeight="1">
      <c r="A23" s="38"/>
      <c r="B23" s="44"/>
      <c r="C23" s="38"/>
      <c r="D23" s="140" t="s">
        <v>32</v>
      </c>
      <c r="E23" s="38"/>
      <c r="F23" s="38"/>
      <c r="G23" s="38"/>
      <c r="H23" s="38"/>
      <c r="I23" s="140" t="s">
        <v>25</v>
      </c>
      <c r="J23" s="143" t="s">
        <v>1</v>
      </c>
      <c r="K23" s="38"/>
      <c r="L23" s="63"/>
      <c r="S23" s="38"/>
      <c r="T23" s="38"/>
      <c r="U23" s="38"/>
      <c r="V23" s="38"/>
      <c r="W23" s="38"/>
      <c r="X23" s="38"/>
      <c r="Y23" s="38"/>
      <c r="Z23" s="38"/>
      <c r="AA23" s="38"/>
      <c r="AB23" s="38"/>
      <c r="AC23" s="38"/>
      <c r="AD23" s="38"/>
      <c r="AE23" s="38"/>
    </row>
    <row r="24" hidden="1" s="2" customFormat="1" ht="18" customHeight="1">
      <c r="A24" s="38"/>
      <c r="B24" s="44"/>
      <c r="C24" s="38"/>
      <c r="D24" s="38"/>
      <c r="E24" s="143" t="s">
        <v>33</v>
      </c>
      <c r="F24" s="38"/>
      <c r="G24" s="38"/>
      <c r="H24" s="38"/>
      <c r="I24" s="140" t="s">
        <v>27</v>
      </c>
      <c r="J24" s="143" t="s">
        <v>1</v>
      </c>
      <c r="K24" s="38"/>
      <c r="L24" s="63"/>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hidden="1" s="2" customFormat="1" ht="12" customHeight="1">
      <c r="A26" s="38"/>
      <c r="B26" s="44"/>
      <c r="C26" s="38"/>
      <c r="D26" s="140" t="s">
        <v>34</v>
      </c>
      <c r="E26" s="38"/>
      <c r="F26" s="38"/>
      <c r="G26" s="38"/>
      <c r="H26" s="38"/>
      <c r="I26" s="38"/>
      <c r="J26" s="38"/>
      <c r="K26" s="38"/>
      <c r="L26" s="63"/>
      <c r="S26" s="38"/>
      <c r="T26" s="38"/>
      <c r="U26" s="38"/>
      <c r="V26" s="38"/>
      <c r="W26" s="38"/>
      <c r="X26" s="38"/>
      <c r="Y26" s="38"/>
      <c r="Z26" s="38"/>
      <c r="AA26" s="38"/>
      <c r="AB26" s="38"/>
      <c r="AC26" s="38"/>
      <c r="AD26" s="38"/>
      <c r="AE26" s="38"/>
    </row>
    <row r="27" hidden="1"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hidden="1"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hidden="1"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hidden="1" s="2" customFormat="1" ht="25.44" customHeight="1">
      <c r="A30" s="38"/>
      <c r="B30" s="44"/>
      <c r="C30" s="38"/>
      <c r="D30" s="150" t="s">
        <v>35</v>
      </c>
      <c r="E30" s="38"/>
      <c r="F30" s="38"/>
      <c r="G30" s="38"/>
      <c r="H30" s="38"/>
      <c r="I30" s="38"/>
      <c r="J30" s="151">
        <f>ROUND(J118, 2)</f>
        <v>0</v>
      </c>
      <c r="K30" s="38"/>
      <c r="L30" s="63"/>
      <c r="S30" s="38"/>
      <c r="T30" s="38"/>
      <c r="U30" s="38"/>
      <c r="V30" s="38"/>
      <c r="W30" s="38"/>
      <c r="X30" s="38"/>
      <c r="Y30" s="38"/>
      <c r="Z30" s="38"/>
      <c r="AA30" s="38"/>
      <c r="AB30" s="38"/>
      <c r="AC30" s="38"/>
      <c r="AD30" s="38"/>
      <c r="AE30" s="38"/>
    </row>
    <row r="31" hidden="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hidden="1" s="2" customFormat="1" ht="14.4" customHeight="1">
      <c r="A32" s="38"/>
      <c r="B32" s="44"/>
      <c r="C32" s="38"/>
      <c r="D32" s="38"/>
      <c r="E32" s="38"/>
      <c r="F32" s="152" t="s">
        <v>37</v>
      </c>
      <c r="G32" s="38"/>
      <c r="H32" s="38"/>
      <c r="I32" s="152" t="s">
        <v>36</v>
      </c>
      <c r="J32" s="152" t="s">
        <v>38</v>
      </c>
      <c r="K32" s="38"/>
      <c r="L32" s="63"/>
      <c r="S32" s="38"/>
      <c r="T32" s="38"/>
      <c r="U32" s="38"/>
      <c r="V32" s="38"/>
      <c r="W32" s="38"/>
      <c r="X32" s="38"/>
      <c r="Y32" s="38"/>
      <c r="Z32" s="38"/>
      <c r="AA32" s="38"/>
      <c r="AB32" s="38"/>
      <c r="AC32" s="38"/>
      <c r="AD32" s="38"/>
      <c r="AE32" s="38"/>
    </row>
    <row r="33" hidden="1" s="2" customFormat="1" ht="14.4" customHeight="1">
      <c r="A33" s="38"/>
      <c r="B33" s="44"/>
      <c r="C33" s="38"/>
      <c r="D33" s="153" t="s">
        <v>39</v>
      </c>
      <c r="E33" s="140" t="s">
        <v>40</v>
      </c>
      <c r="F33" s="154">
        <f>ROUND((SUM(BE118:BE144)),  2)</f>
        <v>0</v>
      </c>
      <c r="G33" s="38"/>
      <c r="H33" s="38"/>
      <c r="I33" s="155">
        <v>0.20999999999999999</v>
      </c>
      <c r="J33" s="154">
        <f>ROUND(((SUM(BE118:BE144))*I33),  2)</f>
        <v>0</v>
      </c>
      <c r="K33" s="38"/>
      <c r="L33" s="63"/>
      <c r="S33" s="38"/>
      <c r="T33" s="38"/>
      <c r="U33" s="38"/>
      <c r="V33" s="38"/>
      <c r="W33" s="38"/>
      <c r="X33" s="38"/>
      <c r="Y33" s="38"/>
      <c r="Z33" s="38"/>
      <c r="AA33" s="38"/>
      <c r="AB33" s="38"/>
      <c r="AC33" s="38"/>
      <c r="AD33" s="38"/>
      <c r="AE33" s="38"/>
    </row>
    <row r="34" hidden="1" s="2" customFormat="1" ht="14.4" customHeight="1">
      <c r="A34" s="38"/>
      <c r="B34" s="44"/>
      <c r="C34" s="38"/>
      <c r="D34" s="38"/>
      <c r="E34" s="140" t="s">
        <v>41</v>
      </c>
      <c r="F34" s="154">
        <f>ROUND((SUM(BF118:BF144)),  2)</f>
        <v>0</v>
      </c>
      <c r="G34" s="38"/>
      <c r="H34" s="38"/>
      <c r="I34" s="155">
        <v>0.14999999999999999</v>
      </c>
      <c r="J34" s="154">
        <f>ROUND(((SUM(BF118:BF144))*I34),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42</v>
      </c>
      <c r="F35" s="154">
        <f>ROUND((SUM(BG118:BG144)),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43</v>
      </c>
      <c r="F36" s="154">
        <f>ROUND((SUM(BH118:BH144)),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44</v>
      </c>
      <c r="F37" s="154">
        <f>ROUND((SUM(BI118:BI144)),  2)</f>
        <v>0</v>
      </c>
      <c r="G37" s="38"/>
      <c r="H37" s="38"/>
      <c r="I37" s="155">
        <v>0</v>
      </c>
      <c r="J37" s="154">
        <f>0</f>
        <v>0</v>
      </c>
      <c r="K37" s="38"/>
      <c r="L37" s="63"/>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hidden="1" s="2" customFormat="1" ht="25.44" customHeight="1">
      <c r="A39" s="38"/>
      <c r="B39" s="44"/>
      <c r="C39" s="156"/>
      <c r="D39" s="157" t="s">
        <v>45</v>
      </c>
      <c r="E39" s="158"/>
      <c r="F39" s="158"/>
      <c r="G39" s="159" t="s">
        <v>46</v>
      </c>
      <c r="H39" s="160" t="s">
        <v>47</v>
      </c>
      <c r="I39" s="158"/>
      <c r="J39" s="161">
        <f>SUM(J30:J37)</f>
        <v>0</v>
      </c>
      <c r="K39" s="162"/>
      <c r="L39" s="63"/>
      <c r="S39" s="38"/>
      <c r="T39" s="38"/>
      <c r="U39" s="38"/>
      <c r="V39" s="38"/>
      <c r="W39" s="38"/>
      <c r="X39" s="38"/>
      <c r="Y39" s="38"/>
      <c r="Z39" s="38"/>
      <c r="AA39" s="38"/>
      <c r="AB39" s="38"/>
      <c r="AC39" s="38"/>
      <c r="AD39" s="38"/>
      <c r="AE39" s="38"/>
    </row>
    <row r="40" hidden="1"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hidden="1" s="1" customFormat="1" ht="14.4" customHeight="1">
      <c r="B41" s="20"/>
      <c r="L41" s="20"/>
    </row>
    <row r="42" hidden="1" s="1" customFormat="1" ht="14.4" customHeight="1">
      <c r="B42" s="20"/>
      <c r="L42" s="20"/>
    </row>
    <row r="43" hidden="1" s="1" customFormat="1" ht="14.4" customHeight="1">
      <c r="B43" s="20"/>
      <c r="L43" s="20"/>
    </row>
    <row r="44" hidden="1" s="1" customFormat="1" ht="14.4" customHeight="1">
      <c r="B44" s="20"/>
      <c r="L44" s="20"/>
    </row>
    <row r="45" hidden="1" s="1" customFormat="1" ht="14.4" customHeight="1">
      <c r="B45" s="20"/>
      <c r="L45" s="20"/>
    </row>
    <row r="46" hidden="1" s="1" customFormat="1" ht="14.4" customHeight="1">
      <c r="B46" s="20"/>
      <c r="L46" s="20"/>
    </row>
    <row r="47" hidden="1" s="1" customFormat="1" ht="14.4" customHeight="1">
      <c r="B47" s="20"/>
      <c r="L47" s="20"/>
    </row>
    <row r="48" hidden="1" s="1" customFormat="1" ht="14.4" customHeight="1">
      <c r="B48" s="20"/>
      <c r="L48" s="20"/>
    </row>
    <row r="49" hidden="1" s="1" customFormat="1" ht="14.4" customHeight="1">
      <c r="B49" s="20"/>
      <c r="L49" s="20"/>
    </row>
    <row r="50" hidden="1" s="2" customFormat="1" ht="14.4" customHeight="1">
      <c r="B50" s="63"/>
      <c r="D50" s="163" t="s">
        <v>48</v>
      </c>
      <c r="E50" s="164"/>
      <c r="F50" s="164"/>
      <c r="G50" s="163" t="s">
        <v>49</v>
      </c>
      <c r="H50" s="164"/>
      <c r="I50" s="164"/>
      <c r="J50" s="164"/>
      <c r="K50" s="164"/>
      <c r="L50" s="63"/>
    </row>
    <row r="51" hidden="1">
      <c r="B51" s="20"/>
      <c r="L51" s="20"/>
    </row>
    <row r="52" hidden="1">
      <c r="B52" s="20"/>
      <c r="L52" s="20"/>
    </row>
    <row r="53" hidden="1">
      <c r="B53" s="20"/>
      <c r="L53" s="20"/>
    </row>
    <row r="54" hidden="1">
      <c r="B54" s="20"/>
      <c r="L54" s="20"/>
    </row>
    <row r="55" hidden="1">
      <c r="B55" s="20"/>
      <c r="L55" s="20"/>
    </row>
    <row r="56" hidden="1">
      <c r="B56" s="20"/>
      <c r="L56" s="20"/>
    </row>
    <row r="57" hidden="1">
      <c r="B57" s="20"/>
      <c r="L57" s="20"/>
    </row>
    <row r="58" hidden="1">
      <c r="B58" s="20"/>
      <c r="L58" s="20"/>
    </row>
    <row r="59" hidden="1">
      <c r="B59" s="20"/>
      <c r="L59" s="20"/>
    </row>
    <row r="60" hidden="1">
      <c r="B60" s="20"/>
      <c r="L60" s="20"/>
    </row>
    <row r="61" hidden="1" s="2" customFormat="1">
      <c r="A61" s="38"/>
      <c r="B61" s="44"/>
      <c r="C61" s="38"/>
      <c r="D61" s="165" t="s">
        <v>50</v>
      </c>
      <c r="E61" s="166"/>
      <c r="F61" s="167" t="s">
        <v>51</v>
      </c>
      <c r="G61" s="165" t="s">
        <v>50</v>
      </c>
      <c r="H61" s="166"/>
      <c r="I61" s="166"/>
      <c r="J61" s="168" t="s">
        <v>51</v>
      </c>
      <c r="K61" s="166"/>
      <c r="L61" s="63"/>
      <c r="S61" s="38"/>
      <c r="T61" s="38"/>
      <c r="U61" s="38"/>
      <c r="V61" s="38"/>
      <c r="W61" s="38"/>
      <c r="X61" s="38"/>
      <c r="Y61" s="38"/>
      <c r="Z61" s="38"/>
      <c r="AA61" s="38"/>
      <c r="AB61" s="38"/>
      <c r="AC61" s="38"/>
      <c r="AD61" s="38"/>
      <c r="AE61" s="38"/>
    </row>
    <row r="62" hidden="1">
      <c r="B62" s="20"/>
      <c r="L62" s="20"/>
    </row>
    <row r="63" hidden="1">
      <c r="B63" s="20"/>
      <c r="L63" s="20"/>
    </row>
    <row r="64" hidden="1">
      <c r="B64" s="20"/>
      <c r="L64" s="20"/>
    </row>
    <row r="65" hidden="1" s="2" customFormat="1">
      <c r="A65" s="38"/>
      <c r="B65" s="44"/>
      <c r="C65" s="38"/>
      <c r="D65" s="163" t="s">
        <v>52</v>
      </c>
      <c r="E65" s="169"/>
      <c r="F65" s="169"/>
      <c r="G65" s="163" t="s">
        <v>53</v>
      </c>
      <c r="H65" s="169"/>
      <c r="I65" s="169"/>
      <c r="J65" s="169"/>
      <c r="K65" s="169"/>
      <c r="L65" s="63"/>
      <c r="S65" s="38"/>
      <c r="T65" s="38"/>
      <c r="U65" s="38"/>
      <c r="V65" s="38"/>
      <c r="W65" s="38"/>
      <c r="X65" s="38"/>
      <c r="Y65" s="38"/>
      <c r="Z65" s="38"/>
      <c r="AA65" s="38"/>
      <c r="AB65" s="38"/>
      <c r="AC65" s="38"/>
      <c r="AD65" s="38"/>
      <c r="AE65" s="38"/>
    </row>
    <row r="66" hidden="1">
      <c r="B66" s="20"/>
      <c r="L66" s="20"/>
    </row>
    <row r="67" hidden="1">
      <c r="B67" s="20"/>
      <c r="L67" s="20"/>
    </row>
    <row r="68" hidden="1">
      <c r="B68" s="20"/>
      <c r="L68" s="20"/>
    </row>
    <row r="69" hidden="1">
      <c r="B69" s="20"/>
      <c r="L69" s="20"/>
    </row>
    <row r="70" hidden="1">
      <c r="B70" s="20"/>
      <c r="L70" s="20"/>
    </row>
    <row r="71" hidden="1">
      <c r="B71" s="20"/>
      <c r="L71" s="20"/>
    </row>
    <row r="72" hidden="1">
      <c r="B72" s="20"/>
      <c r="L72" s="20"/>
    </row>
    <row r="73" hidden="1">
      <c r="B73" s="20"/>
      <c r="L73" s="20"/>
    </row>
    <row r="74" hidden="1">
      <c r="B74" s="20"/>
      <c r="L74" s="20"/>
    </row>
    <row r="75" hidden="1">
      <c r="B75" s="20"/>
      <c r="L75" s="20"/>
    </row>
    <row r="76" hidden="1" s="2" customFormat="1">
      <c r="A76" s="38"/>
      <c r="B76" s="44"/>
      <c r="C76" s="38"/>
      <c r="D76" s="165" t="s">
        <v>50</v>
      </c>
      <c r="E76" s="166"/>
      <c r="F76" s="167" t="s">
        <v>51</v>
      </c>
      <c r="G76" s="165" t="s">
        <v>50</v>
      </c>
      <c r="H76" s="166"/>
      <c r="I76" s="166"/>
      <c r="J76" s="168" t="s">
        <v>51</v>
      </c>
      <c r="K76" s="166"/>
      <c r="L76" s="63"/>
      <c r="S76" s="38"/>
      <c r="T76" s="38"/>
      <c r="U76" s="38"/>
      <c r="V76" s="38"/>
      <c r="W76" s="38"/>
      <c r="X76" s="38"/>
      <c r="Y76" s="38"/>
      <c r="Z76" s="38"/>
      <c r="AA76" s="38"/>
      <c r="AB76" s="38"/>
      <c r="AC76" s="38"/>
      <c r="AD76" s="38"/>
      <c r="AE76" s="38"/>
    </row>
    <row r="77" hidden="1"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78" hidden="1"/>
    <row r="79" hidden="1"/>
    <row r="80" hidden="1"/>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104</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Oprava GPK v úseku Praha hl.n. - Praha Běchovice, Nové spojení</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102</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06 - VRN</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20</v>
      </c>
      <c r="D89" s="40"/>
      <c r="E89" s="40"/>
      <c r="F89" s="27" t="str">
        <f>F12</f>
        <v xml:space="preserve"> </v>
      </c>
      <c r="G89" s="40"/>
      <c r="H89" s="40"/>
      <c r="I89" s="32" t="s">
        <v>22</v>
      </c>
      <c r="J89" s="79" t="str">
        <f>IF(J12="","",J12)</f>
        <v>8. 1. 2021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24</v>
      </c>
      <c r="D91" s="40"/>
      <c r="E91" s="40"/>
      <c r="F91" s="27" t="str">
        <f>E15</f>
        <v>Ing. Aleš Bednář</v>
      </c>
      <c r="G91" s="40"/>
      <c r="H91" s="40"/>
      <c r="I91" s="32" t="s">
        <v>30</v>
      </c>
      <c r="J91" s="36" t="str">
        <f>E21</f>
        <v xml:space="preserve"> </v>
      </c>
      <c r="K91" s="40"/>
      <c r="L91" s="63"/>
      <c r="S91" s="38"/>
      <c r="T91" s="38"/>
      <c r="U91" s="38"/>
      <c r="V91" s="38"/>
      <c r="W91" s="38"/>
      <c r="X91" s="38"/>
      <c r="Y91" s="38"/>
      <c r="Z91" s="38"/>
      <c r="AA91" s="38"/>
      <c r="AB91" s="38"/>
      <c r="AC91" s="38"/>
      <c r="AD91" s="38"/>
      <c r="AE91" s="38"/>
    </row>
    <row r="92" hidden="1" s="2" customFormat="1" ht="15.15" customHeight="1">
      <c r="A92" s="38"/>
      <c r="B92" s="39"/>
      <c r="C92" s="32" t="s">
        <v>28</v>
      </c>
      <c r="D92" s="40"/>
      <c r="E92" s="40"/>
      <c r="F92" s="27" t="str">
        <f>IF(E18="","",E18)</f>
        <v>Vyplň údaj</v>
      </c>
      <c r="G92" s="40"/>
      <c r="H92" s="40"/>
      <c r="I92" s="32" t="s">
        <v>32</v>
      </c>
      <c r="J92" s="36" t="str">
        <f>E24</f>
        <v>Lukáš Kot</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105</v>
      </c>
      <c r="D94" s="176"/>
      <c r="E94" s="176"/>
      <c r="F94" s="176"/>
      <c r="G94" s="176"/>
      <c r="H94" s="176"/>
      <c r="I94" s="176"/>
      <c r="J94" s="177" t="s">
        <v>106</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107</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108</v>
      </c>
    </row>
    <row r="97" hidden="1" s="9" customFormat="1" ht="24.96" customHeight="1">
      <c r="A97" s="9"/>
      <c r="B97" s="179"/>
      <c r="C97" s="180"/>
      <c r="D97" s="181" t="s">
        <v>111</v>
      </c>
      <c r="E97" s="182"/>
      <c r="F97" s="182"/>
      <c r="G97" s="182"/>
      <c r="H97" s="182"/>
      <c r="I97" s="182"/>
      <c r="J97" s="183">
        <f>J119</f>
        <v>0</v>
      </c>
      <c r="K97" s="180"/>
      <c r="L97" s="184"/>
      <c r="S97" s="9"/>
      <c r="T97" s="9"/>
      <c r="U97" s="9"/>
      <c r="V97" s="9"/>
      <c r="W97" s="9"/>
      <c r="X97" s="9"/>
      <c r="Y97" s="9"/>
      <c r="Z97" s="9"/>
      <c r="AA97" s="9"/>
      <c r="AB97" s="9"/>
      <c r="AC97" s="9"/>
      <c r="AD97" s="9"/>
      <c r="AE97" s="9"/>
    </row>
    <row r="98" hidden="1" s="9" customFormat="1" ht="24.96" customHeight="1">
      <c r="A98" s="9"/>
      <c r="B98" s="179"/>
      <c r="C98" s="180"/>
      <c r="D98" s="181" t="s">
        <v>112</v>
      </c>
      <c r="E98" s="182"/>
      <c r="F98" s="182"/>
      <c r="G98" s="182"/>
      <c r="H98" s="182"/>
      <c r="I98" s="182"/>
      <c r="J98" s="183">
        <f>J126</f>
        <v>0</v>
      </c>
      <c r="K98" s="180"/>
      <c r="L98" s="184"/>
      <c r="S98" s="9"/>
      <c r="T98" s="9"/>
      <c r="U98" s="9"/>
      <c r="V98" s="9"/>
      <c r="W98" s="9"/>
      <c r="X98" s="9"/>
      <c r="Y98" s="9"/>
      <c r="Z98" s="9"/>
      <c r="AA98" s="9"/>
      <c r="AB98" s="9"/>
      <c r="AC98" s="9"/>
      <c r="AD98" s="9"/>
      <c r="AE98" s="9"/>
    </row>
    <row r="99" hidden="1"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hidden="1"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1" hidden="1"/>
    <row r="102" hidden="1"/>
    <row r="103" hidden="1"/>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113</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74" t="str">
        <f>E7</f>
        <v>Oprava GPK v úseku Praha hl.n. - Praha Běchovice, Nové spojení</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102</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06 - VRN</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v>
      </c>
      <c r="G112" s="40"/>
      <c r="H112" s="40"/>
      <c r="I112" s="32" t="s">
        <v>22</v>
      </c>
      <c r="J112" s="79" t="str">
        <f>IF(J12="","",J12)</f>
        <v>8. 1. 2021</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Ing. Aleš Bednář</v>
      </c>
      <c r="G114" s="40"/>
      <c r="H114" s="40"/>
      <c r="I114" s="32" t="s">
        <v>30</v>
      </c>
      <c r="J114" s="36" t="str">
        <f>E21</f>
        <v xml:space="preserve"> </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32</v>
      </c>
      <c r="J115" s="36" t="str">
        <f>E24</f>
        <v>Lukáš Kot</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0" customFormat="1" ht="29.28" customHeight="1">
      <c r="A117" s="185"/>
      <c r="B117" s="186"/>
      <c r="C117" s="187" t="s">
        <v>114</v>
      </c>
      <c r="D117" s="188" t="s">
        <v>60</v>
      </c>
      <c r="E117" s="188" t="s">
        <v>56</v>
      </c>
      <c r="F117" s="188" t="s">
        <v>57</v>
      </c>
      <c r="G117" s="188" t="s">
        <v>115</v>
      </c>
      <c r="H117" s="188" t="s">
        <v>116</v>
      </c>
      <c r="I117" s="188" t="s">
        <v>117</v>
      </c>
      <c r="J117" s="188" t="s">
        <v>106</v>
      </c>
      <c r="K117" s="189" t="s">
        <v>118</v>
      </c>
      <c r="L117" s="190"/>
      <c r="M117" s="100" t="s">
        <v>1</v>
      </c>
      <c r="N117" s="101" t="s">
        <v>39</v>
      </c>
      <c r="O117" s="101" t="s">
        <v>119</v>
      </c>
      <c r="P117" s="101" t="s">
        <v>120</v>
      </c>
      <c r="Q117" s="101" t="s">
        <v>121</v>
      </c>
      <c r="R117" s="101" t="s">
        <v>122</v>
      </c>
      <c r="S117" s="101" t="s">
        <v>123</v>
      </c>
      <c r="T117" s="102" t="s">
        <v>124</v>
      </c>
      <c r="U117" s="185"/>
      <c r="V117" s="185"/>
      <c r="W117" s="185"/>
      <c r="X117" s="185"/>
      <c r="Y117" s="185"/>
      <c r="Z117" s="185"/>
      <c r="AA117" s="185"/>
      <c r="AB117" s="185"/>
      <c r="AC117" s="185"/>
      <c r="AD117" s="185"/>
      <c r="AE117" s="185"/>
    </row>
    <row r="118" s="2" customFormat="1" ht="22.8" customHeight="1">
      <c r="A118" s="38"/>
      <c r="B118" s="39"/>
      <c r="C118" s="107" t="s">
        <v>125</v>
      </c>
      <c r="D118" s="40"/>
      <c r="E118" s="40"/>
      <c r="F118" s="40"/>
      <c r="G118" s="40"/>
      <c r="H118" s="40"/>
      <c r="I118" s="40"/>
      <c r="J118" s="191">
        <f>BK118</f>
        <v>0</v>
      </c>
      <c r="K118" s="40"/>
      <c r="L118" s="44"/>
      <c r="M118" s="103"/>
      <c r="N118" s="192"/>
      <c r="O118" s="104"/>
      <c r="P118" s="193">
        <f>P119+P126</f>
        <v>0</v>
      </c>
      <c r="Q118" s="104"/>
      <c r="R118" s="193">
        <f>R119+R126</f>
        <v>0</v>
      </c>
      <c r="S118" s="104"/>
      <c r="T118" s="194">
        <f>T119+T126</f>
        <v>0</v>
      </c>
      <c r="U118" s="38"/>
      <c r="V118" s="38"/>
      <c r="W118" s="38"/>
      <c r="X118" s="38"/>
      <c r="Y118" s="38"/>
      <c r="Z118" s="38"/>
      <c r="AA118" s="38"/>
      <c r="AB118" s="38"/>
      <c r="AC118" s="38"/>
      <c r="AD118" s="38"/>
      <c r="AE118" s="38"/>
      <c r="AT118" s="17" t="s">
        <v>74</v>
      </c>
      <c r="AU118" s="17" t="s">
        <v>108</v>
      </c>
      <c r="BK118" s="195">
        <f>BK119+BK126</f>
        <v>0</v>
      </c>
    </row>
    <row r="119" s="11" customFormat="1" ht="25.92" customHeight="1">
      <c r="A119" s="11"/>
      <c r="B119" s="196"/>
      <c r="C119" s="197"/>
      <c r="D119" s="198" t="s">
        <v>74</v>
      </c>
      <c r="E119" s="199" t="s">
        <v>253</v>
      </c>
      <c r="F119" s="199" t="s">
        <v>254</v>
      </c>
      <c r="G119" s="197"/>
      <c r="H119" s="197"/>
      <c r="I119" s="200"/>
      <c r="J119" s="201">
        <f>BK119</f>
        <v>0</v>
      </c>
      <c r="K119" s="197"/>
      <c r="L119" s="202"/>
      <c r="M119" s="203"/>
      <c r="N119" s="204"/>
      <c r="O119" s="204"/>
      <c r="P119" s="205">
        <f>SUM(P120:P125)</f>
        <v>0</v>
      </c>
      <c r="Q119" s="204"/>
      <c r="R119" s="205">
        <f>SUM(R120:R125)</f>
        <v>0</v>
      </c>
      <c r="S119" s="204"/>
      <c r="T119" s="206">
        <f>SUM(T120:T125)</f>
        <v>0</v>
      </c>
      <c r="U119" s="11"/>
      <c r="V119" s="11"/>
      <c r="W119" s="11"/>
      <c r="X119" s="11"/>
      <c r="Y119" s="11"/>
      <c r="Z119" s="11"/>
      <c r="AA119" s="11"/>
      <c r="AB119" s="11"/>
      <c r="AC119" s="11"/>
      <c r="AD119" s="11"/>
      <c r="AE119" s="11"/>
      <c r="AR119" s="207" t="s">
        <v>135</v>
      </c>
      <c r="AT119" s="208" t="s">
        <v>74</v>
      </c>
      <c r="AU119" s="208" t="s">
        <v>75</v>
      </c>
      <c r="AY119" s="207" t="s">
        <v>129</v>
      </c>
      <c r="BK119" s="209">
        <f>SUM(BK120:BK125)</f>
        <v>0</v>
      </c>
    </row>
    <row r="120" s="2" customFormat="1" ht="21.75" customHeight="1">
      <c r="A120" s="38"/>
      <c r="B120" s="39"/>
      <c r="C120" s="257" t="s">
        <v>83</v>
      </c>
      <c r="D120" s="257" t="s">
        <v>163</v>
      </c>
      <c r="E120" s="258" t="s">
        <v>655</v>
      </c>
      <c r="F120" s="259" t="s">
        <v>656</v>
      </c>
      <c r="G120" s="260" t="s">
        <v>258</v>
      </c>
      <c r="H120" s="261">
        <v>2</v>
      </c>
      <c r="I120" s="262"/>
      <c r="J120" s="263">
        <f>ROUND(I120*H120,2)</f>
        <v>0</v>
      </c>
      <c r="K120" s="259" t="s">
        <v>1</v>
      </c>
      <c r="L120" s="44"/>
      <c r="M120" s="264" t="s">
        <v>1</v>
      </c>
      <c r="N120" s="265" t="s">
        <v>40</v>
      </c>
      <c r="O120" s="91"/>
      <c r="P120" s="220">
        <f>O120*H120</f>
        <v>0</v>
      </c>
      <c r="Q120" s="220">
        <v>0</v>
      </c>
      <c r="R120" s="220">
        <f>Q120*H120</f>
        <v>0</v>
      </c>
      <c r="S120" s="220">
        <v>0</v>
      </c>
      <c r="T120" s="221">
        <f>S120*H120</f>
        <v>0</v>
      </c>
      <c r="U120" s="38"/>
      <c r="V120" s="38"/>
      <c r="W120" s="38"/>
      <c r="X120" s="38"/>
      <c r="Y120" s="38"/>
      <c r="Z120" s="38"/>
      <c r="AA120" s="38"/>
      <c r="AB120" s="38"/>
      <c r="AC120" s="38"/>
      <c r="AD120" s="38"/>
      <c r="AE120" s="38"/>
      <c r="AR120" s="222" t="s">
        <v>135</v>
      </c>
      <c r="AT120" s="222" t="s">
        <v>163</v>
      </c>
      <c r="AU120" s="222" t="s">
        <v>83</v>
      </c>
      <c r="AY120" s="17" t="s">
        <v>129</v>
      </c>
      <c r="BE120" s="223">
        <f>IF(N120="základní",J120,0)</f>
        <v>0</v>
      </c>
      <c r="BF120" s="223">
        <f>IF(N120="snížená",J120,0)</f>
        <v>0</v>
      </c>
      <c r="BG120" s="223">
        <f>IF(N120="zákl. přenesená",J120,0)</f>
        <v>0</v>
      </c>
      <c r="BH120" s="223">
        <f>IF(N120="sníž. přenesená",J120,0)</f>
        <v>0</v>
      </c>
      <c r="BI120" s="223">
        <f>IF(N120="nulová",J120,0)</f>
        <v>0</v>
      </c>
      <c r="BJ120" s="17" t="s">
        <v>83</v>
      </c>
      <c r="BK120" s="223">
        <f>ROUND(I120*H120,2)</f>
        <v>0</v>
      </c>
      <c r="BL120" s="17" t="s">
        <v>135</v>
      </c>
      <c r="BM120" s="222" t="s">
        <v>657</v>
      </c>
    </row>
    <row r="121" s="12" customFormat="1">
      <c r="A121" s="12"/>
      <c r="B121" s="224"/>
      <c r="C121" s="225"/>
      <c r="D121" s="226" t="s">
        <v>137</v>
      </c>
      <c r="E121" s="227" t="s">
        <v>1</v>
      </c>
      <c r="F121" s="228" t="s">
        <v>658</v>
      </c>
      <c r="G121" s="225"/>
      <c r="H121" s="227" t="s">
        <v>1</v>
      </c>
      <c r="I121" s="229"/>
      <c r="J121" s="225"/>
      <c r="K121" s="225"/>
      <c r="L121" s="230"/>
      <c r="M121" s="231"/>
      <c r="N121" s="232"/>
      <c r="O121" s="232"/>
      <c r="P121" s="232"/>
      <c r="Q121" s="232"/>
      <c r="R121" s="232"/>
      <c r="S121" s="232"/>
      <c r="T121" s="233"/>
      <c r="U121" s="12"/>
      <c r="V121" s="12"/>
      <c r="W121" s="12"/>
      <c r="X121" s="12"/>
      <c r="Y121" s="12"/>
      <c r="Z121" s="12"/>
      <c r="AA121" s="12"/>
      <c r="AB121" s="12"/>
      <c r="AC121" s="12"/>
      <c r="AD121" s="12"/>
      <c r="AE121" s="12"/>
      <c r="AT121" s="234" t="s">
        <v>137</v>
      </c>
      <c r="AU121" s="234" t="s">
        <v>83</v>
      </c>
      <c r="AV121" s="12" t="s">
        <v>83</v>
      </c>
      <c r="AW121" s="12" t="s">
        <v>31</v>
      </c>
      <c r="AX121" s="12" t="s">
        <v>75</v>
      </c>
      <c r="AY121" s="234" t="s">
        <v>129</v>
      </c>
    </row>
    <row r="122" s="13" customFormat="1">
      <c r="A122" s="13"/>
      <c r="B122" s="235"/>
      <c r="C122" s="236"/>
      <c r="D122" s="226" t="s">
        <v>137</v>
      </c>
      <c r="E122" s="237" t="s">
        <v>1</v>
      </c>
      <c r="F122" s="238" t="s">
        <v>83</v>
      </c>
      <c r="G122" s="236"/>
      <c r="H122" s="239">
        <v>1</v>
      </c>
      <c r="I122" s="240"/>
      <c r="J122" s="236"/>
      <c r="K122" s="236"/>
      <c r="L122" s="241"/>
      <c r="M122" s="242"/>
      <c r="N122" s="243"/>
      <c r="O122" s="243"/>
      <c r="P122" s="243"/>
      <c r="Q122" s="243"/>
      <c r="R122" s="243"/>
      <c r="S122" s="243"/>
      <c r="T122" s="244"/>
      <c r="U122" s="13"/>
      <c r="V122" s="13"/>
      <c r="W122" s="13"/>
      <c r="X122" s="13"/>
      <c r="Y122" s="13"/>
      <c r="Z122" s="13"/>
      <c r="AA122" s="13"/>
      <c r="AB122" s="13"/>
      <c r="AC122" s="13"/>
      <c r="AD122" s="13"/>
      <c r="AE122" s="13"/>
      <c r="AT122" s="245" t="s">
        <v>137</v>
      </c>
      <c r="AU122" s="245" t="s">
        <v>83</v>
      </c>
      <c r="AV122" s="13" t="s">
        <v>85</v>
      </c>
      <c r="AW122" s="13" t="s">
        <v>31</v>
      </c>
      <c r="AX122" s="13" t="s">
        <v>75</v>
      </c>
      <c r="AY122" s="245" t="s">
        <v>129</v>
      </c>
    </row>
    <row r="123" s="12" customFormat="1">
      <c r="A123" s="12"/>
      <c r="B123" s="224"/>
      <c r="C123" s="225"/>
      <c r="D123" s="226" t="s">
        <v>137</v>
      </c>
      <c r="E123" s="227" t="s">
        <v>1</v>
      </c>
      <c r="F123" s="228" t="s">
        <v>659</v>
      </c>
      <c r="G123" s="225"/>
      <c r="H123" s="227" t="s">
        <v>1</v>
      </c>
      <c r="I123" s="229"/>
      <c r="J123" s="225"/>
      <c r="K123" s="225"/>
      <c r="L123" s="230"/>
      <c r="M123" s="231"/>
      <c r="N123" s="232"/>
      <c r="O123" s="232"/>
      <c r="P123" s="232"/>
      <c r="Q123" s="232"/>
      <c r="R123" s="232"/>
      <c r="S123" s="232"/>
      <c r="T123" s="233"/>
      <c r="U123" s="12"/>
      <c r="V123" s="12"/>
      <c r="W123" s="12"/>
      <c r="X123" s="12"/>
      <c r="Y123" s="12"/>
      <c r="Z123" s="12"/>
      <c r="AA123" s="12"/>
      <c r="AB123" s="12"/>
      <c r="AC123" s="12"/>
      <c r="AD123" s="12"/>
      <c r="AE123" s="12"/>
      <c r="AT123" s="234" t="s">
        <v>137</v>
      </c>
      <c r="AU123" s="234" t="s">
        <v>83</v>
      </c>
      <c r="AV123" s="12" t="s">
        <v>83</v>
      </c>
      <c r="AW123" s="12" t="s">
        <v>31</v>
      </c>
      <c r="AX123" s="12" t="s">
        <v>75</v>
      </c>
      <c r="AY123" s="234" t="s">
        <v>129</v>
      </c>
    </row>
    <row r="124" s="13" customFormat="1">
      <c r="A124" s="13"/>
      <c r="B124" s="235"/>
      <c r="C124" s="236"/>
      <c r="D124" s="226" t="s">
        <v>137</v>
      </c>
      <c r="E124" s="237" t="s">
        <v>1</v>
      </c>
      <c r="F124" s="238" t="s">
        <v>83</v>
      </c>
      <c r="G124" s="236"/>
      <c r="H124" s="239">
        <v>1</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137</v>
      </c>
      <c r="AU124" s="245" t="s">
        <v>83</v>
      </c>
      <c r="AV124" s="13" t="s">
        <v>85</v>
      </c>
      <c r="AW124" s="13" t="s">
        <v>31</v>
      </c>
      <c r="AX124" s="13" t="s">
        <v>75</v>
      </c>
      <c r="AY124" s="245" t="s">
        <v>129</v>
      </c>
    </row>
    <row r="125" s="14" customFormat="1">
      <c r="A125" s="14"/>
      <c r="B125" s="246"/>
      <c r="C125" s="247"/>
      <c r="D125" s="226" t="s">
        <v>137</v>
      </c>
      <c r="E125" s="248" t="s">
        <v>1</v>
      </c>
      <c r="F125" s="249" t="s">
        <v>160</v>
      </c>
      <c r="G125" s="247"/>
      <c r="H125" s="250">
        <v>2</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137</v>
      </c>
      <c r="AU125" s="256" t="s">
        <v>83</v>
      </c>
      <c r="AV125" s="14" t="s">
        <v>135</v>
      </c>
      <c r="AW125" s="14" t="s">
        <v>31</v>
      </c>
      <c r="AX125" s="14" t="s">
        <v>83</v>
      </c>
      <c r="AY125" s="256" t="s">
        <v>129</v>
      </c>
    </row>
    <row r="126" s="11" customFormat="1" ht="25.92" customHeight="1">
      <c r="A126" s="11"/>
      <c r="B126" s="196"/>
      <c r="C126" s="197"/>
      <c r="D126" s="198" t="s">
        <v>74</v>
      </c>
      <c r="E126" s="199" t="s">
        <v>99</v>
      </c>
      <c r="F126" s="199" t="s">
        <v>284</v>
      </c>
      <c r="G126" s="197"/>
      <c r="H126" s="197"/>
      <c r="I126" s="200"/>
      <c r="J126" s="201">
        <f>BK126</f>
        <v>0</v>
      </c>
      <c r="K126" s="197"/>
      <c r="L126" s="202"/>
      <c r="M126" s="203"/>
      <c r="N126" s="204"/>
      <c r="O126" s="204"/>
      <c r="P126" s="205">
        <f>SUM(P127:P144)</f>
        <v>0</v>
      </c>
      <c r="Q126" s="204"/>
      <c r="R126" s="205">
        <f>SUM(R127:R144)</f>
        <v>0</v>
      </c>
      <c r="S126" s="204"/>
      <c r="T126" s="206">
        <f>SUM(T127:T144)</f>
        <v>0</v>
      </c>
      <c r="U126" s="11"/>
      <c r="V126" s="11"/>
      <c r="W126" s="11"/>
      <c r="X126" s="11"/>
      <c r="Y126" s="11"/>
      <c r="Z126" s="11"/>
      <c r="AA126" s="11"/>
      <c r="AB126" s="11"/>
      <c r="AC126" s="11"/>
      <c r="AD126" s="11"/>
      <c r="AE126" s="11"/>
      <c r="AR126" s="207" t="s">
        <v>201</v>
      </c>
      <c r="AT126" s="208" t="s">
        <v>74</v>
      </c>
      <c r="AU126" s="208" t="s">
        <v>75</v>
      </c>
      <c r="AY126" s="207" t="s">
        <v>129</v>
      </c>
      <c r="BK126" s="209">
        <f>SUM(BK127:BK144)</f>
        <v>0</v>
      </c>
    </row>
    <row r="127" s="2" customFormat="1" ht="114.9" customHeight="1">
      <c r="A127" s="38"/>
      <c r="B127" s="39"/>
      <c r="C127" s="257" t="s">
        <v>85</v>
      </c>
      <c r="D127" s="257" t="s">
        <v>163</v>
      </c>
      <c r="E127" s="258" t="s">
        <v>660</v>
      </c>
      <c r="F127" s="259" t="s">
        <v>661</v>
      </c>
      <c r="G127" s="260" t="s">
        <v>190</v>
      </c>
      <c r="H127" s="261">
        <v>87.679000000000002</v>
      </c>
      <c r="I127" s="262"/>
      <c r="J127" s="263">
        <f>ROUND(I127*H127,2)</f>
        <v>0</v>
      </c>
      <c r="K127" s="259" t="s">
        <v>133</v>
      </c>
      <c r="L127" s="44"/>
      <c r="M127" s="264" t="s">
        <v>1</v>
      </c>
      <c r="N127" s="265" t="s">
        <v>40</v>
      </c>
      <c r="O127" s="91"/>
      <c r="P127" s="220">
        <f>O127*H127</f>
        <v>0</v>
      </c>
      <c r="Q127" s="220">
        <v>0</v>
      </c>
      <c r="R127" s="220">
        <f>Q127*H127</f>
        <v>0</v>
      </c>
      <c r="S127" s="220">
        <v>0</v>
      </c>
      <c r="T127" s="221">
        <f>S127*H127</f>
        <v>0</v>
      </c>
      <c r="U127" s="38"/>
      <c r="V127" s="38"/>
      <c r="W127" s="38"/>
      <c r="X127" s="38"/>
      <c r="Y127" s="38"/>
      <c r="Z127" s="38"/>
      <c r="AA127" s="38"/>
      <c r="AB127" s="38"/>
      <c r="AC127" s="38"/>
      <c r="AD127" s="38"/>
      <c r="AE127" s="38"/>
      <c r="AR127" s="222" t="s">
        <v>135</v>
      </c>
      <c r="AT127" s="222" t="s">
        <v>163</v>
      </c>
      <c r="AU127" s="222" t="s">
        <v>83</v>
      </c>
      <c r="AY127" s="17" t="s">
        <v>129</v>
      </c>
      <c r="BE127" s="223">
        <f>IF(N127="základní",J127,0)</f>
        <v>0</v>
      </c>
      <c r="BF127" s="223">
        <f>IF(N127="snížená",J127,0)</f>
        <v>0</v>
      </c>
      <c r="BG127" s="223">
        <f>IF(N127="zákl. přenesená",J127,0)</f>
        <v>0</v>
      </c>
      <c r="BH127" s="223">
        <f>IF(N127="sníž. přenesená",J127,0)</f>
        <v>0</v>
      </c>
      <c r="BI127" s="223">
        <f>IF(N127="nulová",J127,0)</f>
        <v>0</v>
      </c>
      <c r="BJ127" s="17" t="s">
        <v>83</v>
      </c>
      <c r="BK127" s="223">
        <f>ROUND(I127*H127,2)</f>
        <v>0</v>
      </c>
      <c r="BL127" s="17" t="s">
        <v>135</v>
      </c>
      <c r="BM127" s="222" t="s">
        <v>662</v>
      </c>
    </row>
    <row r="128" s="2" customFormat="1">
      <c r="A128" s="38"/>
      <c r="B128" s="39"/>
      <c r="C128" s="40"/>
      <c r="D128" s="226" t="s">
        <v>168</v>
      </c>
      <c r="E128" s="40"/>
      <c r="F128" s="266" t="s">
        <v>663</v>
      </c>
      <c r="G128" s="40"/>
      <c r="H128" s="40"/>
      <c r="I128" s="267"/>
      <c r="J128" s="40"/>
      <c r="K128" s="40"/>
      <c r="L128" s="44"/>
      <c r="M128" s="268"/>
      <c r="N128" s="269"/>
      <c r="O128" s="91"/>
      <c r="P128" s="91"/>
      <c r="Q128" s="91"/>
      <c r="R128" s="91"/>
      <c r="S128" s="91"/>
      <c r="T128" s="92"/>
      <c r="U128" s="38"/>
      <c r="V128" s="38"/>
      <c r="W128" s="38"/>
      <c r="X128" s="38"/>
      <c r="Y128" s="38"/>
      <c r="Z128" s="38"/>
      <c r="AA128" s="38"/>
      <c r="AB128" s="38"/>
      <c r="AC128" s="38"/>
      <c r="AD128" s="38"/>
      <c r="AE128" s="38"/>
      <c r="AT128" s="17" t="s">
        <v>168</v>
      </c>
      <c r="AU128" s="17" t="s">
        <v>83</v>
      </c>
    </row>
    <row r="129" s="13" customFormat="1">
      <c r="A129" s="13"/>
      <c r="B129" s="235"/>
      <c r="C129" s="236"/>
      <c r="D129" s="226" t="s">
        <v>137</v>
      </c>
      <c r="E129" s="237" t="s">
        <v>1</v>
      </c>
      <c r="F129" s="238" t="s">
        <v>664</v>
      </c>
      <c r="G129" s="236"/>
      <c r="H129" s="239">
        <v>30.666</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137</v>
      </c>
      <c r="AU129" s="245" t="s">
        <v>83</v>
      </c>
      <c r="AV129" s="13" t="s">
        <v>85</v>
      </c>
      <c r="AW129" s="13" t="s">
        <v>31</v>
      </c>
      <c r="AX129" s="13" t="s">
        <v>75</v>
      </c>
      <c r="AY129" s="245" t="s">
        <v>129</v>
      </c>
    </row>
    <row r="130" s="13" customFormat="1">
      <c r="A130" s="13"/>
      <c r="B130" s="235"/>
      <c r="C130" s="236"/>
      <c r="D130" s="226" t="s">
        <v>137</v>
      </c>
      <c r="E130" s="237" t="s">
        <v>1</v>
      </c>
      <c r="F130" s="238" t="s">
        <v>665</v>
      </c>
      <c r="G130" s="236"/>
      <c r="H130" s="239">
        <v>25.693999999999999</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137</v>
      </c>
      <c r="AU130" s="245" t="s">
        <v>83</v>
      </c>
      <c r="AV130" s="13" t="s">
        <v>85</v>
      </c>
      <c r="AW130" s="13" t="s">
        <v>31</v>
      </c>
      <c r="AX130" s="13" t="s">
        <v>75</v>
      </c>
      <c r="AY130" s="245" t="s">
        <v>129</v>
      </c>
    </row>
    <row r="131" s="13" customFormat="1">
      <c r="A131" s="13"/>
      <c r="B131" s="235"/>
      <c r="C131" s="236"/>
      <c r="D131" s="226" t="s">
        <v>137</v>
      </c>
      <c r="E131" s="237" t="s">
        <v>1</v>
      </c>
      <c r="F131" s="238" t="s">
        <v>666</v>
      </c>
      <c r="G131" s="236"/>
      <c r="H131" s="239">
        <v>18.196000000000002</v>
      </c>
      <c r="I131" s="240"/>
      <c r="J131" s="236"/>
      <c r="K131" s="236"/>
      <c r="L131" s="241"/>
      <c r="M131" s="242"/>
      <c r="N131" s="243"/>
      <c r="O131" s="243"/>
      <c r="P131" s="243"/>
      <c r="Q131" s="243"/>
      <c r="R131" s="243"/>
      <c r="S131" s="243"/>
      <c r="T131" s="244"/>
      <c r="U131" s="13"/>
      <c r="V131" s="13"/>
      <c r="W131" s="13"/>
      <c r="X131" s="13"/>
      <c r="Y131" s="13"/>
      <c r="Z131" s="13"/>
      <c r="AA131" s="13"/>
      <c r="AB131" s="13"/>
      <c r="AC131" s="13"/>
      <c r="AD131" s="13"/>
      <c r="AE131" s="13"/>
      <c r="AT131" s="245" t="s">
        <v>137</v>
      </c>
      <c r="AU131" s="245" t="s">
        <v>83</v>
      </c>
      <c r="AV131" s="13" t="s">
        <v>85</v>
      </c>
      <c r="AW131" s="13" t="s">
        <v>31</v>
      </c>
      <c r="AX131" s="13" t="s">
        <v>75</v>
      </c>
      <c r="AY131" s="245" t="s">
        <v>129</v>
      </c>
    </row>
    <row r="132" s="13" customFormat="1">
      <c r="A132" s="13"/>
      <c r="B132" s="235"/>
      <c r="C132" s="236"/>
      <c r="D132" s="226" t="s">
        <v>137</v>
      </c>
      <c r="E132" s="237" t="s">
        <v>1</v>
      </c>
      <c r="F132" s="238" t="s">
        <v>667</v>
      </c>
      <c r="G132" s="236"/>
      <c r="H132" s="239">
        <v>13.122999999999999</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137</v>
      </c>
      <c r="AU132" s="245" t="s">
        <v>83</v>
      </c>
      <c r="AV132" s="13" t="s">
        <v>85</v>
      </c>
      <c r="AW132" s="13" t="s">
        <v>31</v>
      </c>
      <c r="AX132" s="13" t="s">
        <v>75</v>
      </c>
      <c r="AY132" s="245" t="s">
        <v>129</v>
      </c>
    </row>
    <row r="133" s="14" customFormat="1">
      <c r="A133" s="14"/>
      <c r="B133" s="246"/>
      <c r="C133" s="247"/>
      <c r="D133" s="226" t="s">
        <v>137</v>
      </c>
      <c r="E133" s="248" t="s">
        <v>1</v>
      </c>
      <c r="F133" s="249" t="s">
        <v>160</v>
      </c>
      <c r="G133" s="247"/>
      <c r="H133" s="250">
        <v>87.679000000000002</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137</v>
      </c>
      <c r="AU133" s="256" t="s">
        <v>83</v>
      </c>
      <c r="AV133" s="14" t="s">
        <v>135</v>
      </c>
      <c r="AW133" s="14" t="s">
        <v>31</v>
      </c>
      <c r="AX133" s="14" t="s">
        <v>83</v>
      </c>
      <c r="AY133" s="256" t="s">
        <v>129</v>
      </c>
    </row>
    <row r="134" s="2" customFormat="1" ht="33" customHeight="1">
      <c r="A134" s="38"/>
      <c r="B134" s="39"/>
      <c r="C134" s="257" t="s">
        <v>128</v>
      </c>
      <c r="D134" s="257" t="s">
        <v>163</v>
      </c>
      <c r="E134" s="258" t="s">
        <v>668</v>
      </c>
      <c r="F134" s="259" t="s">
        <v>669</v>
      </c>
      <c r="G134" s="260" t="s">
        <v>670</v>
      </c>
      <c r="H134" s="281"/>
      <c r="I134" s="262"/>
      <c r="J134" s="263">
        <f>ROUND(I134*H134,2)</f>
        <v>0</v>
      </c>
      <c r="K134" s="259" t="s">
        <v>133</v>
      </c>
      <c r="L134" s="44"/>
      <c r="M134" s="264" t="s">
        <v>1</v>
      </c>
      <c r="N134" s="265" t="s">
        <v>40</v>
      </c>
      <c r="O134" s="91"/>
      <c r="P134" s="220">
        <f>O134*H134</f>
        <v>0</v>
      </c>
      <c r="Q134" s="220">
        <v>0</v>
      </c>
      <c r="R134" s="220">
        <f>Q134*H134</f>
        <v>0</v>
      </c>
      <c r="S134" s="220">
        <v>0</v>
      </c>
      <c r="T134" s="221">
        <f>S134*H134</f>
        <v>0</v>
      </c>
      <c r="U134" s="38"/>
      <c r="V134" s="38"/>
      <c r="W134" s="38"/>
      <c r="X134" s="38"/>
      <c r="Y134" s="38"/>
      <c r="Z134" s="38"/>
      <c r="AA134" s="38"/>
      <c r="AB134" s="38"/>
      <c r="AC134" s="38"/>
      <c r="AD134" s="38"/>
      <c r="AE134" s="38"/>
      <c r="AR134" s="222" t="s">
        <v>135</v>
      </c>
      <c r="AT134" s="222" t="s">
        <v>163</v>
      </c>
      <c r="AU134" s="222" t="s">
        <v>83</v>
      </c>
      <c r="AY134" s="17" t="s">
        <v>129</v>
      </c>
      <c r="BE134" s="223">
        <f>IF(N134="základní",J134,0)</f>
        <v>0</v>
      </c>
      <c r="BF134" s="223">
        <f>IF(N134="snížená",J134,0)</f>
        <v>0</v>
      </c>
      <c r="BG134" s="223">
        <f>IF(N134="zákl. přenesená",J134,0)</f>
        <v>0</v>
      </c>
      <c r="BH134" s="223">
        <f>IF(N134="sníž. přenesená",J134,0)</f>
        <v>0</v>
      </c>
      <c r="BI134" s="223">
        <f>IF(N134="nulová",J134,0)</f>
        <v>0</v>
      </c>
      <c r="BJ134" s="17" t="s">
        <v>83</v>
      </c>
      <c r="BK134" s="223">
        <f>ROUND(I134*H134,2)</f>
        <v>0</v>
      </c>
      <c r="BL134" s="17" t="s">
        <v>135</v>
      </c>
      <c r="BM134" s="222" t="s">
        <v>671</v>
      </c>
    </row>
    <row r="135" s="12" customFormat="1">
      <c r="A135" s="12"/>
      <c r="B135" s="224"/>
      <c r="C135" s="225"/>
      <c r="D135" s="226" t="s">
        <v>137</v>
      </c>
      <c r="E135" s="227" t="s">
        <v>1</v>
      </c>
      <c r="F135" s="228" t="s">
        <v>672</v>
      </c>
      <c r="G135" s="225"/>
      <c r="H135" s="227" t="s">
        <v>1</v>
      </c>
      <c r="I135" s="229"/>
      <c r="J135" s="225"/>
      <c r="K135" s="225"/>
      <c r="L135" s="230"/>
      <c r="M135" s="231"/>
      <c r="N135" s="232"/>
      <c r="O135" s="232"/>
      <c r="P135" s="232"/>
      <c r="Q135" s="232"/>
      <c r="R135" s="232"/>
      <c r="S135" s="232"/>
      <c r="T135" s="233"/>
      <c r="U135" s="12"/>
      <c r="V135" s="12"/>
      <c r="W135" s="12"/>
      <c r="X135" s="12"/>
      <c r="Y135" s="12"/>
      <c r="Z135" s="12"/>
      <c r="AA135" s="12"/>
      <c r="AB135" s="12"/>
      <c r="AC135" s="12"/>
      <c r="AD135" s="12"/>
      <c r="AE135" s="12"/>
      <c r="AT135" s="234" t="s">
        <v>137</v>
      </c>
      <c r="AU135" s="234" t="s">
        <v>83</v>
      </c>
      <c r="AV135" s="12" t="s">
        <v>83</v>
      </c>
      <c r="AW135" s="12" t="s">
        <v>31</v>
      </c>
      <c r="AX135" s="12" t="s">
        <v>75</v>
      </c>
      <c r="AY135" s="234" t="s">
        <v>129</v>
      </c>
    </row>
    <row r="136" s="13" customFormat="1">
      <c r="A136" s="13"/>
      <c r="B136" s="235"/>
      <c r="C136" s="236"/>
      <c r="D136" s="226" t="s">
        <v>137</v>
      </c>
      <c r="E136" s="237" t="s">
        <v>1</v>
      </c>
      <c r="F136" s="238" t="s">
        <v>673</v>
      </c>
      <c r="G136" s="236"/>
      <c r="H136" s="239">
        <v>2.4500000000000002</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137</v>
      </c>
      <c r="AU136" s="245" t="s">
        <v>83</v>
      </c>
      <c r="AV136" s="13" t="s">
        <v>85</v>
      </c>
      <c r="AW136" s="13" t="s">
        <v>31</v>
      </c>
      <c r="AX136" s="13" t="s">
        <v>75</v>
      </c>
      <c r="AY136" s="245" t="s">
        <v>129</v>
      </c>
    </row>
    <row r="137" s="14" customFormat="1">
      <c r="A137" s="14"/>
      <c r="B137" s="246"/>
      <c r="C137" s="247"/>
      <c r="D137" s="226" t="s">
        <v>137</v>
      </c>
      <c r="E137" s="248" t="s">
        <v>1</v>
      </c>
      <c r="F137" s="249" t="s">
        <v>160</v>
      </c>
      <c r="G137" s="247"/>
      <c r="H137" s="250">
        <v>2.4500000000000002</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137</v>
      </c>
      <c r="AU137" s="256" t="s">
        <v>83</v>
      </c>
      <c r="AV137" s="14" t="s">
        <v>135</v>
      </c>
      <c r="AW137" s="14" t="s">
        <v>31</v>
      </c>
      <c r="AX137" s="14" t="s">
        <v>83</v>
      </c>
      <c r="AY137" s="256" t="s">
        <v>129</v>
      </c>
    </row>
    <row r="138" s="2" customFormat="1" ht="66.75" customHeight="1">
      <c r="A138" s="38"/>
      <c r="B138" s="39"/>
      <c r="C138" s="257" t="s">
        <v>135</v>
      </c>
      <c r="D138" s="257" t="s">
        <v>163</v>
      </c>
      <c r="E138" s="258" t="s">
        <v>674</v>
      </c>
      <c r="F138" s="259" t="s">
        <v>675</v>
      </c>
      <c r="G138" s="260" t="s">
        <v>258</v>
      </c>
      <c r="H138" s="261">
        <v>1</v>
      </c>
      <c r="I138" s="262"/>
      <c r="J138" s="263">
        <f>ROUND(I138*H138,2)</f>
        <v>0</v>
      </c>
      <c r="K138" s="259" t="s">
        <v>133</v>
      </c>
      <c r="L138" s="44"/>
      <c r="M138" s="264" t="s">
        <v>1</v>
      </c>
      <c r="N138" s="265" t="s">
        <v>40</v>
      </c>
      <c r="O138" s="91"/>
      <c r="P138" s="220">
        <f>O138*H138</f>
        <v>0</v>
      </c>
      <c r="Q138" s="220">
        <v>0</v>
      </c>
      <c r="R138" s="220">
        <f>Q138*H138</f>
        <v>0</v>
      </c>
      <c r="S138" s="220">
        <v>0</v>
      </c>
      <c r="T138" s="221">
        <f>S138*H138</f>
        <v>0</v>
      </c>
      <c r="U138" s="38"/>
      <c r="V138" s="38"/>
      <c r="W138" s="38"/>
      <c r="X138" s="38"/>
      <c r="Y138" s="38"/>
      <c r="Z138" s="38"/>
      <c r="AA138" s="38"/>
      <c r="AB138" s="38"/>
      <c r="AC138" s="38"/>
      <c r="AD138" s="38"/>
      <c r="AE138" s="38"/>
      <c r="AR138" s="222" t="s">
        <v>135</v>
      </c>
      <c r="AT138" s="222" t="s">
        <v>163</v>
      </c>
      <c r="AU138" s="222" t="s">
        <v>83</v>
      </c>
      <c r="AY138" s="17" t="s">
        <v>129</v>
      </c>
      <c r="BE138" s="223">
        <f>IF(N138="základní",J138,0)</f>
        <v>0</v>
      </c>
      <c r="BF138" s="223">
        <f>IF(N138="snížená",J138,0)</f>
        <v>0</v>
      </c>
      <c r="BG138" s="223">
        <f>IF(N138="zákl. přenesená",J138,0)</f>
        <v>0</v>
      </c>
      <c r="BH138" s="223">
        <f>IF(N138="sníž. přenesená",J138,0)</f>
        <v>0</v>
      </c>
      <c r="BI138" s="223">
        <f>IF(N138="nulová",J138,0)</f>
        <v>0</v>
      </c>
      <c r="BJ138" s="17" t="s">
        <v>83</v>
      </c>
      <c r="BK138" s="223">
        <f>ROUND(I138*H138,2)</f>
        <v>0</v>
      </c>
      <c r="BL138" s="17" t="s">
        <v>135</v>
      </c>
      <c r="BM138" s="222" t="s">
        <v>676</v>
      </c>
    </row>
    <row r="139" s="13" customFormat="1">
      <c r="A139" s="13"/>
      <c r="B139" s="235"/>
      <c r="C139" s="236"/>
      <c r="D139" s="226" t="s">
        <v>137</v>
      </c>
      <c r="E139" s="237" t="s">
        <v>1</v>
      </c>
      <c r="F139" s="238" t="s">
        <v>83</v>
      </c>
      <c r="G139" s="236"/>
      <c r="H139" s="239">
        <v>1</v>
      </c>
      <c r="I139" s="240"/>
      <c r="J139" s="236"/>
      <c r="K139" s="236"/>
      <c r="L139" s="241"/>
      <c r="M139" s="242"/>
      <c r="N139" s="243"/>
      <c r="O139" s="243"/>
      <c r="P139" s="243"/>
      <c r="Q139" s="243"/>
      <c r="R139" s="243"/>
      <c r="S139" s="243"/>
      <c r="T139" s="244"/>
      <c r="U139" s="13"/>
      <c r="V139" s="13"/>
      <c r="W139" s="13"/>
      <c r="X139" s="13"/>
      <c r="Y139" s="13"/>
      <c r="Z139" s="13"/>
      <c r="AA139" s="13"/>
      <c r="AB139" s="13"/>
      <c r="AC139" s="13"/>
      <c r="AD139" s="13"/>
      <c r="AE139" s="13"/>
      <c r="AT139" s="245" t="s">
        <v>137</v>
      </c>
      <c r="AU139" s="245" t="s">
        <v>83</v>
      </c>
      <c r="AV139" s="13" t="s">
        <v>85</v>
      </c>
      <c r="AW139" s="13" t="s">
        <v>31</v>
      </c>
      <c r="AX139" s="13" t="s">
        <v>75</v>
      </c>
      <c r="AY139" s="245" t="s">
        <v>129</v>
      </c>
    </row>
    <row r="140" s="14" customFormat="1">
      <c r="A140" s="14"/>
      <c r="B140" s="246"/>
      <c r="C140" s="247"/>
      <c r="D140" s="226" t="s">
        <v>137</v>
      </c>
      <c r="E140" s="248" t="s">
        <v>1</v>
      </c>
      <c r="F140" s="249" t="s">
        <v>160</v>
      </c>
      <c r="G140" s="247"/>
      <c r="H140" s="250">
        <v>1</v>
      </c>
      <c r="I140" s="251"/>
      <c r="J140" s="247"/>
      <c r="K140" s="247"/>
      <c r="L140" s="252"/>
      <c r="M140" s="253"/>
      <c r="N140" s="254"/>
      <c r="O140" s="254"/>
      <c r="P140" s="254"/>
      <c r="Q140" s="254"/>
      <c r="R140" s="254"/>
      <c r="S140" s="254"/>
      <c r="T140" s="255"/>
      <c r="U140" s="14"/>
      <c r="V140" s="14"/>
      <c r="W140" s="14"/>
      <c r="X140" s="14"/>
      <c r="Y140" s="14"/>
      <c r="Z140" s="14"/>
      <c r="AA140" s="14"/>
      <c r="AB140" s="14"/>
      <c r="AC140" s="14"/>
      <c r="AD140" s="14"/>
      <c r="AE140" s="14"/>
      <c r="AT140" s="256" t="s">
        <v>137</v>
      </c>
      <c r="AU140" s="256" t="s">
        <v>83</v>
      </c>
      <c r="AV140" s="14" t="s">
        <v>135</v>
      </c>
      <c r="AW140" s="14" t="s">
        <v>31</v>
      </c>
      <c r="AX140" s="14" t="s">
        <v>83</v>
      </c>
      <c r="AY140" s="256" t="s">
        <v>129</v>
      </c>
    </row>
    <row r="141" s="2" customFormat="1" ht="44.25" customHeight="1">
      <c r="A141" s="38"/>
      <c r="B141" s="39"/>
      <c r="C141" s="257" t="s">
        <v>201</v>
      </c>
      <c r="D141" s="257" t="s">
        <v>163</v>
      </c>
      <c r="E141" s="258" t="s">
        <v>677</v>
      </c>
      <c r="F141" s="259" t="s">
        <v>678</v>
      </c>
      <c r="G141" s="260" t="s">
        <v>670</v>
      </c>
      <c r="H141" s="281"/>
      <c r="I141" s="262"/>
      <c r="J141" s="263">
        <f>ROUND(I141*H141,2)</f>
        <v>0</v>
      </c>
      <c r="K141" s="259" t="s">
        <v>133</v>
      </c>
      <c r="L141" s="44"/>
      <c r="M141" s="264" t="s">
        <v>1</v>
      </c>
      <c r="N141" s="265" t="s">
        <v>40</v>
      </c>
      <c r="O141" s="91"/>
      <c r="P141" s="220">
        <f>O141*H141</f>
        <v>0</v>
      </c>
      <c r="Q141" s="220">
        <v>0</v>
      </c>
      <c r="R141" s="220">
        <f>Q141*H141</f>
        <v>0</v>
      </c>
      <c r="S141" s="220">
        <v>0</v>
      </c>
      <c r="T141" s="221">
        <f>S141*H141</f>
        <v>0</v>
      </c>
      <c r="U141" s="38"/>
      <c r="V141" s="38"/>
      <c r="W141" s="38"/>
      <c r="X141" s="38"/>
      <c r="Y141" s="38"/>
      <c r="Z141" s="38"/>
      <c r="AA141" s="38"/>
      <c r="AB141" s="38"/>
      <c r="AC141" s="38"/>
      <c r="AD141" s="38"/>
      <c r="AE141" s="38"/>
      <c r="AR141" s="222" t="s">
        <v>135</v>
      </c>
      <c r="AT141" s="222" t="s">
        <v>163</v>
      </c>
      <c r="AU141" s="222" t="s">
        <v>83</v>
      </c>
      <c r="AY141" s="17" t="s">
        <v>129</v>
      </c>
      <c r="BE141" s="223">
        <f>IF(N141="základní",J141,0)</f>
        <v>0</v>
      </c>
      <c r="BF141" s="223">
        <f>IF(N141="snížená",J141,0)</f>
        <v>0</v>
      </c>
      <c r="BG141" s="223">
        <f>IF(N141="zákl. přenesená",J141,0)</f>
        <v>0</v>
      </c>
      <c r="BH141" s="223">
        <f>IF(N141="sníž. přenesená",J141,0)</f>
        <v>0</v>
      </c>
      <c r="BI141" s="223">
        <f>IF(N141="nulová",J141,0)</f>
        <v>0</v>
      </c>
      <c r="BJ141" s="17" t="s">
        <v>83</v>
      </c>
      <c r="BK141" s="223">
        <f>ROUND(I141*H141,2)</f>
        <v>0</v>
      </c>
      <c r="BL141" s="17" t="s">
        <v>135</v>
      </c>
      <c r="BM141" s="222" t="s">
        <v>679</v>
      </c>
    </row>
    <row r="142" s="12" customFormat="1">
      <c r="A142" s="12"/>
      <c r="B142" s="224"/>
      <c r="C142" s="225"/>
      <c r="D142" s="226" t="s">
        <v>137</v>
      </c>
      <c r="E142" s="227" t="s">
        <v>1</v>
      </c>
      <c r="F142" s="228" t="s">
        <v>672</v>
      </c>
      <c r="G142" s="225"/>
      <c r="H142" s="227" t="s">
        <v>1</v>
      </c>
      <c r="I142" s="229"/>
      <c r="J142" s="225"/>
      <c r="K142" s="225"/>
      <c r="L142" s="230"/>
      <c r="M142" s="231"/>
      <c r="N142" s="232"/>
      <c r="O142" s="232"/>
      <c r="P142" s="232"/>
      <c r="Q142" s="232"/>
      <c r="R142" s="232"/>
      <c r="S142" s="232"/>
      <c r="T142" s="233"/>
      <c r="U142" s="12"/>
      <c r="V142" s="12"/>
      <c r="W142" s="12"/>
      <c r="X142" s="12"/>
      <c r="Y142" s="12"/>
      <c r="Z142" s="12"/>
      <c r="AA142" s="12"/>
      <c r="AB142" s="12"/>
      <c r="AC142" s="12"/>
      <c r="AD142" s="12"/>
      <c r="AE142" s="12"/>
      <c r="AT142" s="234" t="s">
        <v>137</v>
      </c>
      <c r="AU142" s="234" t="s">
        <v>83</v>
      </c>
      <c r="AV142" s="12" t="s">
        <v>83</v>
      </c>
      <c r="AW142" s="12" t="s">
        <v>31</v>
      </c>
      <c r="AX142" s="12" t="s">
        <v>75</v>
      </c>
      <c r="AY142" s="234" t="s">
        <v>129</v>
      </c>
    </row>
    <row r="143" s="13" customFormat="1">
      <c r="A143" s="13"/>
      <c r="B143" s="235"/>
      <c r="C143" s="236"/>
      <c r="D143" s="226" t="s">
        <v>137</v>
      </c>
      <c r="E143" s="237" t="s">
        <v>1</v>
      </c>
      <c r="F143" s="238" t="s">
        <v>285</v>
      </c>
      <c r="G143" s="236"/>
      <c r="H143" s="239">
        <v>20</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137</v>
      </c>
      <c r="AU143" s="245" t="s">
        <v>83</v>
      </c>
      <c r="AV143" s="13" t="s">
        <v>85</v>
      </c>
      <c r="AW143" s="13" t="s">
        <v>31</v>
      </c>
      <c r="AX143" s="13" t="s">
        <v>75</v>
      </c>
      <c r="AY143" s="245" t="s">
        <v>129</v>
      </c>
    </row>
    <row r="144" s="14" customFormat="1">
      <c r="A144" s="14"/>
      <c r="B144" s="246"/>
      <c r="C144" s="247"/>
      <c r="D144" s="226" t="s">
        <v>137</v>
      </c>
      <c r="E144" s="248" t="s">
        <v>1</v>
      </c>
      <c r="F144" s="249" t="s">
        <v>160</v>
      </c>
      <c r="G144" s="247"/>
      <c r="H144" s="250">
        <v>20</v>
      </c>
      <c r="I144" s="251"/>
      <c r="J144" s="247"/>
      <c r="K144" s="247"/>
      <c r="L144" s="252"/>
      <c r="M144" s="270"/>
      <c r="N144" s="271"/>
      <c r="O144" s="271"/>
      <c r="P144" s="271"/>
      <c r="Q144" s="271"/>
      <c r="R144" s="271"/>
      <c r="S144" s="271"/>
      <c r="T144" s="272"/>
      <c r="U144" s="14"/>
      <c r="V144" s="14"/>
      <c r="W144" s="14"/>
      <c r="X144" s="14"/>
      <c r="Y144" s="14"/>
      <c r="Z144" s="14"/>
      <c r="AA144" s="14"/>
      <c r="AB144" s="14"/>
      <c r="AC144" s="14"/>
      <c r="AD144" s="14"/>
      <c r="AE144" s="14"/>
      <c r="AT144" s="256" t="s">
        <v>137</v>
      </c>
      <c r="AU144" s="256" t="s">
        <v>83</v>
      </c>
      <c r="AV144" s="14" t="s">
        <v>135</v>
      </c>
      <c r="AW144" s="14" t="s">
        <v>31</v>
      </c>
      <c r="AX144" s="14" t="s">
        <v>83</v>
      </c>
      <c r="AY144" s="256" t="s">
        <v>129</v>
      </c>
    </row>
    <row r="145" s="2" customFormat="1" ht="6.96" customHeight="1">
      <c r="A145" s="38"/>
      <c r="B145" s="66"/>
      <c r="C145" s="67"/>
      <c r="D145" s="67"/>
      <c r="E145" s="67"/>
      <c r="F145" s="67"/>
      <c r="G145" s="67"/>
      <c r="H145" s="67"/>
      <c r="I145" s="67"/>
      <c r="J145" s="67"/>
      <c r="K145" s="67"/>
      <c r="L145" s="44"/>
      <c r="M145" s="38"/>
      <c r="O145" s="38"/>
      <c r="P145" s="38"/>
      <c r="Q145" s="38"/>
      <c r="R145" s="38"/>
      <c r="S145" s="38"/>
      <c r="T145" s="38"/>
      <c r="U145" s="38"/>
      <c r="V145" s="38"/>
      <c r="W145" s="38"/>
      <c r="X145" s="38"/>
      <c r="Y145" s="38"/>
      <c r="Z145" s="38"/>
      <c r="AA145" s="38"/>
      <c r="AB145" s="38"/>
      <c r="AC145" s="38"/>
      <c r="AD145" s="38"/>
      <c r="AE145" s="38"/>
    </row>
  </sheetData>
  <sheetProtection sheet="1" autoFilter="0" formatColumns="0" formatRows="0" objects="1" scenarios="1" spinCount="100000" saltValue="/Xgv1I/TVgqK9Zi4VESvbzyw8kBKuARA3Iq6I+0XNSv9MKLDrXjGRqtNz6CNfmo4UyB3tXVquhzWKOV7r24d5g==" hashValue="3pgW5zp5lUUdHeFSXvIi2KBl/FGwBwLga+sEwBzzncbQOB9wWVS62Pz81tvIFfjXfRKn9wCTsKjXb0nSBGvUrw==" algorithmName="SHA-512" password="CC35"/>
  <autoFilter ref="C117:K144"/>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Kot Lukáš</dc:creator>
  <cp:lastModifiedBy>Kot Lukáš</cp:lastModifiedBy>
  <dcterms:created xsi:type="dcterms:W3CDTF">2021-01-12T11:30:16Z</dcterms:created>
  <dcterms:modified xsi:type="dcterms:W3CDTF">2021-01-12T11:30:25Z</dcterms:modified>
</cp:coreProperties>
</file>