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zakázky" sheetId="1" r:id="rId1"/>
    <sheet name="01.1 - Výměna kolejnic Vr..." sheetId="2" r:id="rId2"/>
    <sheet name="01.2 - Výměna kolejnic Hr..." sheetId="3" r:id="rId3"/>
    <sheet name="01.3 - Oprava GPK žst. Vr..." sheetId="4" r:id="rId4"/>
    <sheet name="02.1 - VON" sheetId="5" r:id="rId5"/>
  </sheets>
  <definedNames>
    <definedName name="_xlnm.Print_Area" localSheetId="0">'Rekapitulace zakázky'!$D$4:$AO$76,'Rekapitulace zakázky'!$C$82:$AQ$99</definedName>
    <definedName name="_xlnm.Print_Titles" localSheetId="0">'Rekapitulace zakázky'!$92:$92</definedName>
    <definedName name="_xlnm._FilterDatabase" localSheetId="1" hidden="1">'01.1 - Výměna kolejnic Vr...'!$C$118:$K$151</definedName>
    <definedName name="_xlnm.Print_Area" localSheetId="1">'01.1 - Výměna kolejnic Vr...'!$C$4:$J$39,'01.1 - Výměna kolejnic Vr...'!$C$50:$J$76,'01.1 - Výměna kolejnic Vr...'!$C$82:$J$100,'01.1 - Výměna kolejnic Vr...'!$C$106:$K$151</definedName>
    <definedName name="_xlnm.Print_Titles" localSheetId="1">'01.1 - Výměna kolejnic Vr...'!$118:$118</definedName>
    <definedName name="_xlnm._FilterDatabase" localSheetId="2" hidden="1">'01.2 - Výměna kolejnic Hr...'!$C$118:$K$167</definedName>
    <definedName name="_xlnm.Print_Area" localSheetId="2">'01.2 - Výměna kolejnic Hr...'!$C$4:$J$39,'01.2 - Výměna kolejnic Hr...'!$C$50:$J$76,'01.2 - Výměna kolejnic Hr...'!$C$82:$J$100,'01.2 - Výměna kolejnic Hr...'!$C$106:$K$167</definedName>
    <definedName name="_xlnm.Print_Titles" localSheetId="2">'01.2 - Výměna kolejnic Hr...'!$118:$118</definedName>
    <definedName name="_xlnm._FilterDatabase" localSheetId="3" hidden="1">'01.3 - Oprava GPK žst. Vr...'!$C$119:$K$153</definedName>
    <definedName name="_xlnm.Print_Area" localSheetId="3">'01.3 - Oprava GPK žst. Vr...'!$C$4:$J$39,'01.3 - Oprava GPK žst. Vr...'!$C$50:$J$76,'01.3 - Oprava GPK žst. Vr...'!$C$82:$J$101,'01.3 - Oprava GPK žst. Vr...'!$C$107:$K$153</definedName>
    <definedName name="_xlnm.Print_Titles" localSheetId="3">'01.3 - Oprava GPK žst. Vr...'!$119:$119</definedName>
    <definedName name="_xlnm._FilterDatabase" localSheetId="4" hidden="1">'02.1 - VON'!$C$116:$K$125</definedName>
    <definedName name="_xlnm.Print_Area" localSheetId="4">'02.1 - VON'!$C$4:$J$39,'02.1 - VON'!$C$50:$J$76,'02.1 - VON'!$C$82:$J$98,'02.1 - VON'!$C$104:$K$125</definedName>
    <definedName name="_xlnm.Print_Titles" localSheetId="4">'02.1 - VON'!$116:$116</definedName>
  </definedNames>
  <calcPr/>
</workbook>
</file>

<file path=xl/calcChain.xml><?xml version="1.0" encoding="utf-8"?>
<calcChain xmlns="http://schemas.openxmlformats.org/spreadsheetml/2006/main">
  <c i="5" l="1" r="J37"/>
  <c r="J36"/>
  <c i="1" r="AY98"/>
  <c i="5" r="J35"/>
  <c i="1" r="AX98"/>
  <c i="5"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F113"/>
  <c r="F111"/>
  <c r="E109"/>
  <c r="F91"/>
  <c r="F89"/>
  <c r="E87"/>
  <c r="J24"/>
  <c r="E24"/>
  <c r="J114"/>
  <c r="J23"/>
  <c r="J21"/>
  <c r="E21"/>
  <c r="J113"/>
  <c r="J20"/>
  <c r="J18"/>
  <c r="E18"/>
  <c r="F114"/>
  <c r="J17"/>
  <c r="J12"/>
  <c r="J111"/>
  <c r="E7"/>
  <c r="E107"/>
  <c i="4" r="J37"/>
  <c r="J36"/>
  <c i="1" r="AY97"/>
  <c i="4" r="J35"/>
  <c i="1" r="AX97"/>
  <c i="4" r="BI153"/>
  <c r="BH153"/>
  <c r="BG153"/>
  <c r="BF153"/>
  <c r="T153"/>
  <c r="T152"/>
  <c r="R153"/>
  <c r="R152"/>
  <c r="P153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F116"/>
  <c r="F114"/>
  <c r="E112"/>
  <c r="F91"/>
  <c r="F89"/>
  <c r="E87"/>
  <c r="J24"/>
  <c r="E24"/>
  <c r="J92"/>
  <c r="J23"/>
  <c r="J21"/>
  <c r="E21"/>
  <c r="J91"/>
  <c r="J20"/>
  <c r="J18"/>
  <c r="E18"/>
  <c r="F92"/>
  <c r="J17"/>
  <c r="J12"/>
  <c r="J89"/>
  <c r="E7"/>
  <c r="E110"/>
  <c i="3" r="J37"/>
  <c r="J36"/>
  <c i="1" r="AY96"/>
  <c i="3" r="J35"/>
  <c i="1" r="AX96"/>
  <c i="3"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F115"/>
  <c r="F113"/>
  <c r="E111"/>
  <c r="F91"/>
  <c r="F89"/>
  <c r="E87"/>
  <c r="J24"/>
  <c r="E24"/>
  <c r="J116"/>
  <c r="J23"/>
  <c r="J21"/>
  <c r="E21"/>
  <c r="J115"/>
  <c r="J20"/>
  <c r="J18"/>
  <c r="E18"/>
  <c r="F92"/>
  <c r="J17"/>
  <c r="J12"/>
  <c r="J113"/>
  <c r="E7"/>
  <c r="E85"/>
  <c i="2" r="J37"/>
  <c r="J36"/>
  <c i="1" r="AY95"/>
  <c i="2" r="J35"/>
  <c i="1" r="AX95"/>
  <c i="2"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F115"/>
  <c r="F113"/>
  <c r="E111"/>
  <c r="F91"/>
  <c r="F89"/>
  <c r="E87"/>
  <c r="J24"/>
  <c r="E24"/>
  <c r="J92"/>
  <c r="J23"/>
  <c r="J21"/>
  <c r="E21"/>
  <c r="J115"/>
  <c r="J20"/>
  <c r="J18"/>
  <c r="E18"/>
  <c r="F92"/>
  <c r="J17"/>
  <c r="J12"/>
  <c r="J113"/>
  <c r="E7"/>
  <c r="E85"/>
  <c i="1" r="L90"/>
  <c r="AM90"/>
  <c r="AM89"/>
  <c r="L89"/>
  <c r="AM87"/>
  <c r="L87"/>
  <c r="L85"/>
  <c r="L84"/>
  <c i="5" r="BK125"/>
  <c r="J125"/>
  <c r="BK124"/>
  <c r="J124"/>
  <c r="BK123"/>
  <c r="J123"/>
  <c r="BK122"/>
  <c r="J122"/>
  <c r="BK121"/>
  <c r="J121"/>
  <c r="BK120"/>
  <c r="J120"/>
  <c r="BK119"/>
  <c r="J119"/>
  <c i="4" r="BK153"/>
  <c r="BK151"/>
  <c r="J147"/>
  <c r="J144"/>
  <c r="BK143"/>
  <c r="J142"/>
  <c r="J141"/>
  <c r="J139"/>
  <c r="J136"/>
  <c r="BK133"/>
  <c r="BK132"/>
  <c r="BK130"/>
  <c r="BK129"/>
  <c r="BK128"/>
  <c r="BK127"/>
  <c r="J126"/>
  <c r="J124"/>
  <c r="BK123"/>
  <c i="3" r="BK166"/>
  <c r="J165"/>
  <c r="BK162"/>
  <c r="BK160"/>
  <c r="BK159"/>
  <c r="J155"/>
  <c r="BK152"/>
  <c r="BK149"/>
  <c r="J146"/>
  <c r="J145"/>
  <c r="J144"/>
  <c r="BK143"/>
  <c r="J142"/>
  <c r="J140"/>
  <c r="J139"/>
  <c r="BK138"/>
  <c r="BK137"/>
  <c r="BK136"/>
  <c r="J132"/>
  <c r="BK131"/>
  <c r="J126"/>
  <c r="J122"/>
  <c i="2" r="J151"/>
  <c r="BK146"/>
  <c r="BK144"/>
  <c r="BK141"/>
  <c r="BK140"/>
  <c r="J135"/>
  <c r="J132"/>
  <c r="BK131"/>
  <c r="BK127"/>
  <c r="J125"/>
  <c r="BK124"/>
  <c r="BK123"/>
  <c r="J122"/>
  <c i="4" r="J153"/>
  <c r="J151"/>
  <c r="BK150"/>
  <c r="J149"/>
  <c r="BK148"/>
  <c r="BK147"/>
  <c r="BK146"/>
  <c r="J145"/>
  <c r="BK144"/>
  <c r="J143"/>
  <c r="BK141"/>
  <c r="J138"/>
  <c r="J137"/>
  <c r="BK135"/>
  <c r="J134"/>
  <c r="J133"/>
  <c r="BK126"/>
  <c r="J125"/>
  <c i="3" r="J167"/>
  <c r="J158"/>
  <c r="BK157"/>
  <c r="J156"/>
  <c r="BK155"/>
  <c r="BK154"/>
  <c r="BK153"/>
  <c r="J148"/>
  <c r="BK146"/>
  <c r="BK145"/>
  <c r="BK144"/>
  <c r="BK135"/>
  <c r="J134"/>
  <c r="BK132"/>
  <c r="J130"/>
  <c r="BK129"/>
  <c r="J128"/>
  <c r="BK127"/>
  <c r="BK126"/>
  <c r="BK125"/>
  <c r="BK122"/>
  <c i="2" r="BK151"/>
  <c r="J150"/>
  <c r="BK149"/>
  <c r="J149"/>
  <c r="J148"/>
  <c r="J147"/>
  <c r="J146"/>
  <c r="J145"/>
  <c r="J139"/>
  <c r="J138"/>
  <c r="BK136"/>
  <c r="BK135"/>
  <c r="BK134"/>
  <c r="BK133"/>
  <c r="J129"/>
  <c r="J128"/>
  <c r="BK126"/>
  <c r="J124"/>
  <c i="1" r="AS94"/>
  <c i="4" r="J150"/>
  <c r="BK149"/>
  <c r="J148"/>
  <c r="J146"/>
  <c r="BK145"/>
  <c r="BK142"/>
  <c r="BK139"/>
  <c r="BK138"/>
  <c r="J135"/>
  <c r="BK134"/>
  <c r="J131"/>
  <c r="J128"/>
  <c r="BK125"/>
  <c i="3" r="J166"/>
  <c r="BK165"/>
  <c r="J164"/>
  <c r="BK163"/>
  <c r="BK161"/>
  <c r="J160"/>
  <c r="BK156"/>
  <c r="J154"/>
  <c r="J153"/>
  <c r="BK150"/>
  <c r="J149"/>
  <c r="BK147"/>
  <c r="BK142"/>
  <c r="J141"/>
  <c r="BK140"/>
  <c r="J137"/>
  <c r="J135"/>
  <c r="BK134"/>
  <c r="J133"/>
  <c r="J131"/>
  <c r="BK128"/>
  <c r="J127"/>
  <c r="J124"/>
  <c r="J123"/>
  <c i="2" r="BK150"/>
  <c r="BK148"/>
  <c r="BK147"/>
  <c r="BK145"/>
  <c r="J144"/>
  <c r="BK143"/>
  <c r="J142"/>
  <c r="J141"/>
  <c r="J140"/>
  <c r="J136"/>
  <c r="J134"/>
  <c r="J130"/>
  <c r="BK128"/>
  <c r="BK125"/>
  <c r="J123"/>
  <c r="BK122"/>
  <c i="4" r="BK137"/>
  <c r="BK136"/>
  <c r="J132"/>
  <c r="BK131"/>
  <c r="J130"/>
  <c r="J129"/>
  <c r="J127"/>
  <c r="BK124"/>
  <c r="J123"/>
  <c i="3" r="BK167"/>
  <c r="BK164"/>
  <c r="J163"/>
  <c r="J162"/>
  <c r="J161"/>
  <c r="J159"/>
  <c r="BK158"/>
  <c r="J157"/>
  <c r="J152"/>
  <c r="J150"/>
  <c r="BK148"/>
  <c r="J147"/>
  <c r="J143"/>
  <c r="BK141"/>
  <c r="BK139"/>
  <c r="J138"/>
  <c r="J136"/>
  <c r="BK133"/>
  <c r="BK130"/>
  <c r="J129"/>
  <c r="J125"/>
  <c r="BK124"/>
  <c r="BK123"/>
  <c i="2" r="J143"/>
  <c r="BK142"/>
  <c r="BK139"/>
  <c r="BK138"/>
  <c r="J133"/>
  <c r="BK132"/>
  <c r="J131"/>
  <c r="BK130"/>
  <c r="BK129"/>
  <c r="J127"/>
  <c r="J126"/>
  <c l="1" r="P121"/>
  <c r="P120"/>
  <c r="R137"/>
  <c i="3" r="T121"/>
  <c r="T120"/>
  <c r="R151"/>
  <c i="2" r="T121"/>
  <c r="T120"/>
  <c r="T137"/>
  <c i="3" r="BK121"/>
  <c r="J121"/>
  <c r="J98"/>
  <c r="BK151"/>
  <c r="J151"/>
  <c r="J99"/>
  <c i="4" r="R140"/>
  <c i="2" r="BK121"/>
  <c r="J121"/>
  <c r="J98"/>
  <c r="BK137"/>
  <c r="J137"/>
  <c r="J99"/>
  <c i="3" r="R121"/>
  <c r="R120"/>
  <c r="R119"/>
  <c r="P151"/>
  <c i="2" r="R121"/>
  <c r="R120"/>
  <c r="R119"/>
  <c r="P137"/>
  <c i="3" r="P121"/>
  <c r="P120"/>
  <c r="P119"/>
  <c i="1" r="AU96"/>
  <c i="3" r="T151"/>
  <c i="4" r="BK122"/>
  <c r="J122"/>
  <c r="J98"/>
  <c r="P122"/>
  <c r="P121"/>
  <c r="R122"/>
  <c r="R121"/>
  <c r="R120"/>
  <c r="T122"/>
  <c r="T121"/>
  <c r="BK140"/>
  <c r="J140"/>
  <c r="J99"/>
  <c r="P140"/>
  <c r="T140"/>
  <c i="5" r="BK118"/>
  <c r="J118"/>
  <c r="J97"/>
  <c r="P118"/>
  <c r="P117"/>
  <c i="1" r="AU98"/>
  <c i="5" r="R118"/>
  <c r="R117"/>
  <c r="T118"/>
  <c r="T117"/>
  <c i="2" r="J91"/>
  <c r="F116"/>
  <c r="BE124"/>
  <c r="BE126"/>
  <c r="BE133"/>
  <c r="BE134"/>
  <c r="BE135"/>
  <c r="BE146"/>
  <c r="BE147"/>
  <c i="3" r="J92"/>
  <c r="BE127"/>
  <c r="BE132"/>
  <c r="BE133"/>
  <c r="BE144"/>
  <c i="4" r="J114"/>
  <c r="F117"/>
  <c r="BE123"/>
  <c r="BE125"/>
  <c r="BE128"/>
  <c r="BE129"/>
  <c r="BE134"/>
  <c i="2" r="J116"/>
  <c r="BE123"/>
  <c r="BE131"/>
  <c r="BE132"/>
  <c r="BE138"/>
  <c r="BE140"/>
  <c r="BE149"/>
  <c r="BE151"/>
  <c i="3" r="J89"/>
  <c r="E109"/>
  <c r="F116"/>
  <c r="BE124"/>
  <c r="BE131"/>
  <c r="BE134"/>
  <c r="BE139"/>
  <c r="BE143"/>
  <c r="BE148"/>
  <c r="BE150"/>
  <c r="BE154"/>
  <c r="BE155"/>
  <c r="BE157"/>
  <c r="BE160"/>
  <c r="BE166"/>
  <c i="4" r="E85"/>
  <c r="J116"/>
  <c r="BE126"/>
  <c r="BE127"/>
  <c r="BE131"/>
  <c r="BE133"/>
  <c r="BE135"/>
  <c r="BE137"/>
  <c r="BE141"/>
  <c r="BE144"/>
  <c r="BE147"/>
  <c r="BE151"/>
  <c i="2" r="J89"/>
  <c r="E109"/>
  <c r="BE122"/>
  <c r="BE127"/>
  <c r="BE130"/>
  <c r="BE141"/>
  <c r="BE143"/>
  <c r="BE144"/>
  <c r="BE145"/>
  <c i="3" r="BE123"/>
  <c r="BE130"/>
  <c r="BE136"/>
  <c r="BE137"/>
  <c r="BE138"/>
  <c r="BE140"/>
  <c r="BE141"/>
  <c r="BE142"/>
  <c r="BE147"/>
  <c r="BE149"/>
  <c r="BE159"/>
  <c r="BE161"/>
  <c r="BE162"/>
  <c r="BE164"/>
  <c r="BE165"/>
  <c r="BE167"/>
  <c i="4" r="J117"/>
  <c r="BE130"/>
  <c r="BE132"/>
  <c r="BE136"/>
  <c r="BE138"/>
  <c r="BE143"/>
  <c r="BE145"/>
  <c r="BE146"/>
  <c r="BE149"/>
  <c r="BE150"/>
  <c r="BE153"/>
  <c i="2" r="BE125"/>
  <c r="BE128"/>
  <c r="BE129"/>
  <c r="BE136"/>
  <c r="BE139"/>
  <c r="BE142"/>
  <c r="BE148"/>
  <c r="BE150"/>
  <c i="3" r="J91"/>
  <c r="BE122"/>
  <c r="BE125"/>
  <c r="BE126"/>
  <c r="BE128"/>
  <c r="BE129"/>
  <c r="BE135"/>
  <c r="BE145"/>
  <c r="BE146"/>
  <c r="BE152"/>
  <c r="BE153"/>
  <c r="BE156"/>
  <c r="BE158"/>
  <c r="BE163"/>
  <c i="4" r="BE124"/>
  <c r="BE139"/>
  <c r="BE142"/>
  <c r="BE148"/>
  <c r="BK152"/>
  <c r="J152"/>
  <c r="J100"/>
  <c i="5" r="E85"/>
  <c r="J89"/>
  <c r="J91"/>
  <c r="F92"/>
  <c r="J92"/>
  <c r="BE119"/>
  <c r="BE120"/>
  <c r="BE121"/>
  <c r="BE122"/>
  <c r="BE123"/>
  <c r="BE124"/>
  <c r="BE125"/>
  <c i="2" r="F35"/>
  <c i="1" r="BB95"/>
  <c i="2" r="F37"/>
  <c i="1" r="BD95"/>
  <c i="4" r="F34"/>
  <c i="1" r="BA97"/>
  <c i="4" r="F35"/>
  <c i="1" r="BB97"/>
  <c i="5" r="F35"/>
  <c i="1" r="BB98"/>
  <c i="5" r="F37"/>
  <c i="1" r="BD98"/>
  <c i="2" r="J34"/>
  <c i="1" r="AW95"/>
  <c i="3" r="F34"/>
  <c i="1" r="BA96"/>
  <c i="4" r="J34"/>
  <c i="1" r="AW97"/>
  <c i="3" r="F36"/>
  <c i="1" r="BC96"/>
  <c i="5" r="F34"/>
  <c i="1" r="BA98"/>
  <c i="4" r="F36"/>
  <c i="1" r="BC97"/>
  <c i="2" r="F36"/>
  <c i="1" r="BC95"/>
  <c i="3" r="F37"/>
  <c i="1" r="BD96"/>
  <c i="5" r="J34"/>
  <c i="1" r="AW98"/>
  <c i="3" r="J34"/>
  <c i="1" r="AW96"/>
  <c i="3" r="F35"/>
  <c i="1" r="BB96"/>
  <c i="2" r="F34"/>
  <c i="1" r="BA95"/>
  <c i="4" r="F37"/>
  <c i="1" r="BD97"/>
  <c i="5" r="F36"/>
  <c i="1" r="BC98"/>
  <c i="4" l="1" r="P120"/>
  <c i="1" r="AU97"/>
  <c i="4" r="T120"/>
  <c i="2" r="P119"/>
  <c i="1" r="AU95"/>
  <c i="2" r="T119"/>
  <c i="3" r="T119"/>
  <c i="2" r="BK120"/>
  <c r="BK119"/>
  <c r="J119"/>
  <c i="3" r="BK120"/>
  <c r="BK119"/>
  <c r="J119"/>
  <c i="4" r="BK121"/>
  <c r="J121"/>
  <c r="J97"/>
  <c i="5" r="BK117"/>
  <c r="J117"/>
  <c r="J96"/>
  <c i="2" r="J30"/>
  <c i="1" r="AG95"/>
  <c i="3" r="J30"/>
  <c i="1" r="AG96"/>
  <c r="BA94"/>
  <c r="W30"/>
  <c r="BD94"/>
  <c r="W33"/>
  <c i="2" r="J33"/>
  <c i="1" r="AV95"/>
  <c r="AT95"/>
  <c i="4" r="F33"/>
  <c i="1" r="AZ97"/>
  <c r="BB94"/>
  <c r="W31"/>
  <c i="3" r="J33"/>
  <c i="1" r="AV96"/>
  <c r="AT96"/>
  <c i="3" r="F33"/>
  <c i="1" r="AZ96"/>
  <c i="5" r="J33"/>
  <c i="1" r="AV98"/>
  <c r="AT98"/>
  <c i="2" r="F33"/>
  <c i="1" r="AZ95"/>
  <c r="BC94"/>
  <c r="W32"/>
  <c i="4" r="J33"/>
  <c i="1" r="AV97"/>
  <c r="AT97"/>
  <c i="5" r="F33"/>
  <c i="1" r="AZ98"/>
  <c i="2" l="1" r="J39"/>
  <c i="3" r="J39"/>
  <c i="2" r="J96"/>
  <c r="J120"/>
  <c r="J97"/>
  <c i="3" r="J96"/>
  <c r="J120"/>
  <c r="J97"/>
  <c i="4" r="BK120"/>
  <c r="J120"/>
  <c i="1" r="AN95"/>
  <c r="AN96"/>
  <c r="AZ94"/>
  <c r="W29"/>
  <c r="AU94"/>
  <c r="AX94"/>
  <c r="AY94"/>
  <c i="4" r="J30"/>
  <c i="1" r="AG97"/>
  <c r="AN97"/>
  <c i="5" r="J30"/>
  <c i="1" r="AG98"/>
  <c r="AN98"/>
  <c r="AW94"/>
  <c r="AK30"/>
  <c i="4" l="1" r="J39"/>
  <c r="J96"/>
  <c i="5" r="J39"/>
  <c i="1" r="AG94"/>
  <c r="AV94"/>
  <c r="AK29"/>
  <c l="1" r="AK26"/>
  <c r="AK35"/>
  <c r="AT94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<sst xmlns="http://schemas.openxmlformats.org/spreadsheetml/2006/main">
  <si>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</si>
  <si>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</si>
  <si>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</si>
  <si>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</si>
  <si>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</si>
  <si>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{a3a3e386-3708-4ceb-9aeb-bd52c2740aa0}</t>
  </si>
  <si>
    <t>0,01</t>
  </si>
  <si>
    <t>21</t>
  </si>
  <si>
    <t>15</t>
  </si>
  <si>
    <t>REKAPITULACE ZAKÁZKY</t>
  </si>
  <si>
    <t xml:space="preserve">v ---  níže se nacházejí doplnkové a pomocné údaje k sestavám  --- v</t>
  </si>
  <si>
    <t>Návod na vyplnění</t>
  </si>
  <si>
    <t>0,001</t>
  </si>
  <si>
    <t>Kód:</t>
  </si>
  <si>
    <t>2021_05_bo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</si>
  <si>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</si>
  <si>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Zakázka:</t>
  </si>
  <si>
    <t>Výměna kolejnic v úseku Vranovice - Modřice</t>
  </si>
  <si>
    <t>KSO:</t>
  </si>
  <si>
    <t>CC-CZ:</t>
  </si>
  <si>
    <t>Místo:</t>
  </si>
  <si>
    <t>Vranovice - Modřice</t>
  </si>
  <si>
    <t>Datum:</t>
  </si>
  <si>
    <t>28. 12. 2020</t>
  </si>
  <si>
    <t>Zadavatel:</t>
  </si>
  <si>
    <t>IČ:</t>
  </si>
  <si>
    <t>70994234</t>
  </si>
  <si>
    <t>Správa železnic, OŘ Brno</t>
  </si>
  <si>
    <t>DIČ:</t>
  </si>
  <si>
    <t>CZ70994234</t>
  </si>
  <si>
    <t>Uchazeč:</t>
  </si>
  <si>
    <t>Vyplň údaj</t>
  </si>
  <si>
    <t>Projektant:</t>
  </si>
  <si>
    <t xml:space="preserve"> 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</si>
  <si>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</si>
  <si>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</si>
  <si>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</si>
  <si>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</si>
  <si>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</si>
  <si>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</si>
  <si>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</si>
  <si>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</si>
  <si>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</si>
  <si>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</si>
  <si>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</si>
  <si>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</si>
  <si>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</si>
  <si>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</si>
  <si>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</si>
  <si>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</si>
  <si>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</si>
  <si>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</si>
  <si>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</si>
  <si>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</si>
  <si>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</si>
  <si>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</si>
  <si>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ZAKÁZKY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</si>
  <si>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</si>
  <si>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</si>
  <si>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</si>
  <si>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</si>
  <si>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</si>
  <si>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</si>
  <si>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</si>
  <si>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</si>
  <si>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</si>
  <si>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</si>
  <si>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</si>
  <si>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</si>
  <si>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</si>
  <si>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</si>
  <si>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</si>
  <si>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</si>
  <si>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</si>
  <si>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</si>
  <si>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</si>
  <si>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</si>
  <si>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</si>
  <si>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</si>
  <si>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</si>
  <si>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</si>
  <si>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</si>
  <si>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01.1</t>
  </si>
  <si>
    <t>Výměna kolejnic Vranovice - Hrušovany u Brna</t>
  </si>
  <si>
    <t>STA</t>
  </si>
  <si>
    <t>1</t>
  </si>
  <si>
    <t>{0ca63b1a-9040-461b-ae4b-123eaff8dfaa}</t>
  </si>
  <si>
    <t>2</t>
  </si>
  <si>
    <t>01.2</t>
  </si>
  <si>
    <t xml:space="preserve">Výměna kolejnic Hrušovany u Brna - Modřice </t>
  </si>
  <si>
    <t>{3cfd73ae-ea41-4f53-ba61-31a762124c7d}</t>
  </si>
  <si>
    <t>01.3</t>
  </si>
  <si>
    <t>Oprava GPK žst. Vranovice</t>
  </si>
  <si>
    <t>{dbd62591-e206-4b71-a200-7bb1f3d969c5}</t>
  </si>
  <si>
    <t>02.1</t>
  </si>
  <si>
    <t>VON</t>
  </si>
  <si>
    <t>{54103e21-8597-4bb5-8119-94628733642a}</t>
  </si>
  <si>
    <t>KRYCÍ LIST SOUPISU PRACÍ</t>
  </si>
  <si>
    <t>Objekt:</t>
  </si>
  <si>
    <t>01.1 - Výměna kolejnic Vranovice - Hrušovany u Brna</t>
  </si>
  <si>
    <t>Vranovice - Hrušovany u Brna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</si>
  <si>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</si>
  <si>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</si>
  <si>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</si>
  <si>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</si>
  <si>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</si>
  <si>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</si>
  <si>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5 - Komunikace pozemní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</si>
  <si>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</si>
  <si>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</si>
  <si>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</si>
  <si>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</si>
  <si>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</si>
  <si>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</si>
  <si>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</si>
  <si>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</si>
  <si>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</si>
  <si>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</si>
  <si>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</si>
  <si>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</si>
  <si>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</si>
  <si>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</si>
  <si>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</si>
  <si>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</si>
  <si>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</si>
  <si>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5</t>
  </si>
  <si>
    <t>Komunikace pozemní</t>
  </si>
  <si>
    <t>K</t>
  </si>
  <si>
    <t>5907050110</t>
  </si>
  <si>
    <t>Dělení kolejnic kyslíkem soustavy UIC60 nebo R65. Poznámka: 1. V cenách jsou započteny náklady na manipulaci, podložení, označení a provedení řezu kolejnice.</t>
  </si>
  <si>
    <t>kus</t>
  </si>
  <si>
    <t>Sborník UOŽI 01 2021</t>
  </si>
  <si>
    <t>4</t>
  </si>
  <si>
    <t>-2144065805</t>
  </si>
  <si>
    <t>5907050010</t>
  </si>
  <si>
    <t>Dělení kolejnic řezáním nebo rozbroušením soustavy UIC60 nebo R65. Poznámka: 1. V cenách jsou započteny náklady na manipulaci, podložení, označení a provedení řezu kolejnice.</t>
  </si>
  <si>
    <t>-1105586417</t>
  </si>
  <si>
    <t>3</t>
  </si>
  <si>
    <t>5907025460</t>
  </si>
  <si>
    <t>Výměna kolejnicových pásů současně s výměnou pryžové podložky tv. UIC60 rozdělení "u". Poznámka: 1. V cenách jsou započteny náklady na demontáž upevňovadel, výměnu kolejnicových pásů,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</si>
  <si>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m</t>
  </si>
  <si>
    <t>606278689</t>
  </si>
  <si>
    <t>5908052010</t>
  </si>
  <si>
    <t>Výměna podložky pryžové pod patu kolejnice. Poznámka: 1. V cenách jsou započteny náklady na demontáž upevňovadel, výměnu součásti, montáž upevňovadel a ošetření součástí mazivem. 2. V cenách nejsou obsaženy náklady na dodávku materiálu.</t>
  </si>
  <si>
    <t>755547193</t>
  </si>
  <si>
    <t>6</t>
  </si>
  <si>
    <t>M</t>
  </si>
  <si>
    <t>5958158030</t>
  </si>
  <si>
    <t>Podložka pryžová pod patu kolejnice WU 7 174x152x7 (Vossloh)</t>
  </si>
  <si>
    <t>8</t>
  </si>
  <si>
    <t>1817723421</t>
  </si>
  <si>
    <t>7</t>
  </si>
  <si>
    <t>5958158020</t>
  </si>
  <si>
    <t>Podložka pryžová pod patu kolejnice R65 183/151/6</t>
  </si>
  <si>
    <t>545488887</t>
  </si>
  <si>
    <t>5907010020</t>
  </si>
  <si>
    <t>Výměna LISŮ tv. UIC60 rozdělení "u". Poznámka: 1. V cenách jsou započteny náklady na demontáž upevňovadel, výměnu LISU, montáž upevňovadel, případnou úpravu dilatačních spár, zřízení nebo demontáž prozatímních styků a ošetření součástí mazivem. 2. V cenách nejsou započteny náklady na dělení kolejnic, zřízení svaru, demontáž nebo montáž styků.</t>
  </si>
  <si>
    <t>543232503</t>
  </si>
  <si>
    <t>9</t>
  </si>
  <si>
    <t>5957119010</t>
  </si>
  <si>
    <t>Lepený izolovaný styk tv. UIC60 s tepelně zpracovanou hlavou délky 3,60 m</t>
  </si>
  <si>
    <t>1988195721</t>
  </si>
  <si>
    <t>10</t>
  </si>
  <si>
    <t>5957119055</t>
  </si>
  <si>
    <t>Lepený izolovaný styk tv. UIC60 s tepelně zpracovanou hlavou délky 4,50 m</t>
  </si>
  <si>
    <t>1175212309</t>
  </si>
  <si>
    <t>11</t>
  </si>
  <si>
    <t>5911060010</t>
  </si>
  <si>
    <t>Výměna výhybkové kolejnice přímé tv. UIC60. Poznámka: 1. V cenách jsou započteny náklady na montáž nebo demontáž prozatímních styků, demontáž upevňovadel, demontáž, výměna kolejnice, úpravu dilatačních spár a pryžových podložek, montáž upevňovadel a ošetření součástí mazivem. 2. V cenách nejsou započteny náklady na dodávku materiálu, dělení kolejnic, zřízení svaru nebo styku a ošetření součástí mazivem.</t>
  </si>
  <si>
    <t>-1206417483</t>
  </si>
  <si>
    <t>12</t>
  </si>
  <si>
    <t>5911121010</t>
  </si>
  <si>
    <t>Výměna kolejnice u přídržnice typ Kn60 přímá soustavy UIC60. Poznámka: 1. V cenách jsou započteny náklady na montáž nebo demontáž prozatímních styků, demontáž upevňovadel, přídržnice a kolejnice, výměnu kolejnice, montáž přídržnice a upevňovadel, úpravu a vymezení šířky žlábku a ošetření součástí mazivem. 2. V cenách nejsou obsaženy náklady na dodávku materiálu, dělení kolejnic, zřízení svaru, demontáž a montáž styků.</t>
  </si>
  <si>
    <t>1442980968</t>
  </si>
  <si>
    <t>13</t>
  </si>
  <si>
    <t>5910020010</t>
  </si>
  <si>
    <t>Svařování kolejnic termitem plný předehřev standardní spára svar sériový tv. UIC60.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</si>
  <si>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svar</t>
  </si>
  <si>
    <t>6966055</t>
  </si>
  <si>
    <t>14</t>
  </si>
  <si>
    <t>5910035010</t>
  </si>
  <si>
    <t>Dosažení dovolené upínací teploty v BK prodloužením kolejnicového pásu v koleji tv. UIC60.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</si>
  <si>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1737488601</t>
  </si>
  <si>
    <t>5910040330</t>
  </si>
  <si>
    <t>Umožnění volné dilatace kolejnice demontáž upevňovadel s osazením kluzných podložek rozdělení pražců "u". Poznámka: 1. V cenách jsou započteny náklady na uvolnění, demontáž a rovnoměrné prodloužení nebo zkrácení kolejnice, vyznačení značek a vedení dokumentace. 2. V cenách nejsou obsaženy náklady na demontáž kolejnicových spojek.</t>
  </si>
  <si>
    <t>165149686</t>
  </si>
  <si>
    <t>16</t>
  </si>
  <si>
    <t>5910040430</t>
  </si>
  <si>
    <t>Umožnění volné dilatace kolejnice montáž upevňovadel s odstraněním kluzných podložek rozdělení pražců "u". Poznámka: 1. V cenách jsou započteny náklady na uvolnění, demontáž a rovnoměrné prodloužení nebo zkrácení kolejnice, vyznačení značek a vedení dokumentace. 2. V cenách nejsou obsaženy náklady na demontáž kolejnicových spojek.</t>
  </si>
  <si>
    <t>1030399607</t>
  </si>
  <si>
    <t>OST</t>
  </si>
  <si>
    <t>Ostatní</t>
  </si>
  <si>
    <t>17</t>
  </si>
  <si>
    <t>7497371630</t>
  </si>
  <si>
    <t>Demontáže zařízení trakčního vedení svodu propojení nebo ukolejnění na elektrizovaných tratích nebo v kolejových obvodech - demontáž stávajícího zařízení se všemi pomocnými doplňujícími úpravami</t>
  </si>
  <si>
    <t>512</t>
  </si>
  <si>
    <t>-822492815</t>
  </si>
  <si>
    <t>18</t>
  </si>
  <si>
    <t>7497351575</t>
  </si>
  <si>
    <t>Montáž přímého ukolejnění svorka se šroubem pro ukolejnění</t>
  </si>
  <si>
    <t>-1090470425</t>
  </si>
  <si>
    <t>19</t>
  </si>
  <si>
    <t>7499700172</t>
  </si>
  <si>
    <t xml:space="preserve">Konstrukční prvky trakčního vedení  Svorka se šroubem pro ukolejnění, např. F3/I/150</t>
  </si>
  <si>
    <t>128</t>
  </si>
  <si>
    <t>287003777</t>
  </si>
  <si>
    <t>20</t>
  </si>
  <si>
    <t>7592007120</t>
  </si>
  <si>
    <t>Demontáž informačního bodu MIB 6</t>
  </si>
  <si>
    <t>-1758322740</t>
  </si>
  <si>
    <t>7592005120</t>
  </si>
  <si>
    <t>Montáž informačního bodu MIB 6 - uložení a připevnění na určené místo, seřízení, přezkoušení</t>
  </si>
  <si>
    <t>-2019197174</t>
  </si>
  <si>
    <t>22</t>
  </si>
  <si>
    <t>7592007162</t>
  </si>
  <si>
    <t>Demontáž balízy upevněné pomocí systému Vortok</t>
  </si>
  <si>
    <t>-1299137002</t>
  </si>
  <si>
    <t>23</t>
  </si>
  <si>
    <t>7592005162</t>
  </si>
  <si>
    <t>Montáž balízy do kolejiště pomocí systému Vortok</t>
  </si>
  <si>
    <t>-219597521</t>
  </si>
  <si>
    <t>24</t>
  </si>
  <si>
    <t>7594105010</t>
  </si>
  <si>
    <t>Odpojení a zpětné připojení lan propojovacích jednoho stykového transformátoru - včetně odpojení a připevnění lanového propojení na pražce nebo montážní trámky</t>
  </si>
  <si>
    <t>1073653832</t>
  </si>
  <si>
    <t>25</t>
  </si>
  <si>
    <t>9902300400</t>
  </si>
  <si>
    <t>Pryžové podložky na likvidaci - Doprava jednosměrná (např. nakupovaného materiálu) mechanizací o nosnosti přes 3,5 t sypanin (kameniva, písku, suti, dlažebních kostek, atd.) do 40 km Poznámka: 1. Ceny jsou určeny pro dopravu silničními i kolejovými vozidly.2.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</si>
  <si>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t</t>
  </si>
  <si>
    <t>1970073393</t>
  </si>
  <si>
    <t>26</t>
  </si>
  <si>
    <t>9902300900</t>
  </si>
  <si>
    <t>Pryžové podložky - Doprava jednosměrná (např. nakupovaného materiálu) mechanizací o nosnosti přes 3,5 t sypanin (kameniva, písku, suti, dlažebních kostek, atd.) do 200 km Poznámka: 1. Ceny jsou určeny pro dopravu silničními i kolejovými vozidly.2.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</si>
  <si>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-669367582</t>
  </si>
  <si>
    <t>27</t>
  </si>
  <si>
    <t>9902400100</t>
  </si>
  <si>
    <t>Kolejnice - Doprava jednosměrná (např. nakupovaného materiálu) mechanizací o nosnosti přes 3,5 t objemnějšího kusového materiálu (prefabrikátů, stožárů, výhybek, rozvaděčů, vybouraných hmot atd.) do 10 km Poznámka: 1. Ceny jsou určeny pro dopravu silničními i kolejovými vozidly.2.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</si>
  <si>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-886997947</t>
  </si>
  <si>
    <t>28</t>
  </si>
  <si>
    <t>9902400900</t>
  </si>
  <si>
    <t>LISy - Doprava jednosměrná (např. nakupovaného materiálu) mechanizací o nosnosti přes 3,5 t objemnějšího kusového materiálu (prefabrikátů, stožárů, výhybek, rozvaděčů, vybouraných hmot atd.) do 200 km Poznámka: 1. Ceny jsou určeny pro dopravu silničními i kolejovými vozidly.2.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</si>
  <si>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-111132296</t>
  </si>
  <si>
    <t>29</t>
  </si>
  <si>
    <t>9903100100</t>
  </si>
  <si>
    <t xml:space="preserve">Dvoucestný bagr - Přeprava mechanizace na místo prováděných prací o hmotnosti do 12 t přes 50 do 100 km  Poznámka: 1. Ceny jsou určeny pro dopravu mechanizmů na místo prováděných prací po silnici i po kolejích.2. V ceně jsou započteny i náklady na zpáteční cestu dopravního prostředku. Měrnou jednotkou je kus přepravovaného stroje.</t>
  </si>
  <si>
    <t>14879225</t>
  </si>
  <si>
    <t>30</t>
  </si>
  <si>
    <t>9909000400</t>
  </si>
  <si>
    <t xml:space="preserve">Poplatek za likvidaci plastových součástí    Poznámka: 1. V cenách jsou započteny náklady na uložení stavebního odpadu na oficiální skládku.2. Je třeba zohlednit regionální rozdíly v cenách poplatků za uložení suti a odpadů. Tyto se mohou výrazně lišit s ohledem nejen na region, ale také na množství a druh ukládaného odpadu.</t>
  </si>
  <si>
    <t>1162016851</t>
  </si>
  <si>
    <t xml:space="preserve">01.2 - Výměna kolejnic Hrušovany u Brna - Modřice </t>
  </si>
  <si>
    <t>Hrušovany u Brna - Modřice</t>
  </si>
  <si>
    <t>5905030110</t>
  </si>
  <si>
    <t>Ojedinělá výměna KL včetně lavičky pod ložnou plochou pražce lože otevřené. Poznámka: 1. V cenách jsou započteny náklady na ruční rozkopání, odstranění materiálu KL a uložení výzisku na terén nebo naložení na dopravní prostředek, přehození nového kameniva, úprava KL do profilu a případné snížení pod patou kolejnice. U výměny KL včetně lavičky jsou v ceně započteny náklady na případné uvolnění, posun a dotažení pražce. 2. V cenách nejsou obsaženy náklady na podbití pražce, dodávku a doplnění kameniva.</t>
  </si>
  <si>
    <t>m3</t>
  </si>
  <si>
    <t>1453491063</t>
  </si>
  <si>
    <t>5906030120</t>
  </si>
  <si>
    <t>Ojedinělá výměna pražce současně s výměnou nebo čištěním KL pražec betonový příčný vystrojený. Poznámka: 1. V cenách jsou započteny náklady na demontáž upevňovadel, výměnu a podbití pražce, montáž upevňovadel a ošetření součástí mazivem. U nevystrojených a výhybkových pražců dřevěných vrtání otvorů pro vrtule. 2. V cenách nejsou obsaženy náklady na odstranění KL, rozrušení lavičky, úpravu KL do profilu, snížení KL pod patou kolejnice, doplnění kameniva, dodávku materiálu, dopravu výzisku na skládku a skládkovné.</t>
  </si>
  <si>
    <t>1577275231</t>
  </si>
  <si>
    <t>5909010030</t>
  </si>
  <si>
    <t>Ojedinělé ruční podbití pražců příčných betonových. Poznámka: 1. V cenách jsou započteny náklady na podbití pražce oboustranně v otevřeném i zapuštěném KL, odstranění kameniva, zdvih, ruční podbití, úprava profilu KL a případná úprava snížení pod patou kolejnice.</t>
  </si>
  <si>
    <t>-758841026</t>
  </si>
  <si>
    <t>5955101000</t>
  </si>
  <si>
    <t>Kamenivo drcené štěrk frakce 31,5/63 třídy BI</t>
  </si>
  <si>
    <t>-1021154359</t>
  </si>
  <si>
    <t>5911037010</t>
  </si>
  <si>
    <t>Výměna jazyka a opornice výhybky jednoduché s dvěma čelisťovými závěry soustavy UIC60. Poznámka: 1. V cenách jsou započteny náklady na zřízení nebo demontáž prozatímních styků, demontáž upevňovadel, závěrů a dílů, výměnu a montáž dílů, úpravu pryžových podložek a dilatačních spár, montáž závěrů a upevňovadel, seřízení závěrů, provedení západkové zkoušky a ošetření součástí mazivem. 2. V cenách nejsou započteny náklady na dodávku dílů, dělení kolejnic, zřízení svaru, demontáž a montáž opěrek a styků.</t>
  </si>
  <si>
    <t>-648100347</t>
  </si>
  <si>
    <t>5910130030</t>
  </si>
  <si>
    <t>Demontáž zádržné opěrky z jazyka i opornice. Poznámka: 1. V cenách jsou započteny náklady na demontáž a naložení výzisku na dopravní prostředek.</t>
  </si>
  <si>
    <t>pár</t>
  </si>
  <si>
    <t>-477139339</t>
  </si>
  <si>
    <t>5910131030</t>
  </si>
  <si>
    <t>Montáž zádržné opěrky na jazyk i opornici. Poznámka: 1. V cenách jsou započteny náklady na montáž. 2. V cenách nejsou obsaženy náklady na dodávku materiálu a vrtání otvorů.</t>
  </si>
  <si>
    <t>1050631852</t>
  </si>
  <si>
    <t>5911233030</t>
  </si>
  <si>
    <t>Demontáž jazykové opěrky soustavy S49. Poznámka: 1. V cenách jsou započteny náklady na demontáž a naložení na dopravní prostředek.</t>
  </si>
  <si>
    <t>203057165</t>
  </si>
  <si>
    <t>5911251030</t>
  </si>
  <si>
    <t>Montáž jazykové opěrky soustavy S49. Poznámka: 1. V cenách jsou započteny náklady na montáž a ošetření součásti mazivem. 2. V cenách nejsou obsaženy náklady na dodávku materiálu.</t>
  </si>
  <si>
    <t>-2060065718</t>
  </si>
  <si>
    <t>5907055030</t>
  </si>
  <si>
    <t>Vrtání kolejnic otvor o průměru přes 23 mm. Poznámka: 1. V cenách jsou započteny náklady na manipulaci, podložení, označení a provedení vrtu ve stojině kolejnice.</t>
  </si>
  <si>
    <t>-1240698177</t>
  </si>
  <si>
    <t>5911527010</t>
  </si>
  <si>
    <t>Demontáž čelisťového závěru výhybky jednoduché bez žlabového pražce soustavy UIC60. Poznámka: 1. V cenách jsou započteny náklady na demontáž a naložení na dopravní prostředek.</t>
  </si>
  <si>
    <t>-1600386924</t>
  </si>
  <si>
    <t>5911529010</t>
  </si>
  <si>
    <t>Montáž čelisťového závěru výhybky jednoduché bez žlabového pražce soustavy UIC60. Poznámka: 1. V cenách jsou započteny náklady na montáž, přezkoušení chodu výhybky, provedení západkové zkoušky a ošetření kluzných částí závěru mazivem. 2. V cenách nejsou obsaženy náklady na dodávku materiálu.</t>
  </si>
  <si>
    <t>1315928186</t>
  </si>
  <si>
    <t>5911531010</t>
  </si>
  <si>
    <t>Seřízení čelisťového závěru výhybky jednoduché bez žlabového pražce soustavy UIC60. Poznámka: 1. V cenách jsou započteny náklady na nastavení podzávorování, vymezení zdvihu, vůle háku, oprava polohy svěrací čelisti, vůli třmenů, přezkoušení chodu výhybky, provedení západkové zkoušky a ošetření kluzných částí výhybky mazivem.</t>
  </si>
  <si>
    <t>23094656</t>
  </si>
  <si>
    <t>95349092</t>
  </si>
  <si>
    <t>965190034</t>
  </si>
  <si>
    <t>5911113320</t>
  </si>
  <si>
    <t>Výměna srdcovky jednoduché lité (ZPT) soustavy UIC60 za jiný typ včetně výměny sady podkladnic. Poznámka: 1. V cenách jsou započteny náklady na zřízení a demontáž prozatímních styků, montáž dílu a upevňovadel, ošetření součástí mazivem a provedení západkové zkoušky. 2. V cenách nejsou obsaženy náklady na dodávku materiálu, dělení kolejnic, zřízení svaru, demontáž a montáž styků.</t>
  </si>
  <si>
    <t>538435319</t>
  </si>
  <si>
    <t>-663899989</t>
  </si>
  <si>
    <t>15316239</t>
  </si>
  <si>
    <t>-1785098843</t>
  </si>
  <si>
    <t>-1320768850</t>
  </si>
  <si>
    <t>-515620182</t>
  </si>
  <si>
    <t>-387548745</t>
  </si>
  <si>
    <t>-973486389</t>
  </si>
  <si>
    <t>352253424</t>
  </si>
  <si>
    <t>140679692</t>
  </si>
  <si>
    <t>-134060393</t>
  </si>
  <si>
    <t>2049576036</t>
  </si>
  <si>
    <t>80786408</t>
  </si>
  <si>
    <t>742575774</t>
  </si>
  <si>
    <t>-320391935</t>
  </si>
  <si>
    <t>31</t>
  </si>
  <si>
    <t>282001358</t>
  </si>
  <si>
    <t>32</t>
  </si>
  <si>
    <t>-1156337357</t>
  </si>
  <si>
    <t>33</t>
  </si>
  <si>
    <t>173610980</t>
  </si>
  <si>
    <t>34</t>
  </si>
  <si>
    <t>-1043037220</t>
  </si>
  <si>
    <t>35</t>
  </si>
  <si>
    <t>-1354310602</t>
  </si>
  <si>
    <t>36</t>
  </si>
  <si>
    <t>-1136795893</t>
  </si>
  <si>
    <t>37</t>
  </si>
  <si>
    <t>789158354</t>
  </si>
  <si>
    <t>38</t>
  </si>
  <si>
    <t>9902300300</t>
  </si>
  <si>
    <t>Štěrk nový a štěrk na uložení - Doprava jednosměrná (např. nakupovaného materiálu) mechanizací o nosnosti přes 3,5 t sypanin (kameniva, písku, suti, dlažebních kostek, atd.) do 30 km Poznámka: 1. Ceny jsou určeny pro dopravu silničními i kolejovými vozidly.2.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</si>
  <si>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-1057999855</t>
  </si>
  <si>
    <t>39</t>
  </si>
  <si>
    <t>-1473671625</t>
  </si>
  <si>
    <t>40</t>
  </si>
  <si>
    <t>2096560887</t>
  </si>
  <si>
    <t>41</t>
  </si>
  <si>
    <t>309987195</t>
  </si>
  <si>
    <t>42</t>
  </si>
  <si>
    <t>-1572163463</t>
  </si>
  <si>
    <t>43</t>
  </si>
  <si>
    <t>572126827</t>
  </si>
  <si>
    <t>44</t>
  </si>
  <si>
    <t>9909000100</t>
  </si>
  <si>
    <t xml:space="preserve">Poplatek za uložení suti nebo hmot na oficiální skládku    Poznámka: 1. V cenách jsou započteny náklady na uložení stavebního odpadu na oficiální skládku.2. Je třeba zohlednit regionální rozdíly v cenách poplatků za uložení suti a odpadů. Tyto se mohou výrazně lišit s ohledem nejen na region, ale také na množství a druh ukládaného odpadu.</t>
  </si>
  <si>
    <t>12355051</t>
  </si>
  <si>
    <t>45</t>
  </si>
  <si>
    <t>-460344973</t>
  </si>
  <si>
    <t>01.3 - Oprava GPK žst. Vranovice</t>
  </si>
  <si>
    <t>žst. Vranovice</t>
  </si>
  <si>
    <t>VRN - Vedlejší rozpočtové náklady</t>
  </si>
  <si>
    <t>5909032020</t>
  </si>
  <si>
    <t>Přesná úprava GPK koleje směrové a výškové uspořádání pražce betonové. Poznámka: 1. V cenách jsou započteny náklady na úpravu směrového a výškového uspořádání strojní linkou ASP s přesným zaměřením její prostorové polohy, úpravu KL pluhem a měření mezních stavebních odchylek dle ČSN, měření technologických veličin a předání tištěných výstupů objednateli. 2. V cenách nejsou obsaženy náklady na zaměření APK, doplnění a dodávku kameniva a snížení KL pod patou kolejnice.</t>
  </si>
  <si>
    <t>km</t>
  </si>
  <si>
    <t>-838200233</t>
  </si>
  <si>
    <t>5909042020</t>
  </si>
  <si>
    <t>Přesná úprava GPK výhybky směrové a výškové uspořádání pražce betonové. Poznámka: 1. V cenách jsou započteny náklady na úpravu směrového a výškového uspořádání strojní linkou ASP s přesným zaměřením její prostorové polohy, úpravu KL pluhem a měření mezních stavebních odchylek dle ČSN, měření technologických veličin a předání tištěných výstupů objednateli. 2. V cenách nejsou obsaženy náklady na zaměření APK, doplnění a dodávku kameniva a snížení KL pod patou kolejnice.</t>
  </si>
  <si>
    <t>-184532347</t>
  </si>
  <si>
    <t>5909010210</t>
  </si>
  <si>
    <t>Ojedinělé ruční podbití pražců výhybkových ocelových válcovaných délky do 3 m. Poznámka: 1. V cenách jsou započteny náklady na podbití pražce oboustranně v otevřeném i zapuštěném KL, odstranění kameniva, zdvih, ruční podbití, úprava profilu KL a případná úprava snížení pod patou kolejnice.</t>
  </si>
  <si>
    <t>1837394823</t>
  </si>
  <si>
    <t>5909010330</t>
  </si>
  <si>
    <t>Ojedinělé ruční podbití pražců výhybkových ocelových tv. Y délky přes 4 m. Poznámka: 1. V cenách jsou započteny náklady na podbití pražce oboustranně v otevřeném i zapuštěném KL, odstranění kameniva, zdvih, ruční podbití, úprava profilu KL a případná úprava snížení pod patou kolejnice.</t>
  </si>
  <si>
    <t>-1780448484</t>
  </si>
  <si>
    <t>5905105030</t>
  </si>
  <si>
    <t>Doplnění KL kamenivem souvisle strojně v koleji. Poznámka: 1. V cenách jsou započteny náklady na doplnění kameniva ojediněle ručně vidlemi a/nebo souvisle strojně z výsypných vozů případně nakladačem. 2. V cenách nejsou obsaženy náklady na dodávku kameniva.</t>
  </si>
  <si>
    <t>-1409393647</t>
  </si>
  <si>
    <t>5905105040</t>
  </si>
  <si>
    <t>Doplnění KL kamenivem souvisle strojně ve výhybce. Poznámka: 1. V cenách jsou započteny náklady na doplnění kameniva ojediněle ručně vidlemi a/nebo souvisle strojně z výsypných vozů případně nakladačem. 2. V cenách nejsou obsaženy náklady na dodávku kameniva.</t>
  </si>
  <si>
    <t>-868960058</t>
  </si>
  <si>
    <t>5905030020</t>
  </si>
  <si>
    <t>Ojedinělá výměna KL mimo lavičku lože zapuštěné. Poznámka: 1. V cenách jsou započteny náklady na ruční rozkopání, odstranění materiálu KL a uložení výzisku na terén nebo naložení na dopravní prostředek, přehození nového kameniva, úprava KL do profilu a případné snížení pod patou kolejnice. U výměny KL včetně lavičky jsou v ceně započteny náklady na případné uvolnění, posun a dotažení pražce. 2. V cenách nejsou obsaženy náklady na podbití pražce, dodávku a doplnění kameniva.</t>
  </si>
  <si>
    <t>1691320488</t>
  </si>
  <si>
    <t>-67530044</t>
  </si>
  <si>
    <t>5905095040</t>
  </si>
  <si>
    <t>Úprava kolejového lože ojediněle ručně ve výhybce lože zapuštěné. Poznámka: 1. V cenách jsou započteny náklady na úpravu KL koleje a výhybek ojediněle vidlemi. 2. V cenách nejsou obsaženy náklady na doplnění a dodávku kameniva.</t>
  </si>
  <si>
    <t>-1395841261</t>
  </si>
  <si>
    <t>5913035010</t>
  </si>
  <si>
    <t>Demontáž celopryžové přejezdové konstrukce málo zatížené v koleji část vnější a vnitřní bez závěrných zídek. Poznámka: 1. V cenách jsou započteny náklady na demontáž konstrukce, naložení na dopravní prostředek.</t>
  </si>
  <si>
    <t>-1074864053</t>
  </si>
  <si>
    <t>5908050045</t>
  </si>
  <si>
    <t>Výměna upevnění bezpokladnicového komplety. Poznámka: 1. V cenách jsou započteny náklady na demontáž, výměnu a montáž, ošetření součástí mazivem a naložení výzisku na dopravní prostředek. 2. V cenách nejsou obsaženy náklady na vrtání pražce a dodávku materiálu.</t>
  </si>
  <si>
    <t>úl.pl.</t>
  </si>
  <si>
    <t>-1158470450</t>
  </si>
  <si>
    <t>5908050007</t>
  </si>
  <si>
    <t>Výměna upevnění podkladnicového komplety. Poznámka: 1. V cenách jsou započteny náklady na demontáž, výměnu a montáž, ošetření součástí mazivem a naložení výzisku na dopravní prostředek. 2. V cenách nejsou obsaženy náklady na vrtání pražce a dodávku materiálu.</t>
  </si>
  <si>
    <t>-984582955</t>
  </si>
  <si>
    <t>5958125000</t>
  </si>
  <si>
    <t>Komplety s antikorozní úpravou Skl 14 (svěrka Skl14, vrtule R1, podložka Uls7)</t>
  </si>
  <si>
    <t>1776479624</t>
  </si>
  <si>
    <t>5958125010</t>
  </si>
  <si>
    <t>Komplety s antikorozní úpravou ŽS 4 (svěrka ŽS4, šroub RS 1, matice M24, podložka Fe6)</t>
  </si>
  <si>
    <t>-918660552</t>
  </si>
  <si>
    <t>5913040010</t>
  </si>
  <si>
    <t>Montáž celopryžové přejezdové konstrukce málo zatížené v koleji část vnější a vnitřní bez závěrných zídek. Poznámka: 1. V cenách jsou započteny náklady na montáž konstrukce. 2. V cenách nejsou obsaženy náklady na dodávku materiálu.</t>
  </si>
  <si>
    <t>1756890982</t>
  </si>
  <si>
    <t>5963101075</t>
  </si>
  <si>
    <t>Přejezd celopryžový Strail spínací táhlo střední 1800 mm</t>
  </si>
  <si>
    <t>622228286</t>
  </si>
  <si>
    <t>5963101090</t>
  </si>
  <si>
    <t>Přejezd celopryžový Strail spínací táhlo 900 mm</t>
  </si>
  <si>
    <t>738950874</t>
  </si>
  <si>
    <t>1358734284</t>
  </si>
  <si>
    <t>1372664338</t>
  </si>
  <si>
    <t>175904928</t>
  </si>
  <si>
    <t>1654852366</t>
  </si>
  <si>
    <t>-761389680</t>
  </si>
  <si>
    <t>-1060205243</t>
  </si>
  <si>
    <t>9901001100</t>
  </si>
  <si>
    <t>Součásti přejezdů - Doprava obousměrná (např. dodávek z vlastních zásob zhotovitele nebo objednatele nebo výzisku) mechanizací o nosnosti do 3,5 t elektrosoučástek, montážního materiálu, kameniva, písku, dlažebních kostek, suti, atd. do 300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</si>
  <si>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1919290945</t>
  </si>
  <si>
    <t>Štěrk - Doprava jednosměrná (např. nakupovaného materiálu) mechanizací o nosnosti přes 3,5 t sypanin (kameniva, písku, suti, dlažebních kostek, atd.) do 30 km Poznámka: 1. Ceny jsou určeny pro dopravu silničními i kolejovými vozidly.2.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</si>
  <si>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-1640735107</t>
  </si>
  <si>
    <t>Štěrk k uložení - Doprava jednosměrná (např. nakupovaného materiálu) mechanizací o nosnosti přes 3,5 t sypanin (kameniva, písku, suti, dlažebních kostek, atd.) do 40 km Poznámka: 1. Ceny jsou určeny pro dopravu silničními i kolejovými vozidly.2.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</si>
  <si>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1491790700</t>
  </si>
  <si>
    <t>9903200200</t>
  </si>
  <si>
    <t xml:space="preserve">1 x ASP, 1 x SSP -  Přeprava mechanizace na místo prováděných prací o hmotnosti přes 12 t do 200 km  Poznámka: 1. Ceny jsou určeny pro dopravu mechanizmů na místo prováděných prací po silnici i po kolejích.2. V ceně jsou započteny i náklady na zpáteční cestu dopravního prostředku. Měrnou jednotkou je kus přepravovaného stroje.</t>
  </si>
  <si>
    <t>339612788</t>
  </si>
  <si>
    <t>-1600140106</t>
  </si>
  <si>
    <t>VRN</t>
  </si>
  <si>
    <t>Vedlejší rozpočtové náklady</t>
  </si>
  <si>
    <t>022111011</t>
  </si>
  <si>
    <t>Geodetické práce Kontrola PPK při směrové a výškové úpravě koleje zaměřením APK trať dvoukolejná - V cenách jsou započteny náklady na geodetickou kontinuální kontrolu PPK při směrové a výškové úpravě koleje a vyhotovení dokumentace dle „Metodického pokynu pro měření PPK“ vyhotovení záznamu a zároveň také geodetická kontrola polohy zajišťovacích značek (zpracování dokumentace v digitální podobě). PPK=prostorová poloha koleje</t>
  </si>
  <si>
    <t>731456835</t>
  </si>
  <si>
    <t>02.1 - VON</t>
  </si>
  <si>
    <t>022101011</t>
  </si>
  <si>
    <t>Geodetické práce Geodetické práce v průběhu opravy</t>
  </si>
  <si>
    <t>kpl</t>
  </si>
  <si>
    <t>413165789</t>
  </si>
  <si>
    <t>022101021</t>
  </si>
  <si>
    <t>Geodetické práce Geodetické práce po ukončení opravy</t>
  </si>
  <si>
    <t>-129695702</t>
  </si>
  <si>
    <t>023121011</t>
  </si>
  <si>
    <t>Projektové práce Projektová dokumentace - přípravné práce Zjednodušený projekt opravy zabezpečovacích, sdělovacích, elektrických zařízení - V sazbě jsou započteny náklady na vyhotovení projektové dokumentace podle požadavku objednatele v rozsahu pro ohlášení podle požadavku objednatele.</t>
  </si>
  <si>
    <t>-1698331205</t>
  </si>
  <si>
    <t>031101021</t>
  </si>
  <si>
    <t>Pronájem ploch, sociální zařízení - Zařízení a vybavení staveniště vyjma dále jmenované práce včetně opatření na ochranu sousedních pozemků, včetně opatření na ochranu sousedních pozemků, informační tabule, dopravního značení na staveništi aj. při velikosti nákladů přes 3 do 5 mil. Kč</t>
  </si>
  <si>
    <t>603484107</t>
  </si>
  <si>
    <t>031111051</t>
  </si>
  <si>
    <t>Pronájem železničních vozů - Zařízení a vybavení staveniště pronájem ploch</t>
  </si>
  <si>
    <t>819505277</t>
  </si>
  <si>
    <t>033131001</t>
  </si>
  <si>
    <t>Provozní vlivy Organizační zajištění prací při zřizování a udržování BK kolejí a výhybek - Organizační zajištění prací při zřizování a udržování bezstykové koleje podle př. S3/2, zejména technologická příprava pořízení schématu a projednání postupu, kontrola připravenosti a řízení postupu prací, předání prací a dokladů objednateli.</t>
  </si>
  <si>
    <t>1614208815</t>
  </si>
  <si>
    <t>034111001</t>
  </si>
  <si>
    <t>Další náklady na pracovníky Zákonné příplatky ke mzdě za práci o sobotách, nedělích a státem uznaných svátcích</t>
  </si>
  <si>
    <t>Kč/hod</t>
  </si>
  <si>
    <t>-2039339315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</si>
</sst>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24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4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5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6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left" vertical="center"/>
    </xf>
    <xf numFmtId="0" fontId="19" fillId="4" borderId="0" xfId="0" applyFont="1" applyFill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7" fillId="0" borderId="14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6" fillId="0" borderId="14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6" fillId="0" borderId="19" xfId="0" applyNumberFormat="1" applyFont="1" applyBorder="1" applyAlignment="1" applyProtection="1">
      <alignment vertical="center"/>
    </xf>
    <xf numFmtId="4" fontId="26" fillId="0" borderId="20" xfId="0" applyNumberFormat="1" applyFont="1" applyBorder="1" applyAlignment="1" applyProtection="1">
      <alignment vertical="center"/>
    </xf>
    <xf numFmtId="166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0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9" fillId="0" borderId="12" xfId="0" applyNumberFormat="1" applyFont="1" applyBorder="1" applyAlignment="1" applyProtection="1"/>
    <xf numFmtId="166" fontId="29" fillId="0" borderId="13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167" fontId="19" fillId="0" borderId="22" xfId="0" applyNumberFormat="1" applyFont="1" applyBorder="1" applyAlignment="1" applyProtection="1">
      <alignment vertical="center"/>
    </xf>
    <xf numFmtId="4" fontId="19" fillId="2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5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22" xfId="0" applyFont="1" applyBorder="1" applyAlignment="1" applyProtection="1">
      <alignment horizontal="center" vertical="center"/>
    </xf>
    <xf numFmtId="49" fontId="31" fillId="0" borderId="22" xfId="0" applyNumberFormat="1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center" vertical="center" wrapText="1"/>
    </xf>
    <xf numFmtId="167" fontId="31" fillId="0" borderId="22" xfId="0" applyNumberFormat="1" applyFont="1" applyBorder="1" applyAlignment="1" applyProtection="1">
      <alignment vertical="center"/>
    </xf>
    <xf numFmtId="4" fontId="31" fillId="2" borderId="22" xfId="0" applyNumberFormat="1" applyFont="1" applyFill="1" applyBorder="1" applyAlignment="1" applyProtection="1">
      <alignment vertical="center"/>
      <protection locked="0"/>
    </xf>
    <xf numFmtId="4" fontId="31" fillId="0" borderId="22" xfId="0" applyNumberFormat="1" applyFont="1" applyBorder="1" applyAlignment="1" applyProtection="1">
      <alignment vertical="center"/>
    </xf>
    <xf numFmtId="0" fontId="32" fillId="0" borderId="3" xfId="0" applyFont="1" applyBorder="1" applyAlignment="1">
      <alignment vertical="center"/>
    </xf>
    <xf numFmtId="0" fontId="31" fillId="2" borderId="14" xfId="0" applyFont="1" applyFill="1" applyBorder="1" applyAlignment="1" applyProtection="1">
      <alignment horizontal="left" vertical="center"/>
      <protection locked="0"/>
    </xf>
    <xf numFmtId="0" fontId="31" fillId="0" borderId="0" xfId="0" applyFont="1" applyBorder="1" applyAlignment="1" applyProtection="1">
      <alignment horizontal="center" vertical="center"/>
    </xf>
    <xf numFmtId="0" fontId="20" fillId="2" borderId="19" xfId="0" applyFont="1" applyFill="1" applyBorder="1" applyAlignment="1" applyProtection="1">
      <alignment horizontal="left" vertical="center"/>
      <protection locked="0"/>
    </xf>
    <xf numFmtId="0" fontId="20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0" fillId="0" borderId="20" xfId="0" applyNumberFormat="1" applyFont="1" applyBorder="1" applyAlignment="1" applyProtection="1">
      <alignment vertical="center"/>
    </xf>
    <xf numFmtId="166" fontId="20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4" t="s">
        <v>6</v>
      </c>
      <c r="BT2" s="14" t="s">
        <v>7</v>
      </c>
    </row>
    <row r="3" s="1" customFormat="1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="1" customFormat="1" ht="24.96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s="1" customFormat="1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4" t="s">
        <v>14</v>
      </c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7"/>
      <c r="BE5" s="25" t="s">
        <v>15</v>
      </c>
      <c r="BS5" s="14" t="s">
        <v>6</v>
      </c>
    </row>
    <row r="6" s="1" customFormat="1" ht="36.96" customHeight="1">
      <c r="B6" s="18"/>
      <c r="C6" s="19"/>
      <c r="D6" s="26" t="s">
        <v>16</v>
      </c>
      <c r="E6" s="19"/>
      <c r="F6" s="19"/>
      <c r="G6" s="19"/>
      <c r="H6" s="19"/>
      <c r="I6" s="19"/>
      <c r="J6" s="19"/>
      <c r="K6" s="27" t="s">
        <v>17</v>
      </c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7"/>
      <c r="BE6" s="28"/>
      <c r="BS6" s="14" t="s">
        <v>6</v>
      </c>
    </row>
    <row r="7" s="1" customFormat="1" ht="12" customHeight="1">
      <c r="B7" s="18"/>
      <c r="C7" s="19"/>
      <c r="D7" s="29" t="s">
        <v>18</v>
      </c>
      <c r="E7" s="19"/>
      <c r="F7" s="19"/>
      <c r="G7" s="19"/>
      <c r="H7" s="19"/>
      <c r="I7" s="19"/>
      <c r="J7" s="19"/>
      <c r="K7" s="24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9" t="s">
        <v>19</v>
      </c>
      <c r="AL7" s="19"/>
      <c r="AM7" s="19"/>
      <c r="AN7" s="24" t="s">
        <v>1</v>
      </c>
      <c r="AO7" s="19"/>
      <c r="AP7" s="19"/>
      <c r="AQ7" s="19"/>
      <c r="AR7" s="17"/>
      <c r="BE7" s="28"/>
      <c r="BS7" s="14" t="s">
        <v>6</v>
      </c>
    </row>
    <row r="8" s="1" customFormat="1" ht="12" customHeight="1">
      <c r="B8" s="18"/>
      <c r="C8" s="19"/>
      <c r="D8" s="29" t="s">
        <v>20</v>
      </c>
      <c r="E8" s="19"/>
      <c r="F8" s="19"/>
      <c r="G8" s="19"/>
      <c r="H8" s="19"/>
      <c r="I8" s="19"/>
      <c r="J8" s="19"/>
      <c r="K8" s="24" t="s">
        <v>21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9" t="s">
        <v>22</v>
      </c>
      <c r="AL8" s="19"/>
      <c r="AM8" s="19"/>
      <c r="AN8" s="30" t="s">
        <v>23</v>
      </c>
      <c r="AO8" s="19"/>
      <c r="AP8" s="19"/>
      <c r="AQ8" s="19"/>
      <c r="AR8" s="17"/>
      <c r="BE8" s="28"/>
      <c r="BS8" s="14" t="s">
        <v>6</v>
      </c>
    </row>
    <row r="9" s="1" customFormat="1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8"/>
      <c r="BS9" s="14" t="s">
        <v>6</v>
      </c>
    </row>
    <row r="10" s="1" customFormat="1" ht="12" customHeight="1">
      <c r="B10" s="18"/>
      <c r="C10" s="19"/>
      <c r="D10" s="29" t="s">
        <v>24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9" t="s">
        <v>25</v>
      </c>
      <c r="AL10" s="19"/>
      <c r="AM10" s="19"/>
      <c r="AN10" s="24" t="s">
        <v>26</v>
      </c>
      <c r="AO10" s="19"/>
      <c r="AP10" s="19"/>
      <c r="AQ10" s="19"/>
      <c r="AR10" s="17"/>
      <c r="BE10" s="28"/>
      <c r="BS10" s="14" t="s">
        <v>6</v>
      </c>
    </row>
    <row r="11" s="1" customFormat="1" ht="18.48" customHeight="1">
      <c r="B11" s="18"/>
      <c r="C11" s="19"/>
      <c r="D11" s="19"/>
      <c r="E11" s="24" t="s">
        <v>27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9" t="s">
        <v>28</v>
      </c>
      <c r="AL11" s="19"/>
      <c r="AM11" s="19"/>
      <c r="AN11" s="24" t="s">
        <v>29</v>
      </c>
      <c r="AO11" s="19"/>
      <c r="AP11" s="19"/>
      <c r="AQ11" s="19"/>
      <c r="AR11" s="17"/>
      <c r="BE11" s="28"/>
      <c r="BS11" s="14" t="s">
        <v>6</v>
      </c>
    </row>
    <row r="12" s="1" customFormat="1" ht="6.96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8"/>
      <c r="BS12" s="14" t="s">
        <v>6</v>
      </c>
    </row>
    <row r="13" s="1" customFormat="1" ht="12" customHeight="1">
      <c r="B13" s="18"/>
      <c r="C13" s="19"/>
      <c r="D13" s="29" t="s">
        <v>30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9" t="s">
        <v>25</v>
      </c>
      <c r="AL13" s="19"/>
      <c r="AM13" s="19"/>
      <c r="AN13" s="31" t="s">
        <v>31</v>
      </c>
      <c r="AO13" s="19"/>
      <c r="AP13" s="19"/>
      <c r="AQ13" s="19"/>
      <c r="AR13" s="17"/>
      <c r="BE13" s="28"/>
      <c r="BS13" s="14" t="s">
        <v>6</v>
      </c>
    </row>
    <row r="14">
      <c r="B14" s="18"/>
      <c r="C14" s="19"/>
      <c r="D14" s="19"/>
      <c r="E14" s="31" t="s">
        <v>31</v>
      </c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29" t="s">
        <v>28</v>
      </c>
      <c r="AL14" s="19"/>
      <c r="AM14" s="19"/>
      <c r="AN14" s="31" t="s">
        <v>31</v>
      </c>
      <c r="AO14" s="19"/>
      <c r="AP14" s="19"/>
      <c r="AQ14" s="19"/>
      <c r="AR14" s="17"/>
      <c r="BE14" s="28"/>
      <c r="BS14" s="14" t="s">
        <v>6</v>
      </c>
    </row>
    <row r="15" s="1" customFormat="1" ht="6.96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8"/>
      <c r="BS15" s="14" t="s">
        <v>4</v>
      </c>
    </row>
    <row r="16" s="1" customFormat="1" ht="12" customHeight="1">
      <c r="B16" s="18"/>
      <c r="C16" s="19"/>
      <c r="D16" s="29" t="s">
        <v>32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9" t="s">
        <v>25</v>
      </c>
      <c r="AL16" s="19"/>
      <c r="AM16" s="19"/>
      <c r="AN16" s="24" t="s">
        <v>1</v>
      </c>
      <c r="AO16" s="19"/>
      <c r="AP16" s="19"/>
      <c r="AQ16" s="19"/>
      <c r="AR16" s="17"/>
      <c r="BE16" s="28"/>
      <c r="BS16" s="14" t="s">
        <v>4</v>
      </c>
    </row>
    <row r="17" s="1" customFormat="1" ht="18.48" customHeight="1">
      <c r="B17" s="18"/>
      <c r="C17" s="19"/>
      <c r="D17" s="19"/>
      <c r="E17" s="24" t="s">
        <v>33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9" t="s">
        <v>28</v>
      </c>
      <c r="AL17" s="19"/>
      <c r="AM17" s="19"/>
      <c r="AN17" s="24" t="s">
        <v>1</v>
      </c>
      <c r="AO17" s="19"/>
      <c r="AP17" s="19"/>
      <c r="AQ17" s="19"/>
      <c r="AR17" s="17"/>
      <c r="BE17" s="28"/>
      <c r="BS17" s="14" t="s">
        <v>34</v>
      </c>
    </row>
    <row r="18" s="1" customFormat="1" ht="6.96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8"/>
      <c r="BS18" s="14" t="s">
        <v>6</v>
      </c>
    </row>
    <row r="19" s="1" customFormat="1" ht="12" customHeight="1">
      <c r="B19" s="18"/>
      <c r="C19" s="19"/>
      <c r="D19" s="29" t="s">
        <v>35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9" t="s">
        <v>25</v>
      </c>
      <c r="AL19" s="19"/>
      <c r="AM19" s="19"/>
      <c r="AN19" s="24" t="s">
        <v>1</v>
      </c>
      <c r="AO19" s="19"/>
      <c r="AP19" s="19"/>
      <c r="AQ19" s="19"/>
      <c r="AR19" s="17"/>
      <c r="BE19" s="28"/>
      <c r="BS19" s="14" t="s">
        <v>6</v>
      </c>
    </row>
    <row r="20" s="1" customFormat="1" ht="18.48" customHeight="1">
      <c r="B20" s="18"/>
      <c r="C20" s="19"/>
      <c r="D20" s="19"/>
      <c r="E20" s="24" t="s">
        <v>33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9" t="s">
        <v>28</v>
      </c>
      <c r="AL20" s="19"/>
      <c r="AM20" s="19"/>
      <c r="AN20" s="24" t="s">
        <v>1</v>
      </c>
      <c r="AO20" s="19"/>
      <c r="AP20" s="19"/>
      <c r="AQ20" s="19"/>
      <c r="AR20" s="17"/>
      <c r="BE20" s="28"/>
      <c r="BS20" s="14" t="s">
        <v>4</v>
      </c>
    </row>
    <row r="21" s="1" customFormat="1" ht="6.96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8"/>
    </row>
    <row r="22" s="1" customFormat="1" ht="12" customHeight="1">
      <c r="B22" s="18"/>
      <c r="C22" s="19"/>
      <c r="D22" s="29" t="s">
        <v>36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8"/>
    </row>
    <row r="23" s="1" customFormat="1" ht="16.5" customHeight="1">
      <c r="B23" s="18"/>
      <c r="C23" s="19"/>
      <c r="D23" s="19"/>
      <c r="E23" s="33" t="s">
        <v>1</v>
      </c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O23" s="19"/>
      <c r="AP23" s="19"/>
      <c r="AQ23" s="19"/>
      <c r="AR23" s="17"/>
      <c r="BE23" s="28"/>
    </row>
    <row r="24" s="1" customFormat="1" ht="6.96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8"/>
    </row>
    <row r="25" s="1" customFormat="1" ht="6.96" customHeight="1">
      <c r="B25" s="18"/>
      <c r="C25" s="19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19"/>
      <c r="AQ25" s="19"/>
      <c r="AR25" s="17"/>
      <c r="BE25" s="28"/>
    </row>
    <row r="26" s="2" customFormat="1" ht="25.92" customHeight="1">
      <c r="A26" s="35"/>
      <c r="B26" s="36"/>
      <c r="C26" s="37"/>
      <c r="D26" s="38" t="s">
        <v>37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ROUND(AG94,2)</f>
        <v>0</v>
      </c>
      <c r="AL26" s="39"/>
      <c r="AM26" s="39"/>
      <c r="AN26" s="39"/>
      <c r="AO26" s="39"/>
      <c r="AP26" s="37"/>
      <c r="AQ26" s="37"/>
      <c r="AR26" s="41"/>
      <c r="BE26" s="28"/>
    </row>
    <row r="27" s="2" customFormat="1" ht="6.96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1"/>
      <c r="BE27" s="28"/>
    </row>
    <row r="28" s="2" customFormat="1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38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39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40</v>
      </c>
      <c r="AL28" s="42"/>
      <c r="AM28" s="42"/>
      <c r="AN28" s="42"/>
      <c r="AO28" s="42"/>
      <c r="AP28" s="37"/>
      <c r="AQ28" s="37"/>
      <c r="AR28" s="41"/>
      <c r="BE28" s="28"/>
    </row>
    <row r="29" s="3" customFormat="1" ht="14.4" customHeight="1">
      <c r="A29" s="3"/>
      <c r="B29" s="43"/>
      <c r="C29" s="44"/>
      <c r="D29" s="29" t="s">
        <v>41</v>
      </c>
      <c r="E29" s="44"/>
      <c r="F29" s="29" t="s">
        <v>42</v>
      </c>
      <c r="G29" s="44"/>
      <c r="H29" s="44"/>
      <c r="I29" s="44"/>
      <c r="J29" s="44"/>
      <c r="K29" s="44"/>
      <c r="L29" s="45">
        <v>0.20999999999999999</v>
      </c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6">
        <f>ROUND(AZ94, 2)</f>
        <v>0</v>
      </c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6">
        <f>ROUND(AV94, 2)</f>
        <v>0</v>
      </c>
      <c r="AL29" s="44"/>
      <c r="AM29" s="44"/>
      <c r="AN29" s="44"/>
      <c r="AO29" s="44"/>
      <c r="AP29" s="44"/>
      <c r="AQ29" s="44"/>
      <c r="AR29" s="47"/>
      <c r="BE29" s="48"/>
    </row>
    <row r="30" s="3" customFormat="1" ht="14.4" customHeight="1">
      <c r="A30" s="3"/>
      <c r="B30" s="43"/>
      <c r="C30" s="44"/>
      <c r="D30" s="44"/>
      <c r="E30" s="44"/>
      <c r="F30" s="29" t="s">
        <v>43</v>
      </c>
      <c r="G30" s="44"/>
      <c r="H30" s="44"/>
      <c r="I30" s="44"/>
      <c r="J30" s="44"/>
      <c r="K30" s="44"/>
      <c r="L30" s="45">
        <v>0.14999999999999999</v>
      </c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6">
        <f>ROUND(BA94, 2)</f>
        <v>0</v>
      </c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46">
        <f>ROUND(AW94, 2)</f>
        <v>0</v>
      </c>
      <c r="AL30" s="44"/>
      <c r="AM30" s="44"/>
      <c r="AN30" s="44"/>
      <c r="AO30" s="44"/>
      <c r="AP30" s="44"/>
      <c r="AQ30" s="44"/>
      <c r="AR30" s="47"/>
      <c r="BE30" s="48"/>
    </row>
    <row r="31" hidden="1" s="3" customFormat="1" ht="14.4" customHeight="1">
      <c r="A31" s="3"/>
      <c r="B31" s="43"/>
      <c r="C31" s="44"/>
      <c r="D31" s="44"/>
      <c r="E31" s="44"/>
      <c r="F31" s="29" t="s">
        <v>44</v>
      </c>
      <c r="G31" s="44"/>
      <c r="H31" s="44"/>
      <c r="I31" s="44"/>
      <c r="J31" s="44"/>
      <c r="K31" s="44"/>
      <c r="L31" s="45">
        <v>0.20999999999999999</v>
      </c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6">
        <f>ROUND(BB94, 2)</f>
        <v>0</v>
      </c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6">
        <v>0</v>
      </c>
      <c r="AL31" s="44"/>
      <c r="AM31" s="44"/>
      <c r="AN31" s="44"/>
      <c r="AO31" s="44"/>
      <c r="AP31" s="44"/>
      <c r="AQ31" s="44"/>
      <c r="AR31" s="47"/>
      <c r="BE31" s="48"/>
    </row>
    <row r="32" hidden="1" s="3" customFormat="1" ht="14.4" customHeight="1">
      <c r="A32" s="3"/>
      <c r="B32" s="43"/>
      <c r="C32" s="44"/>
      <c r="D32" s="44"/>
      <c r="E32" s="44"/>
      <c r="F32" s="29" t="s">
        <v>45</v>
      </c>
      <c r="G32" s="44"/>
      <c r="H32" s="44"/>
      <c r="I32" s="44"/>
      <c r="J32" s="44"/>
      <c r="K32" s="44"/>
      <c r="L32" s="45">
        <v>0.14999999999999999</v>
      </c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6">
        <f>ROUND(BC94, 2)</f>
        <v>0</v>
      </c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6">
        <v>0</v>
      </c>
      <c r="AL32" s="44"/>
      <c r="AM32" s="44"/>
      <c r="AN32" s="44"/>
      <c r="AO32" s="44"/>
      <c r="AP32" s="44"/>
      <c r="AQ32" s="44"/>
      <c r="AR32" s="47"/>
      <c r="BE32" s="48"/>
    </row>
    <row r="33" hidden="1" s="3" customFormat="1" ht="14.4" customHeight="1">
      <c r="A33" s="3"/>
      <c r="B33" s="43"/>
      <c r="C33" s="44"/>
      <c r="D33" s="44"/>
      <c r="E33" s="44"/>
      <c r="F33" s="29" t="s">
        <v>46</v>
      </c>
      <c r="G33" s="44"/>
      <c r="H33" s="44"/>
      <c r="I33" s="44"/>
      <c r="J33" s="44"/>
      <c r="K33" s="44"/>
      <c r="L33" s="45">
        <v>0</v>
      </c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6">
        <f>ROUND(BD94, 2)</f>
        <v>0</v>
      </c>
      <c r="X33" s="44"/>
      <c r="Y33" s="44"/>
      <c r="Z33" s="44"/>
      <c r="AA33" s="44"/>
      <c r="AB33" s="44"/>
      <c r="AC33" s="44"/>
      <c r="AD33" s="44"/>
      <c r="AE33" s="44"/>
      <c r="AF33" s="44"/>
      <c r="AG33" s="44"/>
      <c r="AH33" s="44"/>
      <c r="AI33" s="44"/>
      <c r="AJ33" s="44"/>
      <c r="AK33" s="46">
        <v>0</v>
      </c>
      <c r="AL33" s="44"/>
      <c r="AM33" s="44"/>
      <c r="AN33" s="44"/>
      <c r="AO33" s="44"/>
      <c r="AP33" s="44"/>
      <c r="AQ33" s="44"/>
      <c r="AR33" s="47"/>
      <c r="BE33" s="48"/>
    </row>
    <row r="34" s="2" customFormat="1" ht="6.96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1"/>
      <c r="BE34" s="28"/>
    </row>
    <row r="35" s="2" customFormat="1" ht="25.92" customHeight="1">
      <c r="A35" s="35"/>
      <c r="B35" s="36"/>
      <c r="C35" s="49"/>
      <c r="D35" s="50" t="s">
        <v>47</v>
      </c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2" t="s">
        <v>48</v>
      </c>
      <c r="U35" s="51"/>
      <c r="V35" s="51"/>
      <c r="W35" s="51"/>
      <c r="X35" s="53" t="s">
        <v>49</v>
      </c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4">
        <f>SUM(AK26:AK33)</f>
        <v>0</v>
      </c>
      <c r="AL35" s="51"/>
      <c r="AM35" s="51"/>
      <c r="AN35" s="51"/>
      <c r="AO35" s="55"/>
      <c r="AP35" s="49"/>
      <c r="AQ35" s="49"/>
      <c r="AR35" s="41"/>
      <c r="BE35" s="35"/>
    </row>
    <row r="36" s="2" customFormat="1" ht="6.96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1"/>
      <c r="BE36" s="35"/>
    </row>
    <row r="37" s="2" customFormat="1" ht="14.4" customHeight="1">
      <c r="A37" s="35"/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41"/>
      <c r="BE37" s="35"/>
    </row>
    <row r="38" s="1" customFormat="1" ht="14.4" customHeight="1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7"/>
    </row>
    <row r="39" s="1" customFormat="1" ht="14.4" customHeight="1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7"/>
    </row>
    <row r="40" s="1" customFormat="1" ht="14.4" customHeight="1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7"/>
    </row>
    <row r="41" s="1" customFormat="1" ht="14.4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="1" customFormat="1" ht="14.4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="1" customFormat="1" ht="14.4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="1" customFormat="1" ht="14.4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="1" customFormat="1" ht="14.4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="1" customFormat="1" ht="14.4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="1" customFormat="1" ht="14.4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="1" customFormat="1" ht="14.4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="2" customFormat="1" ht="14.4" customHeight="1">
      <c r="B49" s="56"/>
      <c r="C49" s="57"/>
      <c r="D49" s="58" t="s">
        <v>50</v>
      </c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8" t="s">
        <v>51</v>
      </c>
      <c r="AI49" s="59"/>
      <c r="AJ49" s="59"/>
      <c r="AK49" s="59"/>
      <c r="AL49" s="59"/>
      <c r="AM49" s="59"/>
      <c r="AN49" s="59"/>
      <c r="AO49" s="59"/>
      <c r="AP49" s="57"/>
      <c r="AQ49" s="57"/>
      <c r="AR49" s="60"/>
    </row>
    <row r="50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="2" customFormat="1">
      <c r="A60" s="35"/>
      <c r="B60" s="36"/>
      <c r="C60" s="37"/>
      <c r="D60" s="61" t="s">
        <v>52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61" t="s">
        <v>53</v>
      </c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61" t="s">
        <v>52</v>
      </c>
      <c r="AI60" s="39"/>
      <c r="AJ60" s="39"/>
      <c r="AK60" s="39"/>
      <c r="AL60" s="39"/>
      <c r="AM60" s="61" t="s">
        <v>53</v>
      </c>
      <c r="AN60" s="39"/>
      <c r="AO60" s="39"/>
      <c r="AP60" s="37"/>
      <c r="AQ60" s="37"/>
      <c r="AR60" s="41"/>
      <c r="BE60" s="35"/>
    </row>
    <row r="61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="2" customFormat="1">
      <c r="A64" s="35"/>
      <c r="B64" s="36"/>
      <c r="C64" s="37"/>
      <c r="D64" s="58" t="s">
        <v>54</v>
      </c>
      <c r="E64" s="62"/>
      <c r="F64" s="62"/>
      <c r="G64" s="62"/>
      <c r="H64" s="62"/>
      <c r="I64" s="62"/>
      <c r="J64" s="62"/>
      <c r="K64" s="62"/>
      <c r="L64" s="62"/>
      <c r="M64" s="62"/>
      <c r="N64" s="62"/>
      <c r="O64" s="62"/>
      <c r="P64" s="62"/>
      <c r="Q64" s="62"/>
      <c r="R64" s="62"/>
      <c r="S64" s="62"/>
      <c r="T64" s="62"/>
      <c r="U64" s="62"/>
      <c r="V64" s="62"/>
      <c r="W64" s="62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58" t="s">
        <v>55</v>
      </c>
      <c r="AI64" s="62"/>
      <c r="AJ64" s="62"/>
      <c r="AK64" s="62"/>
      <c r="AL64" s="62"/>
      <c r="AM64" s="62"/>
      <c r="AN64" s="62"/>
      <c r="AO64" s="62"/>
      <c r="AP64" s="37"/>
      <c r="AQ64" s="37"/>
      <c r="AR64" s="41"/>
      <c r="BE64" s="35"/>
    </row>
    <row r="65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="2" customFormat="1">
      <c r="A75" s="35"/>
      <c r="B75" s="36"/>
      <c r="C75" s="37"/>
      <c r="D75" s="61" t="s">
        <v>52</v>
      </c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61" t="s">
        <v>53</v>
      </c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61" t="s">
        <v>52</v>
      </c>
      <c r="AI75" s="39"/>
      <c r="AJ75" s="39"/>
      <c r="AK75" s="39"/>
      <c r="AL75" s="39"/>
      <c r="AM75" s="61" t="s">
        <v>53</v>
      </c>
      <c r="AN75" s="39"/>
      <c r="AO75" s="39"/>
      <c r="AP75" s="37"/>
      <c r="AQ75" s="37"/>
      <c r="AR75" s="41"/>
      <c r="BE75" s="35"/>
    </row>
    <row r="76" s="2" customFormat="1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41"/>
      <c r="BE76" s="35"/>
    </row>
    <row r="77" s="2" customFormat="1" ht="6.96" customHeight="1">
      <c r="A77" s="35"/>
      <c r="B77" s="63"/>
      <c r="C77" s="64"/>
      <c r="D77" s="64"/>
      <c r="E77" s="64"/>
      <c r="F77" s="64"/>
      <c r="G77" s="64"/>
      <c r="H77" s="64"/>
      <c r="I77" s="64"/>
      <c r="J77" s="64"/>
      <c r="K77" s="64"/>
      <c r="L77" s="64"/>
      <c r="M77" s="64"/>
      <c r="N77" s="64"/>
      <c r="O77" s="64"/>
      <c r="P77" s="64"/>
      <c r="Q77" s="64"/>
      <c r="R77" s="64"/>
      <c r="S77" s="64"/>
      <c r="T77" s="64"/>
      <c r="U77" s="64"/>
      <c r="V77" s="64"/>
      <c r="W77" s="64"/>
      <c r="X77" s="64"/>
      <c r="Y77" s="64"/>
      <c r="Z77" s="64"/>
      <c r="AA77" s="64"/>
      <c r="AB77" s="64"/>
      <c r="AC77" s="64"/>
      <c r="AD77" s="64"/>
      <c r="AE77" s="64"/>
      <c r="AF77" s="64"/>
      <c r="AG77" s="64"/>
      <c r="AH77" s="64"/>
      <c r="AI77" s="64"/>
      <c r="AJ77" s="64"/>
      <c r="AK77" s="64"/>
      <c r="AL77" s="64"/>
      <c r="AM77" s="64"/>
      <c r="AN77" s="64"/>
      <c r="AO77" s="64"/>
      <c r="AP77" s="64"/>
      <c r="AQ77" s="64"/>
      <c r="AR77" s="41"/>
      <c r="BE77" s="35"/>
    </row>
    <row r="81" s="2" customFormat="1" ht="6.96" customHeight="1">
      <c r="A81" s="35"/>
      <c r="B81" s="65"/>
      <c r="C81" s="66"/>
      <c r="D81" s="66"/>
      <c r="E81" s="66"/>
      <c r="F81" s="66"/>
      <c r="G81" s="66"/>
      <c r="H81" s="66"/>
      <c r="I81" s="66"/>
      <c r="J81" s="66"/>
      <c r="K81" s="66"/>
      <c r="L81" s="66"/>
      <c r="M81" s="66"/>
      <c r="N81" s="66"/>
      <c r="O81" s="66"/>
      <c r="P81" s="66"/>
      <c r="Q81" s="66"/>
      <c r="R81" s="66"/>
      <c r="S81" s="66"/>
      <c r="T81" s="66"/>
      <c r="U81" s="66"/>
      <c r="V81" s="66"/>
      <c r="W81" s="66"/>
      <c r="X81" s="66"/>
      <c r="Y81" s="66"/>
      <c r="Z81" s="66"/>
      <c r="AA81" s="66"/>
      <c r="AB81" s="66"/>
      <c r="AC81" s="66"/>
      <c r="AD81" s="66"/>
      <c r="AE81" s="66"/>
      <c r="AF81" s="66"/>
      <c r="AG81" s="66"/>
      <c r="AH81" s="66"/>
      <c r="AI81" s="66"/>
      <c r="AJ81" s="66"/>
      <c r="AK81" s="66"/>
      <c r="AL81" s="66"/>
      <c r="AM81" s="66"/>
      <c r="AN81" s="66"/>
      <c r="AO81" s="66"/>
      <c r="AP81" s="66"/>
      <c r="AQ81" s="66"/>
      <c r="AR81" s="41"/>
      <c r="BE81" s="35"/>
    </row>
    <row r="82" s="2" customFormat="1" ht="24.96" customHeight="1">
      <c r="A82" s="35"/>
      <c r="B82" s="36"/>
      <c r="C82" s="20" t="s">
        <v>56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41"/>
      <c r="B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41"/>
      <c r="BE83" s="35"/>
    </row>
    <row r="84" s="4" customFormat="1" ht="12" customHeight="1">
      <c r="A84" s="4"/>
      <c r="B84" s="67"/>
      <c r="C84" s="29" t="s">
        <v>13</v>
      </c>
      <c r="D84" s="68"/>
      <c r="E84" s="68"/>
      <c r="F84" s="68"/>
      <c r="G84" s="68"/>
      <c r="H84" s="68"/>
      <c r="I84" s="68"/>
      <c r="J84" s="68"/>
      <c r="K84" s="68"/>
      <c r="L84" s="68" t="str">
        <f>K5</f>
        <v>2021_05_bo</v>
      </c>
      <c r="M84" s="68"/>
      <c r="N84" s="68"/>
      <c r="O84" s="68"/>
      <c r="P84" s="68"/>
      <c r="Q84" s="68"/>
      <c r="R84" s="68"/>
      <c r="S84" s="68"/>
      <c r="T84" s="68"/>
      <c r="U84" s="68"/>
      <c r="V84" s="68"/>
      <c r="W84" s="68"/>
      <c r="X84" s="68"/>
      <c r="Y84" s="68"/>
      <c r="Z84" s="68"/>
      <c r="AA84" s="68"/>
      <c r="AB84" s="68"/>
      <c r="AC84" s="68"/>
      <c r="AD84" s="68"/>
      <c r="AE84" s="68"/>
      <c r="AF84" s="68"/>
      <c r="AG84" s="68"/>
      <c r="AH84" s="68"/>
      <c r="AI84" s="68"/>
      <c r="AJ84" s="68"/>
      <c r="AK84" s="68"/>
      <c r="AL84" s="68"/>
      <c r="AM84" s="68"/>
      <c r="AN84" s="68"/>
      <c r="AO84" s="68"/>
      <c r="AP84" s="68"/>
      <c r="AQ84" s="68"/>
      <c r="AR84" s="69"/>
      <c r="BE84" s="4"/>
    </row>
    <row r="85" s="5" customFormat="1" ht="36.96" customHeight="1">
      <c r="A85" s="5"/>
      <c r="B85" s="70"/>
      <c r="C85" s="71" t="s">
        <v>16</v>
      </c>
      <c r="D85" s="72"/>
      <c r="E85" s="72"/>
      <c r="F85" s="72"/>
      <c r="G85" s="72"/>
      <c r="H85" s="72"/>
      <c r="I85" s="72"/>
      <c r="J85" s="72"/>
      <c r="K85" s="72"/>
      <c r="L85" s="73" t="str">
        <f>K6</f>
        <v>Výměna kolejnic v úseku Vranovice - Modřice</v>
      </c>
      <c r="M85" s="72"/>
      <c r="N85" s="72"/>
      <c r="O85" s="72"/>
      <c r="P85" s="72"/>
      <c r="Q85" s="72"/>
      <c r="R85" s="72"/>
      <c r="S85" s="72"/>
      <c r="T85" s="72"/>
      <c r="U85" s="72"/>
      <c r="V85" s="72"/>
      <c r="W85" s="72"/>
      <c r="X85" s="72"/>
      <c r="Y85" s="72"/>
      <c r="Z85" s="72"/>
      <c r="AA85" s="72"/>
      <c r="AB85" s="72"/>
      <c r="AC85" s="72"/>
      <c r="AD85" s="72"/>
      <c r="AE85" s="72"/>
      <c r="AF85" s="72"/>
      <c r="AG85" s="72"/>
      <c r="AH85" s="72"/>
      <c r="AI85" s="72"/>
      <c r="AJ85" s="72"/>
      <c r="AK85" s="72"/>
      <c r="AL85" s="72"/>
      <c r="AM85" s="72"/>
      <c r="AN85" s="72"/>
      <c r="AO85" s="72"/>
      <c r="AP85" s="72"/>
      <c r="AQ85" s="72"/>
      <c r="AR85" s="74"/>
      <c r="BE85" s="5"/>
    </row>
    <row r="86" s="2" customFormat="1" ht="6.96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41"/>
      <c r="BE86" s="35"/>
    </row>
    <row r="87" s="2" customFormat="1" ht="12" customHeight="1">
      <c r="A87" s="35"/>
      <c r="B87" s="36"/>
      <c r="C87" s="29" t="s">
        <v>20</v>
      </c>
      <c r="D87" s="37"/>
      <c r="E87" s="37"/>
      <c r="F87" s="37"/>
      <c r="G87" s="37"/>
      <c r="H87" s="37"/>
      <c r="I87" s="37"/>
      <c r="J87" s="37"/>
      <c r="K87" s="37"/>
      <c r="L87" s="75" t="str">
        <f>IF(K8="","",K8)</f>
        <v>Vranovice - Modřice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29" t="s">
        <v>22</v>
      </c>
      <c r="AJ87" s="37"/>
      <c r="AK87" s="37"/>
      <c r="AL87" s="37"/>
      <c r="AM87" s="76" t="str">
        <f>IF(AN8= "","",AN8)</f>
        <v>28. 12. 2020</v>
      </c>
      <c r="AN87" s="76"/>
      <c r="AO87" s="37"/>
      <c r="AP87" s="37"/>
      <c r="AQ87" s="37"/>
      <c r="AR87" s="41"/>
      <c r="B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41"/>
      <c r="BE88" s="35"/>
    </row>
    <row r="89" s="2" customFormat="1" ht="15.15" customHeight="1">
      <c r="A89" s="35"/>
      <c r="B89" s="36"/>
      <c r="C89" s="29" t="s">
        <v>24</v>
      </c>
      <c r="D89" s="37"/>
      <c r="E89" s="37"/>
      <c r="F89" s="37"/>
      <c r="G89" s="37"/>
      <c r="H89" s="37"/>
      <c r="I89" s="37"/>
      <c r="J89" s="37"/>
      <c r="K89" s="37"/>
      <c r="L89" s="68" t="str">
        <f>IF(E11= "","",E11)</f>
        <v>Správa železnic, OŘ Brno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29" t="s">
        <v>32</v>
      </c>
      <c r="AJ89" s="37"/>
      <c r="AK89" s="37"/>
      <c r="AL89" s="37"/>
      <c r="AM89" s="77" t="str">
        <f>IF(E17="","",E17)</f>
        <v xml:space="preserve"> </v>
      </c>
      <c r="AN89" s="68"/>
      <c r="AO89" s="68"/>
      <c r="AP89" s="68"/>
      <c r="AQ89" s="37"/>
      <c r="AR89" s="41"/>
      <c r="AS89" s="78" t="s">
        <v>57</v>
      </c>
      <c r="AT89" s="79"/>
      <c r="AU89" s="80"/>
      <c r="AV89" s="80"/>
      <c r="AW89" s="80"/>
      <c r="AX89" s="80"/>
      <c r="AY89" s="80"/>
      <c r="AZ89" s="80"/>
      <c r="BA89" s="80"/>
      <c r="BB89" s="80"/>
      <c r="BC89" s="80"/>
      <c r="BD89" s="81"/>
      <c r="BE89" s="35"/>
    </row>
    <row r="90" s="2" customFormat="1" ht="15.15" customHeight="1">
      <c r="A90" s="35"/>
      <c r="B90" s="36"/>
      <c r="C90" s="29" t="s">
        <v>30</v>
      </c>
      <c r="D90" s="37"/>
      <c r="E90" s="37"/>
      <c r="F90" s="37"/>
      <c r="G90" s="37"/>
      <c r="H90" s="37"/>
      <c r="I90" s="37"/>
      <c r="J90" s="37"/>
      <c r="K90" s="37"/>
      <c r="L90" s="68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29" t="s">
        <v>35</v>
      </c>
      <c r="AJ90" s="37"/>
      <c r="AK90" s="37"/>
      <c r="AL90" s="37"/>
      <c r="AM90" s="77" t="str">
        <f>IF(E20="","",E20)</f>
        <v xml:space="preserve"> </v>
      </c>
      <c r="AN90" s="68"/>
      <c r="AO90" s="68"/>
      <c r="AP90" s="68"/>
      <c r="AQ90" s="37"/>
      <c r="AR90" s="41"/>
      <c r="AS90" s="82"/>
      <c r="AT90" s="83"/>
      <c r="AU90" s="84"/>
      <c r="AV90" s="84"/>
      <c r="AW90" s="84"/>
      <c r="AX90" s="84"/>
      <c r="AY90" s="84"/>
      <c r="AZ90" s="84"/>
      <c r="BA90" s="84"/>
      <c r="BB90" s="84"/>
      <c r="BC90" s="84"/>
      <c r="BD90" s="85"/>
      <c r="BE90" s="35"/>
    </row>
    <row r="91" s="2" customFormat="1" ht="10.8" customHeight="1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41"/>
      <c r="AS91" s="86"/>
      <c r="AT91" s="87"/>
      <c r="AU91" s="88"/>
      <c r="AV91" s="88"/>
      <c r="AW91" s="88"/>
      <c r="AX91" s="88"/>
      <c r="AY91" s="88"/>
      <c r="AZ91" s="88"/>
      <c r="BA91" s="88"/>
      <c r="BB91" s="88"/>
      <c r="BC91" s="88"/>
      <c r="BD91" s="89"/>
      <c r="BE91" s="35"/>
    </row>
    <row r="92" s="2" customFormat="1" ht="29.28" customHeight="1">
      <c r="A92" s="35"/>
      <c r="B92" s="36"/>
      <c r="C92" s="90" t="s">
        <v>58</v>
      </c>
      <c r="D92" s="91"/>
      <c r="E92" s="91"/>
      <c r="F92" s="91"/>
      <c r="G92" s="91"/>
      <c r="H92" s="92"/>
      <c r="I92" s="93" t="s">
        <v>59</v>
      </c>
      <c r="J92" s="91"/>
      <c r="K92" s="91"/>
      <c r="L92" s="91"/>
      <c r="M92" s="91"/>
      <c r="N92" s="91"/>
      <c r="O92" s="91"/>
      <c r="P92" s="91"/>
      <c r="Q92" s="91"/>
      <c r="R92" s="91"/>
      <c r="S92" s="91"/>
      <c r="T92" s="91"/>
      <c r="U92" s="91"/>
      <c r="V92" s="91"/>
      <c r="W92" s="91"/>
      <c r="X92" s="91"/>
      <c r="Y92" s="91"/>
      <c r="Z92" s="91"/>
      <c r="AA92" s="91"/>
      <c r="AB92" s="91"/>
      <c r="AC92" s="91"/>
      <c r="AD92" s="91"/>
      <c r="AE92" s="91"/>
      <c r="AF92" s="91"/>
      <c r="AG92" s="94" t="s">
        <v>60</v>
      </c>
      <c r="AH92" s="91"/>
      <c r="AI92" s="91"/>
      <c r="AJ92" s="91"/>
      <c r="AK92" s="91"/>
      <c r="AL92" s="91"/>
      <c r="AM92" s="91"/>
      <c r="AN92" s="93" t="s">
        <v>61</v>
      </c>
      <c r="AO92" s="91"/>
      <c r="AP92" s="95"/>
      <c r="AQ92" s="96" t="s">
        <v>62</v>
      </c>
      <c r="AR92" s="41"/>
      <c r="AS92" s="97" t="s">
        <v>63</v>
      </c>
      <c r="AT92" s="98" t="s">
        <v>64</v>
      </c>
      <c r="AU92" s="98" t="s">
        <v>65</v>
      </c>
      <c r="AV92" s="98" t="s">
        <v>66</v>
      </c>
      <c r="AW92" s="98" t="s">
        <v>67</v>
      </c>
      <c r="AX92" s="98" t="s">
        <v>68</v>
      </c>
      <c r="AY92" s="98" t="s">
        <v>69</v>
      </c>
      <c r="AZ92" s="98" t="s">
        <v>70</v>
      </c>
      <c r="BA92" s="98" t="s">
        <v>71</v>
      </c>
      <c r="BB92" s="98" t="s">
        <v>72</v>
      </c>
      <c r="BC92" s="98" t="s">
        <v>73</v>
      </c>
      <c r="BD92" s="99" t="s">
        <v>74</v>
      </c>
      <c r="BE92" s="35"/>
    </row>
    <row r="93" s="2" customFormat="1" ht="10.8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41"/>
      <c r="AS93" s="100"/>
      <c r="AT93" s="101"/>
      <c r="AU93" s="101"/>
      <c r="AV93" s="101"/>
      <c r="AW93" s="101"/>
      <c r="AX93" s="101"/>
      <c r="AY93" s="101"/>
      <c r="AZ93" s="101"/>
      <c r="BA93" s="101"/>
      <c r="BB93" s="101"/>
      <c r="BC93" s="101"/>
      <c r="BD93" s="102"/>
      <c r="BE93" s="35"/>
    </row>
    <row r="94" s="6" customFormat="1" ht="32.4" customHeight="1">
      <c r="A94" s="6"/>
      <c r="B94" s="103"/>
      <c r="C94" s="104" t="s">
        <v>75</v>
      </c>
      <c r="D94" s="105"/>
      <c r="E94" s="105"/>
      <c r="F94" s="105"/>
      <c r="G94" s="105"/>
      <c r="H94" s="105"/>
      <c r="I94" s="105"/>
      <c r="J94" s="105"/>
      <c r="K94" s="105"/>
      <c r="L94" s="105"/>
      <c r="M94" s="105"/>
      <c r="N94" s="105"/>
      <c r="O94" s="105"/>
      <c r="P94" s="105"/>
      <c r="Q94" s="105"/>
      <c r="R94" s="105"/>
      <c r="S94" s="105"/>
      <c r="T94" s="105"/>
      <c r="U94" s="105"/>
      <c r="V94" s="105"/>
      <c r="W94" s="105"/>
      <c r="X94" s="105"/>
      <c r="Y94" s="105"/>
      <c r="Z94" s="105"/>
      <c r="AA94" s="105"/>
      <c r="AB94" s="105"/>
      <c r="AC94" s="105"/>
      <c r="AD94" s="105"/>
      <c r="AE94" s="105"/>
      <c r="AF94" s="105"/>
      <c r="AG94" s="106">
        <f>ROUND(SUM(AG95:AG98),2)</f>
        <v>0</v>
      </c>
      <c r="AH94" s="106"/>
      <c r="AI94" s="106"/>
      <c r="AJ94" s="106"/>
      <c r="AK94" s="106"/>
      <c r="AL94" s="106"/>
      <c r="AM94" s="106"/>
      <c r="AN94" s="107">
        <f>SUM(AG94,AT94)</f>
        <v>0</v>
      </c>
      <c r="AO94" s="107"/>
      <c r="AP94" s="107"/>
      <c r="AQ94" s="108" t="s">
        <v>1</v>
      </c>
      <c r="AR94" s="109"/>
      <c r="AS94" s="110">
        <f>ROUND(SUM(AS95:AS98),2)</f>
        <v>0</v>
      </c>
      <c r="AT94" s="111">
        <f>ROUND(SUM(AV94:AW94),2)</f>
        <v>0</v>
      </c>
      <c r="AU94" s="112">
        <f>ROUND(SUM(AU95:AU98),5)</f>
        <v>0</v>
      </c>
      <c r="AV94" s="111">
        <f>ROUND(AZ94*L29,2)</f>
        <v>0</v>
      </c>
      <c r="AW94" s="111">
        <f>ROUND(BA94*L30,2)</f>
        <v>0</v>
      </c>
      <c r="AX94" s="111">
        <f>ROUND(BB94*L29,2)</f>
        <v>0</v>
      </c>
      <c r="AY94" s="111">
        <f>ROUND(BC94*L30,2)</f>
        <v>0</v>
      </c>
      <c r="AZ94" s="111">
        <f>ROUND(SUM(AZ95:AZ98),2)</f>
        <v>0</v>
      </c>
      <c r="BA94" s="111">
        <f>ROUND(SUM(BA95:BA98),2)</f>
        <v>0</v>
      </c>
      <c r="BB94" s="111">
        <f>ROUND(SUM(BB95:BB98),2)</f>
        <v>0</v>
      </c>
      <c r="BC94" s="111">
        <f>ROUND(SUM(BC95:BC98),2)</f>
        <v>0</v>
      </c>
      <c r="BD94" s="113">
        <f>ROUND(SUM(BD95:BD98),2)</f>
        <v>0</v>
      </c>
      <c r="BE94" s="6"/>
      <c r="BS94" s="114" t="s">
        <v>76</v>
      </c>
      <c r="BT94" s="114" t="s">
        <v>77</v>
      </c>
      <c r="BU94" s="115" t="s">
        <v>78</v>
      </c>
      <c r="BV94" s="114" t="s">
        <v>79</v>
      </c>
      <c r="BW94" s="114" t="s">
        <v>5</v>
      </c>
      <c r="BX94" s="114" t="s">
        <v>80</v>
      </c>
      <c r="CL94" s="114" t="s">
        <v>1</v>
      </c>
    </row>
    <row r="95" s="7" customFormat="1" ht="24.75" customHeight="1">
      <c r="A95" s="116" t="s">
        <v>81</v>
      </c>
      <c r="B95" s="117"/>
      <c r="C95" s="118"/>
      <c r="D95" s="119" t="s">
        <v>82</v>
      </c>
      <c r="E95" s="119"/>
      <c r="F95" s="119"/>
      <c r="G95" s="119"/>
      <c r="H95" s="119"/>
      <c r="I95" s="120"/>
      <c r="J95" s="119" t="s">
        <v>83</v>
      </c>
      <c r="K95" s="119"/>
      <c r="L95" s="119"/>
      <c r="M95" s="119"/>
      <c r="N95" s="119"/>
      <c r="O95" s="119"/>
      <c r="P95" s="119"/>
      <c r="Q95" s="119"/>
      <c r="R95" s="119"/>
      <c r="S95" s="119"/>
      <c r="T95" s="119"/>
      <c r="U95" s="119"/>
      <c r="V95" s="119"/>
      <c r="W95" s="119"/>
      <c r="X95" s="119"/>
      <c r="Y95" s="119"/>
      <c r="Z95" s="119"/>
      <c r="AA95" s="119"/>
      <c r="AB95" s="119"/>
      <c r="AC95" s="119"/>
      <c r="AD95" s="119"/>
      <c r="AE95" s="119"/>
      <c r="AF95" s="119"/>
      <c r="AG95" s="121">
        <f>'01.1 - Výměna kolejnic Vr...'!J30</f>
        <v>0</v>
      </c>
      <c r="AH95" s="120"/>
      <c r="AI95" s="120"/>
      <c r="AJ95" s="120"/>
      <c r="AK95" s="120"/>
      <c r="AL95" s="120"/>
      <c r="AM95" s="120"/>
      <c r="AN95" s="121">
        <f>SUM(AG95,AT95)</f>
        <v>0</v>
      </c>
      <c r="AO95" s="120"/>
      <c r="AP95" s="120"/>
      <c r="AQ95" s="122" t="s">
        <v>84</v>
      </c>
      <c r="AR95" s="123"/>
      <c r="AS95" s="124">
        <v>0</v>
      </c>
      <c r="AT95" s="125">
        <f>ROUND(SUM(AV95:AW95),2)</f>
        <v>0</v>
      </c>
      <c r="AU95" s="126">
        <f>'01.1 - Výměna kolejnic Vr...'!P119</f>
        <v>0</v>
      </c>
      <c r="AV95" s="125">
        <f>'01.1 - Výměna kolejnic Vr...'!J33</f>
        <v>0</v>
      </c>
      <c r="AW95" s="125">
        <f>'01.1 - Výměna kolejnic Vr...'!J34</f>
        <v>0</v>
      </c>
      <c r="AX95" s="125">
        <f>'01.1 - Výměna kolejnic Vr...'!J35</f>
        <v>0</v>
      </c>
      <c r="AY95" s="125">
        <f>'01.1 - Výměna kolejnic Vr...'!J36</f>
        <v>0</v>
      </c>
      <c r="AZ95" s="125">
        <f>'01.1 - Výměna kolejnic Vr...'!F33</f>
        <v>0</v>
      </c>
      <c r="BA95" s="125">
        <f>'01.1 - Výměna kolejnic Vr...'!F34</f>
        <v>0</v>
      </c>
      <c r="BB95" s="125">
        <f>'01.1 - Výměna kolejnic Vr...'!F35</f>
        <v>0</v>
      </c>
      <c r="BC95" s="125">
        <f>'01.1 - Výměna kolejnic Vr...'!F36</f>
        <v>0</v>
      </c>
      <c r="BD95" s="127">
        <f>'01.1 - Výměna kolejnic Vr...'!F37</f>
        <v>0</v>
      </c>
      <c r="BE95" s="7"/>
      <c r="BT95" s="128" t="s">
        <v>85</v>
      </c>
      <c r="BV95" s="128" t="s">
        <v>79</v>
      </c>
      <c r="BW95" s="128" t="s">
        <v>86</v>
      </c>
      <c r="BX95" s="128" t="s">
        <v>5</v>
      </c>
      <c r="CL95" s="128" t="s">
        <v>1</v>
      </c>
      <c r="CM95" s="128" t="s">
        <v>87</v>
      </c>
    </row>
    <row r="96" s="7" customFormat="1" ht="24.75" customHeight="1">
      <c r="A96" s="116" t="s">
        <v>81</v>
      </c>
      <c r="B96" s="117"/>
      <c r="C96" s="118"/>
      <c r="D96" s="119" t="s">
        <v>88</v>
      </c>
      <c r="E96" s="119"/>
      <c r="F96" s="119"/>
      <c r="G96" s="119"/>
      <c r="H96" s="119"/>
      <c r="I96" s="120"/>
      <c r="J96" s="119" t="s">
        <v>89</v>
      </c>
      <c r="K96" s="119"/>
      <c r="L96" s="119"/>
      <c r="M96" s="119"/>
      <c r="N96" s="119"/>
      <c r="O96" s="119"/>
      <c r="P96" s="119"/>
      <c r="Q96" s="119"/>
      <c r="R96" s="119"/>
      <c r="S96" s="119"/>
      <c r="T96" s="119"/>
      <c r="U96" s="119"/>
      <c r="V96" s="119"/>
      <c r="W96" s="119"/>
      <c r="X96" s="119"/>
      <c r="Y96" s="119"/>
      <c r="Z96" s="119"/>
      <c r="AA96" s="119"/>
      <c r="AB96" s="119"/>
      <c r="AC96" s="119"/>
      <c r="AD96" s="119"/>
      <c r="AE96" s="119"/>
      <c r="AF96" s="119"/>
      <c r="AG96" s="121">
        <f>'01.2 - Výměna kolejnic Hr...'!J30</f>
        <v>0</v>
      </c>
      <c r="AH96" s="120"/>
      <c r="AI96" s="120"/>
      <c r="AJ96" s="120"/>
      <c r="AK96" s="120"/>
      <c r="AL96" s="120"/>
      <c r="AM96" s="120"/>
      <c r="AN96" s="121">
        <f>SUM(AG96,AT96)</f>
        <v>0</v>
      </c>
      <c r="AO96" s="120"/>
      <c r="AP96" s="120"/>
      <c r="AQ96" s="122" t="s">
        <v>84</v>
      </c>
      <c r="AR96" s="123"/>
      <c r="AS96" s="124">
        <v>0</v>
      </c>
      <c r="AT96" s="125">
        <f>ROUND(SUM(AV96:AW96),2)</f>
        <v>0</v>
      </c>
      <c r="AU96" s="126">
        <f>'01.2 - Výměna kolejnic Hr...'!P119</f>
        <v>0</v>
      </c>
      <c r="AV96" s="125">
        <f>'01.2 - Výměna kolejnic Hr...'!J33</f>
        <v>0</v>
      </c>
      <c r="AW96" s="125">
        <f>'01.2 - Výměna kolejnic Hr...'!J34</f>
        <v>0</v>
      </c>
      <c r="AX96" s="125">
        <f>'01.2 - Výměna kolejnic Hr...'!J35</f>
        <v>0</v>
      </c>
      <c r="AY96" s="125">
        <f>'01.2 - Výměna kolejnic Hr...'!J36</f>
        <v>0</v>
      </c>
      <c r="AZ96" s="125">
        <f>'01.2 - Výměna kolejnic Hr...'!F33</f>
        <v>0</v>
      </c>
      <c r="BA96" s="125">
        <f>'01.2 - Výměna kolejnic Hr...'!F34</f>
        <v>0</v>
      </c>
      <c r="BB96" s="125">
        <f>'01.2 - Výměna kolejnic Hr...'!F35</f>
        <v>0</v>
      </c>
      <c r="BC96" s="125">
        <f>'01.2 - Výměna kolejnic Hr...'!F36</f>
        <v>0</v>
      </c>
      <c r="BD96" s="127">
        <f>'01.2 - Výměna kolejnic Hr...'!F37</f>
        <v>0</v>
      </c>
      <c r="BE96" s="7"/>
      <c r="BT96" s="128" t="s">
        <v>85</v>
      </c>
      <c r="BV96" s="128" t="s">
        <v>79</v>
      </c>
      <c r="BW96" s="128" t="s">
        <v>90</v>
      </c>
      <c r="BX96" s="128" t="s">
        <v>5</v>
      </c>
      <c r="CL96" s="128" t="s">
        <v>1</v>
      </c>
      <c r="CM96" s="128" t="s">
        <v>87</v>
      </c>
    </row>
    <row r="97" s="7" customFormat="1" ht="16.5" customHeight="1">
      <c r="A97" s="116" t="s">
        <v>81</v>
      </c>
      <c r="B97" s="117"/>
      <c r="C97" s="118"/>
      <c r="D97" s="119" t="s">
        <v>91</v>
      </c>
      <c r="E97" s="119"/>
      <c r="F97" s="119"/>
      <c r="G97" s="119"/>
      <c r="H97" s="119"/>
      <c r="I97" s="120"/>
      <c r="J97" s="119" t="s">
        <v>92</v>
      </c>
      <c r="K97" s="119"/>
      <c r="L97" s="119"/>
      <c r="M97" s="119"/>
      <c r="N97" s="119"/>
      <c r="O97" s="119"/>
      <c r="P97" s="119"/>
      <c r="Q97" s="119"/>
      <c r="R97" s="119"/>
      <c r="S97" s="119"/>
      <c r="T97" s="119"/>
      <c r="U97" s="119"/>
      <c r="V97" s="119"/>
      <c r="W97" s="119"/>
      <c r="X97" s="119"/>
      <c r="Y97" s="119"/>
      <c r="Z97" s="119"/>
      <c r="AA97" s="119"/>
      <c r="AB97" s="119"/>
      <c r="AC97" s="119"/>
      <c r="AD97" s="119"/>
      <c r="AE97" s="119"/>
      <c r="AF97" s="119"/>
      <c r="AG97" s="121">
        <f>'01.3 - Oprava GPK žst. Vr...'!J30</f>
        <v>0</v>
      </c>
      <c r="AH97" s="120"/>
      <c r="AI97" s="120"/>
      <c r="AJ97" s="120"/>
      <c r="AK97" s="120"/>
      <c r="AL97" s="120"/>
      <c r="AM97" s="120"/>
      <c r="AN97" s="121">
        <f>SUM(AG97,AT97)</f>
        <v>0</v>
      </c>
      <c r="AO97" s="120"/>
      <c r="AP97" s="120"/>
      <c r="AQ97" s="122" t="s">
        <v>84</v>
      </c>
      <c r="AR97" s="123"/>
      <c r="AS97" s="124">
        <v>0</v>
      </c>
      <c r="AT97" s="125">
        <f>ROUND(SUM(AV97:AW97),2)</f>
        <v>0</v>
      </c>
      <c r="AU97" s="126">
        <f>'01.3 - Oprava GPK žst. Vr...'!P120</f>
        <v>0</v>
      </c>
      <c r="AV97" s="125">
        <f>'01.3 - Oprava GPK žst. Vr...'!J33</f>
        <v>0</v>
      </c>
      <c r="AW97" s="125">
        <f>'01.3 - Oprava GPK žst. Vr...'!J34</f>
        <v>0</v>
      </c>
      <c r="AX97" s="125">
        <f>'01.3 - Oprava GPK žst. Vr...'!J35</f>
        <v>0</v>
      </c>
      <c r="AY97" s="125">
        <f>'01.3 - Oprava GPK žst. Vr...'!J36</f>
        <v>0</v>
      </c>
      <c r="AZ97" s="125">
        <f>'01.3 - Oprava GPK žst. Vr...'!F33</f>
        <v>0</v>
      </c>
      <c r="BA97" s="125">
        <f>'01.3 - Oprava GPK žst. Vr...'!F34</f>
        <v>0</v>
      </c>
      <c r="BB97" s="125">
        <f>'01.3 - Oprava GPK žst. Vr...'!F35</f>
        <v>0</v>
      </c>
      <c r="BC97" s="125">
        <f>'01.3 - Oprava GPK žst. Vr...'!F36</f>
        <v>0</v>
      </c>
      <c r="BD97" s="127">
        <f>'01.3 - Oprava GPK žst. Vr...'!F37</f>
        <v>0</v>
      </c>
      <c r="BE97" s="7"/>
      <c r="BT97" s="128" t="s">
        <v>85</v>
      </c>
      <c r="BV97" s="128" t="s">
        <v>79</v>
      </c>
      <c r="BW97" s="128" t="s">
        <v>93</v>
      </c>
      <c r="BX97" s="128" t="s">
        <v>5</v>
      </c>
      <c r="CL97" s="128" t="s">
        <v>1</v>
      </c>
      <c r="CM97" s="128" t="s">
        <v>87</v>
      </c>
    </row>
    <row r="98" s="7" customFormat="1" ht="16.5" customHeight="1">
      <c r="A98" s="116" t="s">
        <v>81</v>
      </c>
      <c r="B98" s="117"/>
      <c r="C98" s="118"/>
      <c r="D98" s="119" t="s">
        <v>94</v>
      </c>
      <c r="E98" s="119"/>
      <c r="F98" s="119"/>
      <c r="G98" s="119"/>
      <c r="H98" s="119"/>
      <c r="I98" s="120"/>
      <c r="J98" s="119" t="s">
        <v>95</v>
      </c>
      <c r="K98" s="119"/>
      <c r="L98" s="119"/>
      <c r="M98" s="119"/>
      <c r="N98" s="119"/>
      <c r="O98" s="119"/>
      <c r="P98" s="119"/>
      <c r="Q98" s="119"/>
      <c r="R98" s="119"/>
      <c r="S98" s="119"/>
      <c r="T98" s="119"/>
      <c r="U98" s="119"/>
      <c r="V98" s="119"/>
      <c r="W98" s="119"/>
      <c r="X98" s="119"/>
      <c r="Y98" s="119"/>
      <c r="Z98" s="119"/>
      <c r="AA98" s="119"/>
      <c r="AB98" s="119"/>
      <c r="AC98" s="119"/>
      <c r="AD98" s="119"/>
      <c r="AE98" s="119"/>
      <c r="AF98" s="119"/>
      <c r="AG98" s="121">
        <f>'02.1 - VON'!J30</f>
        <v>0</v>
      </c>
      <c r="AH98" s="120"/>
      <c r="AI98" s="120"/>
      <c r="AJ98" s="120"/>
      <c r="AK98" s="120"/>
      <c r="AL98" s="120"/>
      <c r="AM98" s="120"/>
      <c r="AN98" s="121">
        <f>SUM(AG98,AT98)</f>
        <v>0</v>
      </c>
      <c r="AO98" s="120"/>
      <c r="AP98" s="120"/>
      <c r="AQ98" s="122" t="s">
        <v>84</v>
      </c>
      <c r="AR98" s="123"/>
      <c r="AS98" s="129">
        <v>0</v>
      </c>
      <c r="AT98" s="130">
        <f>ROUND(SUM(AV98:AW98),2)</f>
        <v>0</v>
      </c>
      <c r="AU98" s="131">
        <f>'02.1 - VON'!P117</f>
        <v>0</v>
      </c>
      <c r="AV98" s="130">
        <f>'02.1 - VON'!J33</f>
        <v>0</v>
      </c>
      <c r="AW98" s="130">
        <f>'02.1 - VON'!J34</f>
        <v>0</v>
      </c>
      <c r="AX98" s="130">
        <f>'02.1 - VON'!J35</f>
        <v>0</v>
      </c>
      <c r="AY98" s="130">
        <f>'02.1 - VON'!J36</f>
        <v>0</v>
      </c>
      <c r="AZ98" s="130">
        <f>'02.1 - VON'!F33</f>
        <v>0</v>
      </c>
      <c r="BA98" s="130">
        <f>'02.1 - VON'!F34</f>
        <v>0</v>
      </c>
      <c r="BB98" s="130">
        <f>'02.1 - VON'!F35</f>
        <v>0</v>
      </c>
      <c r="BC98" s="130">
        <f>'02.1 - VON'!F36</f>
        <v>0</v>
      </c>
      <c r="BD98" s="132">
        <f>'02.1 - VON'!F37</f>
        <v>0</v>
      </c>
      <c r="BE98" s="7"/>
      <c r="BT98" s="128" t="s">
        <v>85</v>
      </c>
      <c r="BV98" s="128" t="s">
        <v>79</v>
      </c>
      <c r="BW98" s="128" t="s">
        <v>96</v>
      </c>
      <c r="BX98" s="128" t="s">
        <v>5</v>
      </c>
      <c r="CL98" s="128" t="s">
        <v>1</v>
      </c>
      <c r="CM98" s="128" t="s">
        <v>87</v>
      </c>
    </row>
    <row r="99" s="2" customFormat="1" ht="30" customHeight="1">
      <c r="A99" s="35"/>
      <c r="B99" s="36"/>
      <c r="C99" s="37"/>
      <c r="D99" s="37"/>
      <c r="E99" s="37"/>
      <c r="F99" s="37"/>
      <c r="G99" s="37"/>
      <c r="H99" s="37"/>
      <c r="I99" s="37"/>
      <c r="J99" s="37"/>
      <c r="K99" s="37"/>
      <c r="L99" s="37"/>
      <c r="M99" s="37"/>
      <c r="N99" s="37"/>
      <c r="O99" s="37"/>
      <c r="P99" s="37"/>
      <c r="Q99" s="37"/>
      <c r="R99" s="37"/>
      <c r="S99" s="37"/>
      <c r="T99" s="37"/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F99" s="37"/>
      <c r="AG99" s="37"/>
      <c r="AH99" s="37"/>
      <c r="AI99" s="37"/>
      <c r="AJ99" s="37"/>
      <c r="AK99" s="37"/>
      <c r="AL99" s="37"/>
      <c r="AM99" s="37"/>
      <c r="AN99" s="37"/>
      <c r="AO99" s="37"/>
      <c r="AP99" s="37"/>
      <c r="AQ99" s="37"/>
      <c r="AR99" s="41"/>
      <c r="AS99" s="35"/>
      <c r="AT99" s="35"/>
      <c r="AU99" s="35"/>
      <c r="AV99" s="35"/>
      <c r="AW99" s="35"/>
      <c r="AX99" s="35"/>
      <c r="AY99" s="35"/>
      <c r="AZ99" s="35"/>
      <c r="BA99" s="35"/>
      <c r="BB99" s="35"/>
      <c r="BC99" s="35"/>
      <c r="BD99" s="35"/>
      <c r="BE99" s="35"/>
    </row>
    <row r="100" s="2" customFormat="1" ht="6.96" customHeight="1">
      <c r="A100" s="35"/>
      <c r="B100" s="63"/>
      <c r="C100" s="64"/>
      <c r="D100" s="64"/>
      <c r="E100" s="64"/>
      <c r="F100" s="64"/>
      <c r="G100" s="64"/>
      <c r="H100" s="64"/>
      <c r="I100" s="64"/>
      <c r="J100" s="64"/>
      <c r="K100" s="64"/>
      <c r="L100" s="64"/>
      <c r="M100" s="64"/>
      <c r="N100" s="64"/>
      <c r="O100" s="64"/>
      <c r="P100" s="64"/>
      <c r="Q100" s="64"/>
      <c r="R100" s="64"/>
      <c r="S100" s="64"/>
      <c r="T100" s="64"/>
      <c r="U100" s="64"/>
      <c r="V100" s="64"/>
      <c r="W100" s="64"/>
      <c r="X100" s="64"/>
      <c r="Y100" s="64"/>
      <c r="Z100" s="64"/>
      <c r="AA100" s="64"/>
      <c r="AB100" s="64"/>
      <c r="AC100" s="64"/>
      <c r="AD100" s="64"/>
      <c r="AE100" s="64"/>
      <c r="AF100" s="64"/>
      <c r="AG100" s="64"/>
      <c r="AH100" s="64"/>
      <c r="AI100" s="64"/>
      <c r="AJ100" s="64"/>
      <c r="AK100" s="64"/>
      <c r="AL100" s="64"/>
      <c r="AM100" s="64"/>
      <c r="AN100" s="64"/>
      <c r="AO100" s="64"/>
      <c r="AP100" s="64"/>
      <c r="AQ100" s="64"/>
      <c r="AR100" s="41"/>
      <c r="AS100" s="35"/>
      <c r="AT100" s="35"/>
      <c r="AU100" s="35"/>
      <c r="AV100" s="35"/>
      <c r="AW100" s="35"/>
      <c r="AX100" s="35"/>
      <c r="AY100" s="35"/>
      <c r="AZ100" s="35"/>
      <c r="BA100" s="35"/>
      <c r="BB100" s="35"/>
      <c r="BC100" s="35"/>
      <c r="BD100" s="35"/>
      <c r="BE100" s="35"/>
    </row>
  </sheetData>
  <sheetProtection sheet="1" formatColumns="0" formatRows="0" objects="1" scenarios="1" spinCount="100000" saltValue="B+rSIsNmzBDsdx7iZMeZchLh+8LqTL84ec4S9urwxa5SGiu5qDQ8R4N6gh5smTQt6vZ/Em6xyMelfrTUsx3Zuw==" hashValue="gB/9hMrhmpLOSsv191mw5XZ2KrHhdLyNjKFmaqb5H5pw6cbY0rHvFLP9vVH9C6/Te7Gmnk+AwVFYXW62VQp+ZQ==" algorithmName="SHA-512" password="C71F"/>
  <mergeCells count="54">
    <mergeCell ref="L85:AO85"/>
    <mergeCell ref="AM87:AN87"/>
    <mergeCell ref="AM89:AP89"/>
    <mergeCell ref="AS89:AT91"/>
    <mergeCell ref="AM90:AP90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AN98:AP98"/>
    <mergeCell ref="AG98:AM98"/>
    <mergeCell ref="D98:H98"/>
    <mergeCell ref="J98:AF98"/>
    <mergeCell ref="AG94:AM94"/>
    <mergeCell ref="AN94:AP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95" location="'01.1 - Výměna kolejnic Vr...'!C2" display="/"/>
    <hyperlink ref="A96" location="'01.2 - Výměna kolejnic Hr...'!C2" display="/"/>
    <hyperlink ref="A97" location="'01.3 - Oprava GPK žst. Vr...'!C2" display="/"/>
    <hyperlink ref="A98" location="'02.1 - VON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86</v>
      </c>
    </row>
    <row r="3" s="1" customFormat="1" ht="6.96" customHeight="1">
      <c r="B3" s="133"/>
      <c r="C3" s="134"/>
      <c r="D3" s="134"/>
      <c r="E3" s="134"/>
      <c r="F3" s="134"/>
      <c r="G3" s="134"/>
      <c r="H3" s="134"/>
      <c r="I3" s="134"/>
      <c r="J3" s="134"/>
      <c r="K3" s="134"/>
      <c r="L3" s="17"/>
      <c r="AT3" s="14" t="s">
        <v>87</v>
      </c>
    </row>
    <row r="4" s="1" customFormat="1" ht="24.96" customHeight="1">
      <c r="B4" s="17"/>
      <c r="D4" s="135" t="s">
        <v>97</v>
      </c>
      <c r="L4" s="17"/>
      <c r="M4" s="136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7" t="s">
        <v>16</v>
      </c>
      <c r="L6" s="17"/>
    </row>
    <row r="7" s="1" customFormat="1" ht="16.5" customHeight="1">
      <c r="B7" s="17"/>
      <c r="E7" s="138" t="str">
        <f>'Rekapitulace zakázky'!K6</f>
        <v>Výměna kolejnic v úseku Vranovice - Modřice</v>
      </c>
      <c r="F7" s="137"/>
      <c r="G7" s="137"/>
      <c r="H7" s="137"/>
      <c r="L7" s="17"/>
    </row>
    <row r="8" s="2" customFormat="1" ht="12" customHeight="1">
      <c r="A8" s="35"/>
      <c r="B8" s="41"/>
      <c r="C8" s="35"/>
      <c r="D8" s="137" t="s">
        <v>98</v>
      </c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39" t="s">
        <v>99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37" t="s">
        <v>18</v>
      </c>
      <c r="E11" s="35"/>
      <c r="F11" s="140" t="s">
        <v>1</v>
      </c>
      <c r="G11" s="35"/>
      <c r="H11" s="35"/>
      <c r="I11" s="137" t="s">
        <v>19</v>
      </c>
      <c r="J11" s="140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7" t="s">
        <v>20</v>
      </c>
      <c r="E12" s="35"/>
      <c r="F12" s="140" t="s">
        <v>100</v>
      </c>
      <c r="G12" s="35"/>
      <c r="H12" s="35"/>
      <c r="I12" s="137" t="s">
        <v>22</v>
      </c>
      <c r="J12" s="141" t="str">
        <f>'Rekapitulace zakázky'!AN8</f>
        <v>28. 12. 2020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7" t="s">
        <v>24</v>
      </c>
      <c r="E14" s="35"/>
      <c r="F14" s="35"/>
      <c r="G14" s="35"/>
      <c r="H14" s="35"/>
      <c r="I14" s="137" t="s">
        <v>25</v>
      </c>
      <c r="J14" s="140" t="s">
        <v>26</v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0" t="s">
        <v>27</v>
      </c>
      <c r="F15" s="35"/>
      <c r="G15" s="35"/>
      <c r="H15" s="35"/>
      <c r="I15" s="137" t="s">
        <v>28</v>
      </c>
      <c r="J15" s="140" t="s">
        <v>29</v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37" t="s">
        <v>30</v>
      </c>
      <c r="E17" s="35"/>
      <c r="F17" s="35"/>
      <c r="G17" s="35"/>
      <c r="H17" s="35"/>
      <c r="I17" s="137" t="s">
        <v>25</v>
      </c>
      <c r="J17" s="30" t="str">
        <f>'Rekapitulace zakázky'!AN13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zakázky'!E14</f>
        <v>Vyplň údaj</v>
      </c>
      <c r="F18" s="140"/>
      <c r="G18" s="140"/>
      <c r="H18" s="140"/>
      <c r="I18" s="137" t="s">
        <v>28</v>
      </c>
      <c r="J18" s="30" t="str">
        <f>'Rekapitulace zakázky'!AN14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37" t="s">
        <v>32</v>
      </c>
      <c r="E20" s="35"/>
      <c r="F20" s="35"/>
      <c r="G20" s="35"/>
      <c r="H20" s="35"/>
      <c r="I20" s="137" t="s">
        <v>25</v>
      </c>
      <c r="J20" s="140" t="str">
        <f>IF('Rekapitulace zakázky'!AN16="","",'Rekapitulace zakázky'!AN16)</f>
        <v/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0" t="str">
        <f>IF('Rekapitulace zakázky'!E17="","",'Rekapitulace zakázky'!E17)</f>
        <v xml:space="preserve"> </v>
      </c>
      <c r="F21" s="35"/>
      <c r="G21" s="35"/>
      <c r="H21" s="35"/>
      <c r="I21" s="137" t="s">
        <v>28</v>
      </c>
      <c r="J21" s="140" t="str">
        <f>IF('Rekapitulace zakázky'!AN17="","",'Rekapitulace zakázky'!AN17)</f>
        <v/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37" t="s">
        <v>35</v>
      </c>
      <c r="E23" s="35"/>
      <c r="F23" s="35"/>
      <c r="G23" s="35"/>
      <c r="H23" s="35"/>
      <c r="I23" s="137" t="s">
        <v>25</v>
      </c>
      <c r="J23" s="140" t="str">
        <f>IF('Rekapitulace zakázky'!AN19="","",'Rekapitulace zakázky'!AN19)</f>
        <v/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0" t="str">
        <f>IF('Rekapitulace zakázky'!E20="","",'Rekapitulace zakázky'!E20)</f>
        <v xml:space="preserve"> </v>
      </c>
      <c r="F24" s="35"/>
      <c r="G24" s="35"/>
      <c r="H24" s="35"/>
      <c r="I24" s="137" t="s">
        <v>28</v>
      </c>
      <c r="J24" s="140" t="str">
        <f>IF('Rekapitulace zakázky'!AN20="","",'Rekapitulace zakázky'!AN20)</f>
        <v/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37" t="s">
        <v>36</v>
      </c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2"/>
      <c r="B27" s="143"/>
      <c r="C27" s="142"/>
      <c r="D27" s="142"/>
      <c r="E27" s="144" t="s">
        <v>1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46"/>
      <c r="E29" s="146"/>
      <c r="F29" s="146"/>
      <c r="G29" s="146"/>
      <c r="H29" s="146"/>
      <c r="I29" s="146"/>
      <c r="J29" s="146"/>
      <c r="K29" s="146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47" t="s">
        <v>37</v>
      </c>
      <c r="E30" s="35"/>
      <c r="F30" s="35"/>
      <c r="G30" s="35"/>
      <c r="H30" s="35"/>
      <c r="I30" s="35"/>
      <c r="J30" s="148">
        <f>ROUND(J119,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46"/>
      <c r="E31" s="146"/>
      <c r="F31" s="146"/>
      <c r="G31" s="146"/>
      <c r="H31" s="146"/>
      <c r="I31" s="146"/>
      <c r="J31" s="146"/>
      <c r="K31" s="146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49" t="s">
        <v>39</v>
      </c>
      <c r="G32" s="35"/>
      <c r="H32" s="35"/>
      <c r="I32" s="149" t="s">
        <v>38</v>
      </c>
      <c r="J32" s="149" t="s">
        <v>40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0" t="s">
        <v>41</v>
      </c>
      <c r="E33" s="137" t="s">
        <v>42</v>
      </c>
      <c r="F33" s="151">
        <f>ROUND((SUM(BE119:BE151)),  2)</f>
        <v>0</v>
      </c>
      <c r="G33" s="35"/>
      <c r="H33" s="35"/>
      <c r="I33" s="152">
        <v>0.20999999999999999</v>
      </c>
      <c r="J33" s="151">
        <f>ROUND(((SUM(BE119:BE151))*I33),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37" t="s">
        <v>43</v>
      </c>
      <c r="F34" s="151">
        <f>ROUND((SUM(BF119:BF151)),  2)</f>
        <v>0</v>
      </c>
      <c r="G34" s="35"/>
      <c r="H34" s="35"/>
      <c r="I34" s="152">
        <v>0.14999999999999999</v>
      </c>
      <c r="J34" s="151">
        <f>ROUND(((SUM(BF119:BF151))*I34),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7" t="s">
        <v>44</v>
      </c>
      <c r="F35" s="151">
        <f>ROUND((SUM(BG119:BG151)),  2)</f>
        <v>0</v>
      </c>
      <c r="G35" s="35"/>
      <c r="H35" s="35"/>
      <c r="I35" s="152">
        <v>0.20999999999999999</v>
      </c>
      <c r="J35" s="151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7" t="s">
        <v>45</v>
      </c>
      <c r="F36" s="151">
        <f>ROUND((SUM(BH119:BH151)),  2)</f>
        <v>0</v>
      </c>
      <c r="G36" s="35"/>
      <c r="H36" s="35"/>
      <c r="I36" s="152">
        <v>0.14999999999999999</v>
      </c>
      <c r="J36" s="151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7" t="s">
        <v>46</v>
      </c>
      <c r="F37" s="151">
        <f>ROUND((SUM(BI119:BI151)),  2)</f>
        <v>0</v>
      </c>
      <c r="G37" s="35"/>
      <c r="H37" s="35"/>
      <c r="I37" s="152">
        <v>0</v>
      </c>
      <c r="J37" s="151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53"/>
      <c r="D39" s="154" t="s">
        <v>47</v>
      </c>
      <c r="E39" s="155"/>
      <c r="F39" s="155"/>
      <c r="G39" s="156" t="s">
        <v>48</v>
      </c>
      <c r="H39" s="157" t="s">
        <v>49</v>
      </c>
      <c r="I39" s="155"/>
      <c r="J39" s="158">
        <f>SUM(J30:J37)</f>
        <v>0</v>
      </c>
      <c r="K39" s="159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60" t="s">
        <v>50</v>
      </c>
      <c r="E50" s="161"/>
      <c r="F50" s="161"/>
      <c r="G50" s="160" t="s">
        <v>51</v>
      </c>
      <c r="H50" s="161"/>
      <c r="I50" s="161"/>
      <c r="J50" s="161"/>
      <c r="K50" s="161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62" t="s">
        <v>52</v>
      </c>
      <c r="E61" s="163"/>
      <c r="F61" s="164" t="s">
        <v>53</v>
      </c>
      <c r="G61" s="162" t="s">
        <v>52</v>
      </c>
      <c r="H61" s="163"/>
      <c r="I61" s="163"/>
      <c r="J61" s="165" t="s">
        <v>53</v>
      </c>
      <c r="K61" s="163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0" t="s">
        <v>54</v>
      </c>
      <c r="E65" s="166"/>
      <c r="F65" s="166"/>
      <c r="G65" s="160" t="s">
        <v>55</v>
      </c>
      <c r="H65" s="166"/>
      <c r="I65" s="166"/>
      <c r="J65" s="166"/>
      <c r="K65" s="166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62" t="s">
        <v>52</v>
      </c>
      <c r="E76" s="163"/>
      <c r="F76" s="164" t="s">
        <v>53</v>
      </c>
      <c r="G76" s="162" t="s">
        <v>52</v>
      </c>
      <c r="H76" s="163"/>
      <c r="I76" s="163"/>
      <c r="J76" s="165" t="s">
        <v>53</v>
      </c>
      <c r="K76" s="163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67"/>
      <c r="C77" s="168"/>
      <c r="D77" s="168"/>
      <c r="E77" s="168"/>
      <c r="F77" s="168"/>
      <c r="G77" s="168"/>
      <c r="H77" s="168"/>
      <c r="I77" s="168"/>
      <c r="J77" s="168"/>
      <c r="K77" s="168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69"/>
      <c r="C81" s="170"/>
      <c r="D81" s="170"/>
      <c r="E81" s="170"/>
      <c r="F81" s="170"/>
      <c r="G81" s="170"/>
      <c r="H81" s="170"/>
      <c r="I81" s="170"/>
      <c r="J81" s="170"/>
      <c r="K81" s="170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101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71" t="str">
        <f>E7</f>
        <v>Výměna kolejnic v úseku Vranovice - Modřice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98</v>
      </c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3" t="str">
        <f>E9</f>
        <v>01.1 - Výměna kolejnic Vranovice - Hrušovany u Brna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20</v>
      </c>
      <c r="D89" s="37"/>
      <c r="E89" s="37"/>
      <c r="F89" s="24" t="str">
        <f>F12</f>
        <v>Vranovice - Hrušovany u Brna</v>
      </c>
      <c r="G89" s="37"/>
      <c r="H89" s="37"/>
      <c r="I89" s="29" t="s">
        <v>22</v>
      </c>
      <c r="J89" s="76" t="str">
        <f>IF(J12="","",J12)</f>
        <v>28. 12. 2020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24</v>
      </c>
      <c r="D91" s="37"/>
      <c r="E91" s="37"/>
      <c r="F91" s="24" t="str">
        <f>E15</f>
        <v>Správa železnic, OŘ Brno</v>
      </c>
      <c r="G91" s="37"/>
      <c r="H91" s="37"/>
      <c r="I91" s="29" t="s">
        <v>32</v>
      </c>
      <c r="J91" s="33" t="str">
        <f>E21</f>
        <v xml:space="preserve"> 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30</v>
      </c>
      <c r="D92" s="37"/>
      <c r="E92" s="37"/>
      <c r="F92" s="24" t="str">
        <f>IF(E18="","",E18)</f>
        <v>Vyplň údaj</v>
      </c>
      <c r="G92" s="37"/>
      <c r="H92" s="37"/>
      <c r="I92" s="29" t="s">
        <v>35</v>
      </c>
      <c r="J92" s="33" t="str">
        <f>E24</f>
        <v xml:space="preserve"> 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72" t="s">
        <v>102</v>
      </c>
      <c r="D94" s="173"/>
      <c r="E94" s="173"/>
      <c r="F94" s="173"/>
      <c r="G94" s="173"/>
      <c r="H94" s="173"/>
      <c r="I94" s="173"/>
      <c r="J94" s="174" t="s">
        <v>103</v>
      </c>
      <c r="K94" s="173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75" t="s">
        <v>104</v>
      </c>
      <c r="D96" s="37"/>
      <c r="E96" s="37"/>
      <c r="F96" s="37"/>
      <c r="G96" s="37"/>
      <c r="H96" s="37"/>
      <c r="I96" s="37"/>
      <c r="J96" s="107">
        <f>J119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105</v>
      </c>
    </row>
    <row r="97" s="9" customFormat="1" ht="24.96" customHeight="1">
      <c r="A97" s="9"/>
      <c r="B97" s="176"/>
      <c r="C97" s="177"/>
      <c r="D97" s="178" t="s">
        <v>106</v>
      </c>
      <c r="E97" s="179"/>
      <c r="F97" s="179"/>
      <c r="G97" s="179"/>
      <c r="H97" s="179"/>
      <c r="I97" s="179"/>
      <c r="J97" s="180">
        <f>J120</f>
        <v>0</v>
      </c>
      <c r="K97" s="177"/>
      <c r="L97" s="18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2"/>
      <c r="C98" s="183"/>
      <c r="D98" s="184" t="s">
        <v>107</v>
      </c>
      <c r="E98" s="185"/>
      <c r="F98" s="185"/>
      <c r="G98" s="185"/>
      <c r="H98" s="185"/>
      <c r="I98" s="185"/>
      <c r="J98" s="186">
        <f>J121</f>
        <v>0</v>
      </c>
      <c r="K98" s="183"/>
      <c r="L98" s="18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9" customFormat="1" ht="24.96" customHeight="1">
      <c r="A99" s="9"/>
      <c r="B99" s="176"/>
      <c r="C99" s="177"/>
      <c r="D99" s="178" t="s">
        <v>108</v>
      </c>
      <c r="E99" s="179"/>
      <c r="F99" s="179"/>
      <c r="G99" s="179"/>
      <c r="H99" s="179"/>
      <c r="I99" s="179"/>
      <c r="J99" s="180">
        <f>J137</f>
        <v>0</v>
      </c>
      <c r="K99" s="177"/>
      <c r="L99" s="181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2" customFormat="1" ht="21.84" customHeight="1">
      <c r="A100" s="35"/>
      <c r="B100" s="36"/>
      <c r="C100" s="37"/>
      <c r="D100" s="37"/>
      <c r="E100" s="37"/>
      <c r="F100" s="37"/>
      <c r="G100" s="37"/>
      <c r="H100" s="37"/>
      <c r="I100" s="37"/>
      <c r="J100" s="37"/>
      <c r="K100" s="37"/>
      <c r="L100" s="60"/>
      <c r="S100" s="35"/>
      <c r="T100" s="35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</row>
    <row r="101" s="2" customFormat="1" ht="6.96" customHeight="1">
      <c r="A101" s="35"/>
      <c r="B101" s="63"/>
      <c r="C101" s="64"/>
      <c r="D101" s="64"/>
      <c r="E101" s="64"/>
      <c r="F101" s="64"/>
      <c r="G101" s="64"/>
      <c r="H101" s="64"/>
      <c r="I101" s="64"/>
      <c r="J101" s="64"/>
      <c r="K101" s="64"/>
      <c r="L101" s="60"/>
      <c r="S101" s="35"/>
      <c r="T101" s="35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</row>
    <row r="105" s="2" customFormat="1" ht="6.96" customHeight="1">
      <c r="A105" s="35"/>
      <c r="B105" s="65"/>
      <c r="C105" s="66"/>
      <c r="D105" s="66"/>
      <c r="E105" s="66"/>
      <c r="F105" s="66"/>
      <c r="G105" s="66"/>
      <c r="H105" s="66"/>
      <c r="I105" s="66"/>
      <c r="J105" s="66"/>
      <c r="K105" s="66"/>
      <c r="L105" s="60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="2" customFormat="1" ht="24.96" customHeight="1">
      <c r="A106" s="35"/>
      <c r="B106" s="36"/>
      <c r="C106" s="20" t="s">
        <v>109</v>
      </c>
      <c r="D106" s="37"/>
      <c r="E106" s="37"/>
      <c r="F106" s="37"/>
      <c r="G106" s="37"/>
      <c r="H106" s="37"/>
      <c r="I106" s="37"/>
      <c r="J106" s="37"/>
      <c r="K106" s="37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6.96" customHeight="1">
      <c r="A107" s="35"/>
      <c r="B107" s="36"/>
      <c r="C107" s="37"/>
      <c r="D107" s="37"/>
      <c r="E107" s="37"/>
      <c r="F107" s="37"/>
      <c r="G107" s="37"/>
      <c r="H107" s="37"/>
      <c r="I107" s="37"/>
      <c r="J107" s="37"/>
      <c r="K107" s="37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12" customHeight="1">
      <c r="A108" s="35"/>
      <c r="B108" s="36"/>
      <c r="C108" s="29" t="s">
        <v>16</v>
      </c>
      <c r="D108" s="37"/>
      <c r="E108" s="37"/>
      <c r="F108" s="37"/>
      <c r="G108" s="37"/>
      <c r="H108" s="37"/>
      <c r="I108" s="37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16.5" customHeight="1">
      <c r="A109" s="35"/>
      <c r="B109" s="36"/>
      <c r="C109" s="37"/>
      <c r="D109" s="37"/>
      <c r="E109" s="171" t="str">
        <f>E7</f>
        <v>Výměna kolejnic v úseku Vranovice - Modřice</v>
      </c>
      <c r="F109" s="29"/>
      <c r="G109" s="29"/>
      <c r="H109" s="29"/>
      <c r="I109" s="37"/>
      <c r="J109" s="37"/>
      <c r="K109" s="37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12" customHeight="1">
      <c r="A110" s="35"/>
      <c r="B110" s="36"/>
      <c r="C110" s="29" t="s">
        <v>98</v>
      </c>
      <c r="D110" s="37"/>
      <c r="E110" s="37"/>
      <c r="F110" s="37"/>
      <c r="G110" s="37"/>
      <c r="H110" s="37"/>
      <c r="I110" s="37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16.5" customHeight="1">
      <c r="A111" s="35"/>
      <c r="B111" s="36"/>
      <c r="C111" s="37"/>
      <c r="D111" s="37"/>
      <c r="E111" s="73" t="str">
        <f>E9</f>
        <v>01.1 - Výměna kolejnic Vranovice - Hrušovany u Brna</v>
      </c>
      <c r="F111" s="37"/>
      <c r="G111" s="37"/>
      <c r="H111" s="37"/>
      <c r="I111" s="37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6.96" customHeight="1">
      <c r="A112" s="35"/>
      <c r="B112" s="36"/>
      <c r="C112" s="37"/>
      <c r="D112" s="37"/>
      <c r="E112" s="37"/>
      <c r="F112" s="37"/>
      <c r="G112" s="37"/>
      <c r="H112" s="37"/>
      <c r="I112" s="37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2" customHeight="1">
      <c r="A113" s="35"/>
      <c r="B113" s="36"/>
      <c r="C113" s="29" t="s">
        <v>20</v>
      </c>
      <c r="D113" s="37"/>
      <c r="E113" s="37"/>
      <c r="F113" s="24" t="str">
        <f>F12</f>
        <v>Vranovice - Hrušovany u Brna</v>
      </c>
      <c r="G113" s="37"/>
      <c r="H113" s="37"/>
      <c r="I113" s="29" t="s">
        <v>22</v>
      </c>
      <c r="J113" s="76" t="str">
        <f>IF(J12="","",J12)</f>
        <v>28. 12. 2020</v>
      </c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6.96" customHeight="1">
      <c r="A114" s="35"/>
      <c r="B114" s="36"/>
      <c r="C114" s="37"/>
      <c r="D114" s="37"/>
      <c r="E114" s="37"/>
      <c r="F114" s="37"/>
      <c r="G114" s="37"/>
      <c r="H114" s="37"/>
      <c r="I114" s="37"/>
      <c r="J114" s="37"/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5.15" customHeight="1">
      <c r="A115" s="35"/>
      <c r="B115" s="36"/>
      <c r="C115" s="29" t="s">
        <v>24</v>
      </c>
      <c r="D115" s="37"/>
      <c r="E115" s="37"/>
      <c r="F115" s="24" t="str">
        <f>E15</f>
        <v>Správa železnic, OŘ Brno</v>
      </c>
      <c r="G115" s="37"/>
      <c r="H115" s="37"/>
      <c r="I115" s="29" t="s">
        <v>32</v>
      </c>
      <c r="J115" s="33" t="str">
        <f>E21</f>
        <v xml:space="preserve"> </v>
      </c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5.15" customHeight="1">
      <c r="A116" s="35"/>
      <c r="B116" s="36"/>
      <c r="C116" s="29" t="s">
        <v>30</v>
      </c>
      <c r="D116" s="37"/>
      <c r="E116" s="37"/>
      <c r="F116" s="24" t="str">
        <f>IF(E18="","",E18)</f>
        <v>Vyplň údaj</v>
      </c>
      <c r="G116" s="37"/>
      <c r="H116" s="37"/>
      <c r="I116" s="29" t="s">
        <v>35</v>
      </c>
      <c r="J116" s="33" t="str">
        <f>E24</f>
        <v xml:space="preserve"> </v>
      </c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0.32" customHeight="1">
      <c r="A117" s="35"/>
      <c r="B117" s="36"/>
      <c r="C117" s="37"/>
      <c r="D117" s="37"/>
      <c r="E117" s="37"/>
      <c r="F117" s="37"/>
      <c r="G117" s="37"/>
      <c r="H117" s="37"/>
      <c r="I117" s="37"/>
      <c r="J117" s="37"/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11" customFormat="1" ht="29.28" customHeight="1">
      <c r="A118" s="188"/>
      <c r="B118" s="189"/>
      <c r="C118" s="190" t="s">
        <v>110</v>
      </c>
      <c r="D118" s="191" t="s">
        <v>62</v>
      </c>
      <c r="E118" s="191" t="s">
        <v>58</v>
      </c>
      <c r="F118" s="191" t="s">
        <v>59</v>
      </c>
      <c r="G118" s="191" t="s">
        <v>111</v>
      </c>
      <c r="H118" s="191" t="s">
        <v>112</v>
      </c>
      <c r="I118" s="191" t="s">
        <v>113</v>
      </c>
      <c r="J118" s="191" t="s">
        <v>103</v>
      </c>
      <c r="K118" s="192" t="s">
        <v>114</v>
      </c>
      <c r="L118" s="193"/>
      <c r="M118" s="97" t="s">
        <v>1</v>
      </c>
      <c r="N118" s="98" t="s">
        <v>41</v>
      </c>
      <c r="O118" s="98" t="s">
        <v>115</v>
      </c>
      <c r="P118" s="98" t="s">
        <v>116</v>
      </c>
      <c r="Q118" s="98" t="s">
        <v>117</v>
      </c>
      <c r="R118" s="98" t="s">
        <v>118</v>
      </c>
      <c r="S118" s="98" t="s">
        <v>119</v>
      </c>
      <c r="T118" s="99" t="s">
        <v>120</v>
      </c>
      <c r="U118" s="188"/>
      <c r="V118" s="188"/>
      <c r="W118" s="188"/>
      <c r="X118" s="188"/>
      <c r="Y118" s="188"/>
      <c r="Z118" s="188"/>
      <c r="AA118" s="188"/>
      <c r="AB118" s="188"/>
      <c r="AC118" s="188"/>
      <c r="AD118" s="188"/>
      <c r="AE118" s="188"/>
    </row>
    <row r="119" s="2" customFormat="1" ht="22.8" customHeight="1">
      <c r="A119" s="35"/>
      <c r="B119" s="36"/>
      <c r="C119" s="104" t="s">
        <v>121</v>
      </c>
      <c r="D119" s="37"/>
      <c r="E119" s="37"/>
      <c r="F119" s="37"/>
      <c r="G119" s="37"/>
      <c r="H119" s="37"/>
      <c r="I119" s="37"/>
      <c r="J119" s="194">
        <f>BK119</f>
        <v>0</v>
      </c>
      <c r="K119" s="37"/>
      <c r="L119" s="41"/>
      <c r="M119" s="100"/>
      <c r="N119" s="195"/>
      <c r="O119" s="101"/>
      <c r="P119" s="196">
        <f>P120+P137</f>
        <v>0</v>
      </c>
      <c r="Q119" s="101"/>
      <c r="R119" s="196">
        <f>R120+R137</f>
        <v>2.5885899999999999</v>
      </c>
      <c r="S119" s="101"/>
      <c r="T119" s="197">
        <f>T120+T137</f>
        <v>0</v>
      </c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T119" s="14" t="s">
        <v>76</v>
      </c>
      <c r="AU119" s="14" t="s">
        <v>105</v>
      </c>
      <c r="BK119" s="198">
        <f>BK120+BK137</f>
        <v>0</v>
      </c>
    </row>
    <row r="120" s="12" customFormat="1" ht="25.92" customHeight="1">
      <c r="A120" s="12"/>
      <c r="B120" s="199"/>
      <c r="C120" s="200"/>
      <c r="D120" s="201" t="s">
        <v>76</v>
      </c>
      <c r="E120" s="202" t="s">
        <v>122</v>
      </c>
      <c r="F120" s="202" t="s">
        <v>123</v>
      </c>
      <c r="G120" s="200"/>
      <c r="H120" s="200"/>
      <c r="I120" s="203"/>
      <c r="J120" s="204">
        <f>BK120</f>
        <v>0</v>
      </c>
      <c r="K120" s="200"/>
      <c r="L120" s="205"/>
      <c r="M120" s="206"/>
      <c r="N120" s="207"/>
      <c r="O120" s="207"/>
      <c r="P120" s="208">
        <f>P121</f>
        <v>0</v>
      </c>
      <c r="Q120" s="207"/>
      <c r="R120" s="208">
        <f>R121</f>
        <v>2.5885899999999999</v>
      </c>
      <c r="S120" s="207"/>
      <c r="T120" s="209">
        <f>T121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10" t="s">
        <v>85</v>
      </c>
      <c r="AT120" s="211" t="s">
        <v>76</v>
      </c>
      <c r="AU120" s="211" t="s">
        <v>77</v>
      </c>
      <c r="AY120" s="210" t="s">
        <v>124</v>
      </c>
      <c r="BK120" s="212">
        <f>BK121</f>
        <v>0</v>
      </c>
    </row>
    <row r="121" s="12" customFormat="1" ht="22.8" customHeight="1">
      <c r="A121" s="12"/>
      <c r="B121" s="199"/>
      <c r="C121" s="200"/>
      <c r="D121" s="201" t="s">
        <v>76</v>
      </c>
      <c r="E121" s="213" t="s">
        <v>125</v>
      </c>
      <c r="F121" s="213" t="s">
        <v>126</v>
      </c>
      <c r="G121" s="200"/>
      <c r="H121" s="200"/>
      <c r="I121" s="203"/>
      <c r="J121" s="214">
        <f>BK121</f>
        <v>0</v>
      </c>
      <c r="K121" s="200"/>
      <c r="L121" s="205"/>
      <c r="M121" s="206"/>
      <c r="N121" s="207"/>
      <c r="O121" s="207"/>
      <c r="P121" s="208">
        <f>SUM(P122:P136)</f>
        <v>0</v>
      </c>
      <c r="Q121" s="207"/>
      <c r="R121" s="208">
        <f>SUM(R122:R136)</f>
        <v>2.5885899999999999</v>
      </c>
      <c r="S121" s="207"/>
      <c r="T121" s="209">
        <f>SUM(T122:T136)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10" t="s">
        <v>85</v>
      </c>
      <c r="AT121" s="211" t="s">
        <v>76</v>
      </c>
      <c r="AU121" s="211" t="s">
        <v>85</v>
      </c>
      <c r="AY121" s="210" t="s">
        <v>124</v>
      </c>
      <c r="BK121" s="212">
        <f>SUM(BK122:BK136)</f>
        <v>0</v>
      </c>
    </row>
    <row r="122" s="2" customFormat="1">
      <c r="A122" s="35"/>
      <c r="B122" s="36"/>
      <c r="C122" s="215" t="s">
        <v>85</v>
      </c>
      <c r="D122" s="215" t="s">
        <v>127</v>
      </c>
      <c r="E122" s="216" t="s">
        <v>128</v>
      </c>
      <c r="F122" s="217" t="s">
        <v>129</v>
      </c>
      <c r="G122" s="218" t="s">
        <v>130</v>
      </c>
      <c r="H122" s="219">
        <v>56</v>
      </c>
      <c r="I122" s="220"/>
      <c r="J122" s="221">
        <f>ROUND(I122*H122,2)</f>
        <v>0</v>
      </c>
      <c r="K122" s="217" t="s">
        <v>131</v>
      </c>
      <c r="L122" s="41"/>
      <c r="M122" s="222" t="s">
        <v>1</v>
      </c>
      <c r="N122" s="223" t="s">
        <v>42</v>
      </c>
      <c r="O122" s="88"/>
      <c r="P122" s="224">
        <f>O122*H122</f>
        <v>0</v>
      </c>
      <c r="Q122" s="224">
        <v>0</v>
      </c>
      <c r="R122" s="224">
        <f>Q122*H122</f>
        <v>0</v>
      </c>
      <c r="S122" s="224">
        <v>0</v>
      </c>
      <c r="T122" s="225">
        <f>S122*H122</f>
        <v>0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R122" s="226" t="s">
        <v>132</v>
      </c>
      <c r="AT122" s="226" t="s">
        <v>127</v>
      </c>
      <c r="AU122" s="226" t="s">
        <v>87</v>
      </c>
      <c r="AY122" s="14" t="s">
        <v>124</v>
      </c>
      <c r="BE122" s="227">
        <f>IF(N122="základní",J122,0)</f>
        <v>0</v>
      </c>
      <c r="BF122" s="227">
        <f>IF(N122="snížená",J122,0)</f>
        <v>0</v>
      </c>
      <c r="BG122" s="227">
        <f>IF(N122="zákl. přenesená",J122,0)</f>
        <v>0</v>
      </c>
      <c r="BH122" s="227">
        <f>IF(N122="sníž. přenesená",J122,0)</f>
        <v>0</v>
      </c>
      <c r="BI122" s="227">
        <f>IF(N122="nulová",J122,0)</f>
        <v>0</v>
      </c>
      <c r="BJ122" s="14" t="s">
        <v>85</v>
      </c>
      <c r="BK122" s="227">
        <f>ROUND(I122*H122,2)</f>
        <v>0</v>
      </c>
      <c r="BL122" s="14" t="s">
        <v>132</v>
      </c>
      <c r="BM122" s="226" t="s">
        <v>133</v>
      </c>
    </row>
    <row r="123" s="2" customFormat="1">
      <c r="A123" s="35"/>
      <c r="B123" s="36"/>
      <c r="C123" s="215" t="s">
        <v>87</v>
      </c>
      <c r="D123" s="215" t="s">
        <v>127</v>
      </c>
      <c r="E123" s="216" t="s">
        <v>134</v>
      </c>
      <c r="F123" s="217" t="s">
        <v>135</v>
      </c>
      <c r="G123" s="218" t="s">
        <v>130</v>
      </c>
      <c r="H123" s="219">
        <v>18</v>
      </c>
      <c r="I123" s="220"/>
      <c r="J123" s="221">
        <f>ROUND(I123*H123,2)</f>
        <v>0</v>
      </c>
      <c r="K123" s="217" t="s">
        <v>131</v>
      </c>
      <c r="L123" s="41"/>
      <c r="M123" s="222" t="s">
        <v>1</v>
      </c>
      <c r="N123" s="223" t="s">
        <v>42</v>
      </c>
      <c r="O123" s="88"/>
      <c r="P123" s="224">
        <f>O123*H123</f>
        <v>0</v>
      </c>
      <c r="Q123" s="224">
        <v>0</v>
      </c>
      <c r="R123" s="224">
        <f>Q123*H123</f>
        <v>0</v>
      </c>
      <c r="S123" s="224">
        <v>0</v>
      </c>
      <c r="T123" s="225">
        <f>S123*H123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226" t="s">
        <v>132</v>
      </c>
      <c r="AT123" s="226" t="s">
        <v>127</v>
      </c>
      <c r="AU123" s="226" t="s">
        <v>87</v>
      </c>
      <c r="AY123" s="14" t="s">
        <v>124</v>
      </c>
      <c r="BE123" s="227">
        <f>IF(N123="základní",J123,0)</f>
        <v>0</v>
      </c>
      <c r="BF123" s="227">
        <f>IF(N123="snížená",J123,0)</f>
        <v>0</v>
      </c>
      <c r="BG123" s="227">
        <f>IF(N123="zákl. přenesená",J123,0)</f>
        <v>0</v>
      </c>
      <c r="BH123" s="227">
        <f>IF(N123="sníž. přenesená",J123,0)</f>
        <v>0</v>
      </c>
      <c r="BI123" s="227">
        <f>IF(N123="nulová",J123,0)</f>
        <v>0</v>
      </c>
      <c r="BJ123" s="14" t="s">
        <v>85</v>
      </c>
      <c r="BK123" s="227">
        <f>ROUND(I123*H123,2)</f>
        <v>0</v>
      </c>
      <c r="BL123" s="14" t="s">
        <v>132</v>
      </c>
      <c r="BM123" s="226" t="s">
        <v>136</v>
      </c>
    </row>
    <row r="124" s="2" customFormat="1">
      <c r="A124" s="35"/>
      <c r="B124" s="36"/>
      <c r="C124" s="215" t="s">
        <v>137</v>
      </c>
      <c r="D124" s="215" t="s">
        <v>127</v>
      </c>
      <c r="E124" s="216" t="s">
        <v>138</v>
      </c>
      <c r="F124" s="217" t="s">
        <v>139</v>
      </c>
      <c r="G124" s="218" t="s">
        <v>140</v>
      </c>
      <c r="H124" s="219">
        <v>1022</v>
      </c>
      <c r="I124" s="220"/>
      <c r="J124" s="221">
        <f>ROUND(I124*H124,2)</f>
        <v>0</v>
      </c>
      <c r="K124" s="217" t="s">
        <v>131</v>
      </c>
      <c r="L124" s="41"/>
      <c r="M124" s="222" t="s">
        <v>1</v>
      </c>
      <c r="N124" s="223" t="s">
        <v>42</v>
      </c>
      <c r="O124" s="88"/>
      <c r="P124" s="224">
        <f>O124*H124</f>
        <v>0</v>
      </c>
      <c r="Q124" s="224">
        <v>0</v>
      </c>
      <c r="R124" s="224">
        <f>Q124*H124</f>
        <v>0</v>
      </c>
      <c r="S124" s="224">
        <v>0</v>
      </c>
      <c r="T124" s="225">
        <f>S124*H124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226" t="s">
        <v>132</v>
      </c>
      <c r="AT124" s="226" t="s">
        <v>127</v>
      </c>
      <c r="AU124" s="226" t="s">
        <v>87</v>
      </c>
      <c r="AY124" s="14" t="s">
        <v>124</v>
      </c>
      <c r="BE124" s="227">
        <f>IF(N124="základní",J124,0)</f>
        <v>0</v>
      </c>
      <c r="BF124" s="227">
        <f>IF(N124="snížená",J124,0)</f>
        <v>0</v>
      </c>
      <c r="BG124" s="227">
        <f>IF(N124="zákl. přenesená",J124,0)</f>
        <v>0</v>
      </c>
      <c r="BH124" s="227">
        <f>IF(N124="sníž. přenesená",J124,0)</f>
        <v>0</v>
      </c>
      <c r="BI124" s="227">
        <f>IF(N124="nulová",J124,0)</f>
        <v>0</v>
      </c>
      <c r="BJ124" s="14" t="s">
        <v>85</v>
      </c>
      <c r="BK124" s="227">
        <f>ROUND(I124*H124,2)</f>
        <v>0</v>
      </c>
      <c r="BL124" s="14" t="s">
        <v>132</v>
      </c>
      <c r="BM124" s="226" t="s">
        <v>141</v>
      </c>
    </row>
    <row r="125" s="2" customFormat="1">
      <c r="A125" s="35"/>
      <c r="B125" s="36"/>
      <c r="C125" s="215" t="s">
        <v>125</v>
      </c>
      <c r="D125" s="215" t="s">
        <v>127</v>
      </c>
      <c r="E125" s="216" t="s">
        <v>142</v>
      </c>
      <c r="F125" s="217" t="s">
        <v>143</v>
      </c>
      <c r="G125" s="218" t="s">
        <v>130</v>
      </c>
      <c r="H125" s="219">
        <v>1704</v>
      </c>
      <c r="I125" s="220"/>
      <c r="J125" s="221">
        <f>ROUND(I125*H125,2)</f>
        <v>0</v>
      </c>
      <c r="K125" s="217" t="s">
        <v>131</v>
      </c>
      <c r="L125" s="41"/>
      <c r="M125" s="222" t="s">
        <v>1</v>
      </c>
      <c r="N125" s="223" t="s">
        <v>42</v>
      </c>
      <c r="O125" s="88"/>
      <c r="P125" s="224">
        <f>O125*H125</f>
        <v>0</v>
      </c>
      <c r="Q125" s="224">
        <v>0</v>
      </c>
      <c r="R125" s="224">
        <f>Q125*H125</f>
        <v>0</v>
      </c>
      <c r="S125" s="224">
        <v>0</v>
      </c>
      <c r="T125" s="225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226" t="s">
        <v>132</v>
      </c>
      <c r="AT125" s="226" t="s">
        <v>127</v>
      </c>
      <c r="AU125" s="226" t="s">
        <v>87</v>
      </c>
      <c r="AY125" s="14" t="s">
        <v>124</v>
      </c>
      <c r="BE125" s="227">
        <f>IF(N125="základní",J125,0)</f>
        <v>0</v>
      </c>
      <c r="BF125" s="227">
        <f>IF(N125="snížená",J125,0)</f>
        <v>0</v>
      </c>
      <c r="BG125" s="227">
        <f>IF(N125="zákl. přenesená",J125,0)</f>
        <v>0</v>
      </c>
      <c r="BH125" s="227">
        <f>IF(N125="sníž. přenesená",J125,0)</f>
        <v>0</v>
      </c>
      <c r="BI125" s="227">
        <f>IF(N125="nulová",J125,0)</f>
        <v>0</v>
      </c>
      <c r="BJ125" s="14" t="s">
        <v>85</v>
      </c>
      <c r="BK125" s="227">
        <f>ROUND(I125*H125,2)</f>
        <v>0</v>
      </c>
      <c r="BL125" s="14" t="s">
        <v>132</v>
      </c>
      <c r="BM125" s="226" t="s">
        <v>144</v>
      </c>
    </row>
    <row r="126" s="2" customFormat="1" ht="16.5" customHeight="1">
      <c r="A126" s="35"/>
      <c r="B126" s="36"/>
      <c r="C126" s="228" t="s">
        <v>145</v>
      </c>
      <c r="D126" s="228" t="s">
        <v>146</v>
      </c>
      <c r="E126" s="229" t="s">
        <v>147</v>
      </c>
      <c r="F126" s="230" t="s">
        <v>148</v>
      </c>
      <c r="G126" s="231" t="s">
        <v>130</v>
      </c>
      <c r="H126" s="232">
        <v>3408</v>
      </c>
      <c r="I126" s="233"/>
      <c r="J126" s="234">
        <f>ROUND(I126*H126,2)</f>
        <v>0</v>
      </c>
      <c r="K126" s="230" t="s">
        <v>131</v>
      </c>
      <c r="L126" s="235"/>
      <c r="M126" s="236" t="s">
        <v>1</v>
      </c>
      <c r="N126" s="237" t="s">
        <v>42</v>
      </c>
      <c r="O126" s="88"/>
      <c r="P126" s="224">
        <f>O126*H126</f>
        <v>0</v>
      </c>
      <c r="Q126" s="224">
        <v>0.00018000000000000001</v>
      </c>
      <c r="R126" s="224">
        <f>Q126*H126</f>
        <v>0.61343999999999999</v>
      </c>
      <c r="S126" s="224">
        <v>0</v>
      </c>
      <c r="T126" s="225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26" t="s">
        <v>149</v>
      </c>
      <c r="AT126" s="226" t="s">
        <v>146</v>
      </c>
      <c r="AU126" s="226" t="s">
        <v>87</v>
      </c>
      <c r="AY126" s="14" t="s">
        <v>124</v>
      </c>
      <c r="BE126" s="227">
        <f>IF(N126="základní",J126,0)</f>
        <v>0</v>
      </c>
      <c r="BF126" s="227">
        <f>IF(N126="snížená",J126,0)</f>
        <v>0</v>
      </c>
      <c r="BG126" s="227">
        <f>IF(N126="zákl. přenesená",J126,0)</f>
        <v>0</v>
      </c>
      <c r="BH126" s="227">
        <f>IF(N126="sníž. přenesená",J126,0)</f>
        <v>0</v>
      </c>
      <c r="BI126" s="227">
        <f>IF(N126="nulová",J126,0)</f>
        <v>0</v>
      </c>
      <c r="BJ126" s="14" t="s">
        <v>85</v>
      </c>
      <c r="BK126" s="227">
        <f>ROUND(I126*H126,2)</f>
        <v>0</v>
      </c>
      <c r="BL126" s="14" t="s">
        <v>132</v>
      </c>
      <c r="BM126" s="226" t="s">
        <v>150</v>
      </c>
    </row>
    <row r="127" s="2" customFormat="1" ht="16.5" customHeight="1">
      <c r="A127" s="35"/>
      <c r="B127" s="36"/>
      <c r="C127" s="228" t="s">
        <v>151</v>
      </c>
      <c r="D127" s="228" t="s">
        <v>146</v>
      </c>
      <c r="E127" s="229" t="s">
        <v>152</v>
      </c>
      <c r="F127" s="230" t="s">
        <v>153</v>
      </c>
      <c r="G127" s="231" t="s">
        <v>130</v>
      </c>
      <c r="H127" s="232">
        <v>70</v>
      </c>
      <c r="I127" s="233"/>
      <c r="J127" s="234">
        <f>ROUND(I127*H127,2)</f>
        <v>0</v>
      </c>
      <c r="K127" s="230" t="s">
        <v>131</v>
      </c>
      <c r="L127" s="235"/>
      <c r="M127" s="236" t="s">
        <v>1</v>
      </c>
      <c r="N127" s="237" t="s">
        <v>42</v>
      </c>
      <c r="O127" s="88"/>
      <c r="P127" s="224">
        <f>O127*H127</f>
        <v>0</v>
      </c>
      <c r="Q127" s="224">
        <v>0.00021000000000000001</v>
      </c>
      <c r="R127" s="224">
        <f>Q127*H127</f>
        <v>0.014700000000000001</v>
      </c>
      <c r="S127" s="224">
        <v>0</v>
      </c>
      <c r="T127" s="225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26" t="s">
        <v>149</v>
      </c>
      <c r="AT127" s="226" t="s">
        <v>146</v>
      </c>
      <c r="AU127" s="226" t="s">
        <v>87</v>
      </c>
      <c r="AY127" s="14" t="s">
        <v>124</v>
      </c>
      <c r="BE127" s="227">
        <f>IF(N127="základní",J127,0)</f>
        <v>0</v>
      </c>
      <c r="BF127" s="227">
        <f>IF(N127="snížená",J127,0)</f>
        <v>0</v>
      </c>
      <c r="BG127" s="227">
        <f>IF(N127="zákl. přenesená",J127,0)</f>
        <v>0</v>
      </c>
      <c r="BH127" s="227">
        <f>IF(N127="sníž. přenesená",J127,0)</f>
        <v>0</v>
      </c>
      <c r="BI127" s="227">
        <f>IF(N127="nulová",J127,0)</f>
        <v>0</v>
      </c>
      <c r="BJ127" s="14" t="s">
        <v>85</v>
      </c>
      <c r="BK127" s="227">
        <f>ROUND(I127*H127,2)</f>
        <v>0</v>
      </c>
      <c r="BL127" s="14" t="s">
        <v>132</v>
      </c>
      <c r="BM127" s="226" t="s">
        <v>154</v>
      </c>
    </row>
    <row r="128" s="2" customFormat="1">
      <c r="A128" s="35"/>
      <c r="B128" s="36"/>
      <c r="C128" s="215" t="s">
        <v>149</v>
      </c>
      <c r="D128" s="215" t="s">
        <v>127</v>
      </c>
      <c r="E128" s="216" t="s">
        <v>155</v>
      </c>
      <c r="F128" s="217" t="s">
        <v>156</v>
      </c>
      <c r="G128" s="218" t="s">
        <v>140</v>
      </c>
      <c r="H128" s="219">
        <v>27.899999999999999</v>
      </c>
      <c r="I128" s="220"/>
      <c r="J128" s="221">
        <f>ROUND(I128*H128,2)</f>
        <v>0</v>
      </c>
      <c r="K128" s="217" t="s">
        <v>131</v>
      </c>
      <c r="L128" s="41"/>
      <c r="M128" s="222" t="s">
        <v>1</v>
      </c>
      <c r="N128" s="223" t="s">
        <v>42</v>
      </c>
      <c r="O128" s="88"/>
      <c r="P128" s="224">
        <f>O128*H128</f>
        <v>0</v>
      </c>
      <c r="Q128" s="224">
        <v>0</v>
      </c>
      <c r="R128" s="224">
        <f>Q128*H128</f>
        <v>0</v>
      </c>
      <c r="S128" s="224">
        <v>0</v>
      </c>
      <c r="T128" s="225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26" t="s">
        <v>132</v>
      </c>
      <c r="AT128" s="226" t="s">
        <v>127</v>
      </c>
      <c r="AU128" s="226" t="s">
        <v>87</v>
      </c>
      <c r="AY128" s="14" t="s">
        <v>124</v>
      </c>
      <c r="BE128" s="227">
        <f>IF(N128="základní",J128,0)</f>
        <v>0</v>
      </c>
      <c r="BF128" s="227">
        <f>IF(N128="snížená",J128,0)</f>
        <v>0</v>
      </c>
      <c r="BG128" s="227">
        <f>IF(N128="zákl. přenesená",J128,0)</f>
        <v>0</v>
      </c>
      <c r="BH128" s="227">
        <f>IF(N128="sníž. přenesená",J128,0)</f>
        <v>0</v>
      </c>
      <c r="BI128" s="227">
        <f>IF(N128="nulová",J128,0)</f>
        <v>0</v>
      </c>
      <c r="BJ128" s="14" t="s">
        <v>85</v>
      </c>
      <c r="BK128" s="227">
        <f>ROUND(I128*H128,2)</f>
        <v>0</v>
      </c>
      <c r="BL128" s="14" t="s">
        <v>132</v>
      </c>
      <c r="BM128" s="226" t="s">
        <v>157</v>
      </c>
    </row>
    <row r="129" s="2" customFormat="1" ht="16.5" customHeight="1">
      <c r="A129" s="35"/>
      <c r="B129" s="36"/>
      <c r="C129" s="228" t="s">
        <v>158</v>
      </c>
      <c r="D129" s="228" t="s">
        <v>146</v>
      </c>
      <c r="E129" s="229" t="s">
        <v>159</v>
      </c>
      <c r="F129" s="230" t="s">
        <v>160</v>
      </c>
      <c r="G129" s="231" t="s">
        <v>130</v>
      </c>
      <c r="H129" s="232">
        <v>4</v>
      </c>
      <c r="I129" s="233"/>
      <c r="J129" s="234">
        <f>ROUND(I129*H129,2)</f>
        <v>0</v>
      </c>
      <c r="K129" s="230" t="s">
        <v>131</v>
      </c>
      <c r="L129" s="235"/>
      <c r="M129" s="236" t="s">
        <v>1</v>
      </c>
      <c r="N129" s="237" t="s">
        <v>42</v>
      </c>
      <c r="O129" s="88"/>
      <c r="P129" s="224">
        <f>O129*H129</f>
        <v>0</v>
      </c>
      <c r="Q129" s="224">
        <v>0.25684000000000001</v>
      </c>
      <c r="R129" s="224">
        <f>Q129*H129</f>
        <v>1.0273600000000001</v>
      </c>
      <c r="S129" s="224">
        <v>0</v>
      </c>
      <c r="T129" s="225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26" t="s">
        <v>149</v>
      </c>
      <c r="AT129" s="226" t="s">
        <v>146</v>
      </c>
      <c r="AU129" s="226" t="s">
        <v>87</v>
      </c>
      <c r="AY129" s="14" t="s">
        <v>124</v>
      </c>
      <c r="BE129" s="227">
        <f>IF(N129="základní",J129,0)</f>
        <v>0</v>
      </c>
      <c r="BF129" s="227">
        <f>IF(N129="snížená",J129,0)</f>
        <v>0</v>
      </c>
      <c r="BG129" s="227">
        <f>IF(N129="zákl. přenesená",J129,0)</f>
        <v>0</v>
      </c>
      <c r="BH129" s="227">
        <f>IF(N129="sníž. přenesená",J129,0)</f>
        <v>0</v>
      </c>
      <c r="BI129" s="227">
        <f>IF(N129="nulová",J129,0)</f>
        <v>0</v>
      </c>
      <c r="BJ129" s="14" t="s">
        <v>85</v>
      </c>
      <c r="BK129" s="227">
        <f>ROUND(I129*H129,2)</f>
        <v>0</v>
      </c>
      <c r="BL129" s="14" t="s">
        <v>132</v>
      </c>
      <c r="BM129" s="226" t="s">
        <v>161</v>
      </c>
    </row>
    <row r="130" s="2" customFormat="1" ht="16.5" customHeight="1">
      <c r="A130" s="35"/>
      <c r="B130" s="36"/>
      <c r="C130" s="228" t="s">
        <v>162</v>
      </c>
      <c r="D130" s="228" t="s">
        <v>146</v>
      </c>
      <c r="E130" s="229" t="s">
        <v>163</v>
      </c>
      <c r="F130" s="230" t="s">
        <v>164</v>
      </c>
      <c r="G130" s="231" t="s">
        <v>130</v>
      </c>
      <c r="H130" s="232">
        <v>3</v>
      </c>
      <c r="I130" s="233"/>
      <c r="J130" s="234">
        <f>ROUND(I130*H130,2)</f>
        <v>0</v>
      </c>
      <c r="K130" s="230" t="s">
        <v>131</v>
      </c>
      <c r="L130" s="235"/>
      <c r="M130" s="236" t="s">
        <v>1</v>
      </c>
      <c r="N130" s="237" t="s">
        <v>42</v>
      </c>
      <c r="O130" s="88"/>
      <c r="P130" s="224">
        <f>O130*H130</f>
        <v>0</v>
      </c>
      <c r="Q130" s="224">
        <v>0.31102999999999997</v>
      </c>
      <c r="R130" s="224">
        <f>Q130*H130</f>
        <v>0.93308999999999998</v>
      </c>
      <c r="S130" s="224">
        <v>0</v>
      </c>
      <c r="T130" s="225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26" t="s">
        <v>149</v>
      </c>
      <c r="AT130" s="226" t="s">
        <v>146</v>
      </c>
      <c r="AU130" s="226" t="s">
        <v>87</v>
      </c>
      <c r="AY130" s="14" t="s">
        <v>124</v>
      </c>
      <c r="BE130" s="227">
        <f>IF(N130="základní",J130,0)</f>
        <v>0</v>
      </c>
      <c r="BF130" s="227">
        <f>IF(N130="snížená",J130,0)</f>
        <v>0</v>
      </c>
      <c r="BG130" s="227">
        <f>IF(N130="zákl. přenesená",J130,0)</f>
        <v>0</v>
      </c>
      <c r="BH130" s="227">
        <f>IF(N130="sníž. přenesená",J130,0)</f>
        <v>0</v>
      </c>
      <c r="BI130" s="227">
        <f>IF(N130="nulová",J130,0)</f>
        <v>0</v>
      </c>
      <c r="BJ130" s="14" t="s">
        <v>85</v>
      </c>
      <c r="BK130" s="227">
        <f>ROUND(I130*H130,2)</f>
        <v>0</v>
      </c>
      <c r="BL130" s="14" t="s">
        <v>132</v>
      </c>
      <c r="BM130" s="226" t="s">
        <v>165</v>
      </c>
    </row>
    <row r="131" s="2" customFormat="1" ht="55.5" customHeight="1">
      <c r="A131" s="35"/>
      <c r="B131" s="36"/>
      <c r="C131" s="215" t="s">
        <v>166</v>
      </c>
      <c r="D131" s="215" t="s">
        <v>127</v>
      </c>
      <c r="E131" s="216" t="s">
        <v>167</v>
      </c>
      <c r="F131" s="217" t="s">
        <v>168</v>
      </c>
      <c r="G131" s="218" t="s">
        <v>140</v>
      </c>
      <c r="H131" s="219">
        <v>17.396000000000001</v>
      </c>
      <c r="I131" s="220"/>
      <c r="J131" s="221">
        <f>ROUND(I131*H131,2)</f>
        <v>0</v>
      </c>
      <c r="K131" s="217" t="s">
        <v>131</v>
      </c>
      <c r="L131" s="41"/>
      <c r="M131" s="222" t="s">
        <v>1</v>
      </c>
      <c r="N131" s="223" t="s">
        <v>42</v>
      </c>
      <c r="O131" s="88"/>
      <c r="P131" s="224">
        <f>O131*H131</f>
        <v>0</v>
      </c>
      <c r="Q131" s="224">
        <v>0</v>
      </c>
      <c r="R131" s="224">
        <f>Q131*H131</f>
        <v>0</v>
      </c>
      <c r="S131" s="224">
        <v>0</v>
      </c>
      <c r="T131" s="225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26" t="s">
        <v>132</v>
      </c>
      <c r="AT131" s="226" t="s">
        <v>127</v>
      </c>
      <c r="AU131" s="226" t="s">
        <v>87</v>
      </c>
      <c r="AY131" s="14" t="s">
        <v>124</v>
      </c>
      <c r="BE131" s="227">
        <f>IF(N131="základní",J131,0)</f>
        <v>0</v>
      </c>
      <c r="BF131" s="227">
        <f>IF(N131="snížená",J131,0)</f>
        <v>0</v>
      </c>
      <c r="BG131" s="227">
        <f>IF(N131="zákl. přenesená",J131,0)</f>
        <v>0</v>
      </c>
      <c r="BH131" s="227">
        <f>IF(N131="sníž. přenesená",J131,0)</f>
        <v>0</v>
      </c>
      <c r="BI131" s="227">
        <f>IF(N131="nulová",J131,0)</f>
        <v>0</v>
      </c>
      <c r="BJ131" s="14" t="s">
        <v>85</v>
      </c>
      <c r="BK131" s="227">
        <f>ROUND(I131*H131,2)</f>
        <v>0</v>
      </c>
      <c r="BL131" s="14" t="s">
        <v>132</v>
      </c>
      <c r="BM131" s="226" t="s">
        <v>169</v>
      </c>
    </row>
    <row r="132" s="2" customFormat="1">
      <c r="A132" s="35"/>
      <c r="B132" s="36"/>
      <c r="C132" s="215" t="s">
        <v>170</v>
      </c>
      <c r="D132" s="215" t="s">
        <v>127</v>
      </c>
      <c r="E132" s="216" t="s">
        <v>171</v>
      </c>
      <c r="F132" s="217" t="s">
        <v>172</v>
      </c>
      <c r="G132" s="218" t="s">
        <v>140</v>
      </c>
      <c r="H132" s="219">
        <v>9.1300000000000008</v>
      </c>
      <c r="I132" s="220"/>
      <c r="J132" s="221">
        <f>ROUND(I132*H132,2)</f>
        <v>0</v>
      </c>
      <c r="K132" s="217" t="s">
        <v>131</v>
      </c>
      <c r="L132" s="41"/>
      <c r="M132" s="222" t="s">
        <v>1</v>
      </c>
      <c r="N132" s="223" t="s">
        <v>42</v>
      </c>
      <c r="O132" s="88"/>
      <c r="P132" s="224">
        <f>O132*H132</f>
        <v>0</v>
      </c>
      <c r="Q132" s="224">
        <v>0</v>
      </c>
      <c r="R132" s="224">
        <f>Q132*H132</f>
        <v>0</v>
      </c>
      <c r="S132" s="224">
        <v>0</v>
      </c>
      <c r="T132" s="225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26" t="s">
        <v>132</v>
      </c>
      <c r="AT132" s="226" t="s">
        <v>127</v>
      </c>
      <c r="AU132" s="226" t="s">
        <v>87</v>
      </c>
      <c r="AY132" s="14" t="s">
        <v>124</v>
      </c>
      <c r="BE132" s="227">
        <f>IF(N132="základní",J132,0)</f>
        <v>0</v>
      </c>
      <c r="BF132" s="227">
        <f>IF(N132="snížená",J132,0)</f>
        <v>0</v>
      </c>
      <c r="BG132" s="227">
        <f>IF(N132="zákl. přenesená",J132,0)</f>
        <v>0</v>
      </c>
      <c r="BH132" s="227">
        <f>IF(N132="sníž. přenesená",J132,0)</f>
        <v>0</v>
      </c>
      <c r="BI132" s="227">
        <f>IF(N132="nulová",J132,0)</f>
        <v>0</v>
      </c>
      <c r="BJ132" s="14" t="s">
        <v>85</v>
      </c>
      <c r="BK132" s="227">
        <f>ROUND(I132*H132,2)</f>
        <v>0</v>
      </c>
      <c r="BL132" s="14" t="s">
        <v>132</v>
      </c>
      <c r="BM132" s="226" t="s">
        <v>173</v>
      </c>
    </row>
    <row r="133" s="2" customFormat="1" ht="55.5" customHeight="1">
      <c r="A133" s="35"/>
      <c r="B133" s="36"/>
      <c r="C133" s="215" t="s">
        <v>174</v>
      </c>
      <c r="D133" s="215" t="s">
        <v>127</v>
      </c>
      <c r="E133" s="216" t="s">
        <v>175</v>
      </c>
      <c r="F133" s="217" t="s">
        <v>176</v>
      </c>
      <c r="G133" s="218" t="s">
        <v>177</v>
      </c>
      <c r="H133" s="219">
        <v>32</v>
      </c>
      <c r="I133" s="220"/>
      <c r="J133" s="221">
        <f>ROUND(I133*H133,2)</f>
        <v>0</v>
      </c>
      <c r="K133" s="217" t="s">
        <v>131</v>
      </c>
      <c r="L133" s="41"/>
      <c r="M133" s="222" t="s">
        <v>1</v>
      </c>
      <c r="N133" s="223" t="s">
        <v>42</v>
      </c>
      <c r="O133" s="88"/>
      <c r="P133" s="224">
        <f>O133*H133</f>
        <v>0</v>
      </c>
      <c r="Q133" s="224">
        <v>0</v>
      </c>
      <c r="R133" s="224">
        <f>Q133*H133</f>
        <v>0</v>
      </c>
      <c r="S133" s="224">
        <v>0</v>
      </c>
      <c r="T133" s="225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26" t="s">
        <v>132</v>
      </c>
      <c r="AT133" s="226" t="s">
        <v>127</v>
      </c>
      <c r="AU133" s="226" t="s">
        <v>87</v>
      </c>
      <c r="AY133" s="14" t="s">
        <v>124</v>
      </c>
      <c r="BE133" s="227">
        <f>IF(N133="základní",J133,0)</f>
        <v>0</v>
      </c>
      <c r="BF133" s="227">
        <f>IF(N133="snížená",J133,0)</f>
        <v>0</v>
      </c>
      <c r="BG133" s="227">
        <f>IF(N133="zákl. přenesená",J133,0)</f>
        <v>0</v>
      </c>
      <c r="BH133" s="227">
        <f>IF(N133="sníž. přenesená",J133,0)</f>
        <v>0</v>
      </c>
      <c r="BI133" s="227">
        <f>IF(N133="nulová",J133,0)</f>
        <v>0</v>
      </c>
      <c r="BJ133" s="14" t="s">
        <v>85</v>
      </c>
      <c r="BK133" s="227">
        <f>ROUND(I133*H133,2)</f>
        <v>0</v>
      </c>
      <c r="BL133" s="14" t="s">
        <v>132</v>
      </c>
      <c r="BM133" s="226" t="s">
        <v>178</v>
      </c>
    </row>
    <row r="134" s="2" customFormat="1">
      <c r="A134" s="35"/>
      <c r="B134" s="36"/>
      <c r="C134" s="215" t="s">
        <v>179</v>
      </c>
      <c r="D134" s="215" t="s">
        <v>127</v>
      </c>
      <c r="E134" s="216" t="s">
        <v>180</v>
      </c>
      <c r="F134" s="217" t="s">
        <v>181</v>
      </c>
      <c r="G134" s="218" t="s">
        <v>177</v>
      </c>
      <c r="H134" s="219">
        <v>8</v>
      </c>
      <c r="I134" s="220"/>
      <c r="J134" s="221">
        <f>ROUND(I134*H134,2)</f>
        <v>0</v>
      </c>
      <c r="K134" s="217" t="s">
        <v>131</v>
      </c>
      <c r="L134" s="41"/>
      <c r="M134" s="222" t="s">
        <v>1</v>
      </c>
      <c r="N134" s="223" t="s">
        <v>42</v>
      </c>
      <c r="O134" s="88"/>
      <c r="P134" s="224">
        <f>O134*H134</f>
        <v>0</v>
      </c>
      <c r="Q134" s="224">
        <v>0</v>
      </c>
      <c r="R134" s="224">
        <f>Q134*H134</f>
        <v>0</v>
      </c>
      <c r="S134" s="224">
        <v>0</v>
      </c>
      <c r="T134" s="225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26" t="s">
        <v>132</v>
      </c>
      <c r="AT134" s="226" t="s">
        <v>127</v>
      </c>
      <c r="AU134" s="226" t="s">
        <v>87</v>
      </c>
      <c r="AY134" s="14" t="s">
        <v>124</v>
      </c>
      <c r="BE134" s="227">
        <f>IF(N134="základní",J134,0)</f>
        <v>0</v>
      </c>
      <c r="BF134" s="227">
        <f>IF(N134="snížená",J134,0)</f>
        <v>0</v>
      </c>
      <c r="BG134" s="227">
        <f>IF(N134="zákl. přenesená",J134,0)</f>
        <v>0</v>
      </c>
      <c r="BH134" s="227">
        <f>IF(N134="sníž. přenesená",J134,0)</f>
        <v>0</v>
      </c>
      <c r="BI134" s="227">
        <f>IF(N134="nulová",J134,0)</f>
        <v>0</v>
      </c>
      <c r="BJ134" s="14" t="s">
        <v>85</v>
      </c>
      <c r="BK134" s="227">
        <f>ROUND(I134*H134,2)</f>
        <v>0</v>
      </c>
      <c r="BL134" s="14" t="s">
        <v>132</v>
      </c>
      <c r="BM134" s="226" t="s">
        <v>182</v>
      </c>
    </row>
    <row r="135" s="2" customFormat="1">
      <c r="A135" s="35"/>
      <c r="B135" s="36"/>
      <c r="C135" s="215" t="s">
        <v>8</v>
      </c>
      <c r="D135" s="215" t="s">
        <v>127</v>
      </c>
      <c r="E135" s="216" t="s">
        <v>183</v>
      </c>
      <c r="F135" s="217" t="s">
        <v>184</v>
      </c>
      <c r="G135" s="218" t="s">
        <v>140</v>
      </c>
      <c r="H135" s="219">
        <v>2300</v>
      </c>
      <c r="I135" s="220"/>
      <c r="J135" s="221">
        <f>ROUND(I135*H135,2)</f>
        <v>0</v>
      </c>
      <c r="K135" s="217" t="s">
        <v>131</v>
      </c>
      <c r="L135" s="41"/>
      <c r="M135" s="222" t="s">
        <v>1</v>
      </c>
      <c r="N135" s="223" t="s">
        <v>42</v>
      </c>
      <c r="O135" s="88"/>
      <c r="P135" s="224">
        <f>O135*H135</f>
        <v>0</v>
      </c>
      <c r="Q135" s="224">
        <v>0</v>
      </c>
      <c r="R135" s="224">
        <f>Q135*H135</f>
        <v>0</v>
      </c>
      <c r="S135" s="224">
        <v>0</v>
      </c>
      <c r="T135" s="225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26" t="s">
        <v>132</v>
      </c>
      <c r="AT135" s="226" t="s">
        <v>127</v>
      </c>
      <c r="AU135" s="226" t="s">
        <v>87</v>
      </c>
      <c r="AY135" s="14" t="s">
        <v>124</v>
      </c>
      <c r="BE135" s="227">
        <f>IF(N135="základní",J135,0)</f>
        <v>0</v>
      </c>
      <c r="BF135" s="227">
        <f>IF(N135="snížená",J135,0)</f>
        <v>0</v>
      </c>
      <c r="BG135" s="227">
        <f>IF(N135="zákl. přenesená",J135,0)</f>
        <v>0</v>
      </c>
      <c r="BH135" s="227">
        <f>IF(N135="sníž. přenesená",J135,0)</f>
        <v>0</v>
      </c>
      <c r="BI135" s="227">
        <f>IF(N135="nulová",J135,0)</f>
        <v>0</v>
      </c>
      <c r="BJ135" s="14" t="s">
        <v>85</v>
      </c>
      <c r="BK135" s="227">
        <f>ROUND(I135*H135,2)</f>
        <v>0</v>
      </c>
      <c r="BL135" s="14" t="s">
        <v>132</v>
      </c>
      <c r="BM135" s="226" t="s">
        <v>185</v>
      </c>
    </row>
    <row r="136" s="2" customFormat="1">
      <c r="A136" s="35"/>
      <c r="B136" s="36"/>
      <c r="C136" s="215" t="s">
        <v>186</v>
      </c>
      <c r="D136" s="215" t="s">
        <v>127</v>
      </c>
      <c r="E136" s="216" t="s">
        <v>187</v>
      </c>
      <c r="F136" s="217" t="s">
        <v>188</v>
      </c>
      <c r="G136" s="218" t="s">
        <v>140</v>
      </c>
      <c r="H136" s="219">
        <v>2300</v>
      </c>
      <c r="I136" s="220"/>
      <c r="J136" s="221">
        <f>ROUND(I136*H136,2)</f>
        <v>0</v>
      </c>
      <c r="K136" s="217" t="s">
        <v>131</v>
      </c>
      <c r="L136" s="41"/>
      <c r="M136" s="222" t="s">
        <v>1</v>
      </c>
      <c r="N136" s="223" t="s">
        <v>42</v>
      </c>
      <c r="O136" s="88"/>
      <c r="P136" s="224">
        <f>O136*H136</f>
        <v>0</v>
      </c>
      <c r="Q136" s="224">
        <v>0</v>
      </c>
      <c r="R136" s="224">
        <f>Q136*H136</f>
        <v>0</v>
      </c>
      <c r="S136" s="224">
        <v>0</v>
      </c>
      <c r="T136" s="225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26" t="s">
        <v>132</v>
      </c>
      <c r="AT136" s="226" t="s">
        <v>127</v>
      </c>
      <c r="AU136" s="226" t="s">
        <v>87</v>
      </c>
      <c r="AY136" s="14" t="s">
        <v>124</v>
      </c>
      <c r="BE136" s="227">
        <f>IF(N136="základní",J136,0)</f>
        <v>0</v>
      </c>
      <c r="BF136" s="227">
        <f>IF(N136="snížená",J136,0)</f>
        <v>0</v>
      </c>
      <c r="BG136" s="227">
        <f>IF(N136="zákl. přenesená",J136,0)</f>
        <v>0</v>
      </c>
      <c r="BH136" s="227">
        <f>IF(N136="sníž. přenesená",J136,0)</f>
        <v>0</v>
      </c>
      <c r="BI136" s="227">
        <f>IF(N136="nulová",J136,0)</f>
        <v>0</v>
      </c>
      <c r="BJ136" s="14" t="s">
        <v>85</v>
      </c>
      <c r="BK136" s="227">
        <f>ROUND(I136*H136,2)</f>
        <v>0</v>
      </c>
      <c r="BL136" s="14" t="s">
        <v>132</v>
      </c>
      <c r="BM136" s="226" t="s">
        <v>189</v>
      </c>
    </row>
    <row r="137" s="12" customFormat="1" ht="25.92" customHeight="1">
      <c r="A137" s="12"/>
      <c r="B137" s="199"/>
      <c r="C137" s="200"/>
      <c r="D137" s="201" t="s">
        <v>76</v>
      </c>
      <c r="E137" s="202" t="s">
        <v>190</v>
      </c>
      <c r="F137" s="202" t="s">
        <v>191</v>
      </c>
      <c r="G137" s="200"/>
      <c r="H137" s="200"/>
      <c r="I137" s="203"/>
      <c r="J137" s="204">
        <f>BK137</f>
        <v>0</v>
      </c>
      <c r="K137" s="200"/>
      <c r="L137" s="205"/>
      <c r="M137" s="206"/>
      <c r="N137" s="207"/>
      <c r="O137" s="207"/>
      <c r="P137" s="208">
        <f>SUM(P138:P151)</f>
        <v>0</v>
      </c>
      <c r="Q137" s="207"/>
      <c r="R137" s="208">
        <f>SUM(R138:R151)</f>
        <v>0</v>
      </c>
      <c r="S137" s="207"/>
      <c r="T137" s="209">
        <f>SUM(T138:T151)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10" t="s">
        <v>132</v>
      </c>
      <c r="AT137" s="211" t="s">
        <v>76</v>
      </c>
      <c r="AU137" s="211" t="s">
        <v>77</v>
      </c>
      <c r="AY137" s="210" t="s">
        <v>124</v>
      </c>
      <c r="BK137" s="212">
        <f>SUM(BK138:BK151)</f>
        <v>0</v>
      </c>
    </row>
    <row r="138" s="2" customFormat="1" ht="33" customHeight="1">
      <c r="A138" s="35"/>
      <c r="B138" s="36"/>
      <c r="C138" s="215" t="s">
        <v>192</v>
      </c>
      <c r="D138" s="215" t="s">
        <v>127</v>
      </c>
      <c r="E138" s="216" t="s">
        <v>193</v>
      </c>
      <c r="F138" s="217" t="s">
        <v>194</v>
      </c>
      <c r="G138" s="218" t="s">
        <v>130</v>
      </c>
      <c r="H138" s="219">
        <v>20</v>
      </c>
      <c r="I138" s="220"/>
      <c r="J138" s="221">
        <f>ROUND(I138*H138,2)</f>
        <v>0</v>
      </c>
      <c r="K138" s="217" t="s">
        <v>131</v>
      </c>
      <c r="L138" s="41"/>
      <c r="M138" s="222" t="s">
        <v>1</v>
      </c>
      <c r="N138" s="223" t="s">
        <v>42</v>
      </c>
      <c r="O138" s="88"/>
      <c r="P138" s="224">
        <f>O138*H138</f>
        <v>0</v>
      </c>
      <c r="Q138" s="224">
        <v>0</v>
      </c>
      <c r="R138" s="224">
        <f>Q138*H138</f>
        <v>0</v>
      </c>
      <c r="S138" s="224">
        <v>0</v>
      </c>
      <c r="T138" s="225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26" t="s">
        <v>195</v>
      </c>
      <c r="AT138" s="226" t="s">
        <v>127</v>
      </c>
      <c r="AU138" s="226" t="s">
        <v>85</v>
      </c>
      <c r="AY138" s="14" t="s">
        <v>124</v>
      </c>
      <c r="BE138" s="227">
        <f>IF(N138="základní",J138,0)</f>
        <v>0</v>
      </c>
      <c r="BF138" s="227">
        <f>IF(N138="snížená",J138,0)</f>
        <v>0</v>
      </c>
      <c r="BG138" s="227">
        <f>IF(N138="zákl. přenesená",J138,0)</f>
        <v>0</v>
      </c>
      <c r="BH138" s="227">
        <f>IF(N138="sníž. přenesená",J138,0)</f>
        <v>0</v>
      </c>
      <c r="BI138" s="227">
        <f>IF(N138="nulová",J138,0)</f>
        <v>0</v>
      </c>
      <c r="BJ138" s="14" t="s">
        <v>85</v>
      </c>
      <c r="BK138" s="227">
        <f>ROUND(I138*H138,2)</f>
        <v>0</v>
      </c>
      <c r="BL138" s="14" t="s">
        <v>195</v>
      </c>
      <c r="BM138" s="226" t="s">
        <v>196</v>
      </c>
    </row>
    <row r="139" s="2" customFormat="1" ht="16.5" customHeight="1">
      <c r="A139" s="35"/>
      <c r="B139" s="36"/>
      <c r="C139" s="215" t="s">
        <v>197</v>
      </c>
      <c r="D139" s="215" t="s">
        <v>127</v>
      </c>
      <c r="E139" s="216" t="s">
        <v>198</v>
      </c>
      <c r="F139" s="217" t="s">
        <v>199</v>
      </c>
      <c r="G139" s="218" t="s">
        <v>130</v>
      </c>
      <c r="H139" s="219">
        <v>20</v>
      </c>
      <c r="I139" s="220"/>
      <c r="J139" s="221">
        <f>ROUND(I139*H139,2)</f>
        <v>0</v>
      </c>
      <c r="K139" s="217" t="s">
        <v>131</v>
      </c>
      <c r="L139" s="41"/>
      <c r="M139" s="222" t="s">
        <v>1</v>
      </c>
      <c r="N139" s="223" t="s">
        <v>42</v>
      </c>
      <c r="O139" s="88"/>
      <c r="P139" s="224">
        <f>O139*H139</f>
        <v>0</v>
      </c>
      <c r="Q139" s="224">
        <v>0</v>
      </c>
      <c r="R139" s="224">
        <f>Q139*H139</f>
        <v>0</v>
      </c>
      <c r="S139" s="224">
        <v>0</v>
      </c>
      <c r="T139" s="225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26" t="s">
        <v>195</v>
      </c>
      <c r="AT139" s="226" t="s">
        <v>127</v>
      </c>
      <c r="AU139" s="226" t="s">
        <v>85</v>
      </c>
      <c r="AY139" s="14" t="s">
        <v>124</v>
      </c>
      <c r="BE139" s="227">
        <f>IF(N139="základní",J139,0)</f>
        <v>0</v>
      </c>
      <c r="BF139" s="227">
        <f>IF(N139="snížená",J139,0)</f>
        <v>0</v>
      </c>
      <c r="BG139" s="227">
        <f>IF(N139="zákl. přenesená",J139,0)</f>
        <v>0</v>
      </c>
      <c r="BH139" s="227">
        <f>IF(N139="sníž. přenesená",J139,0)</f>
        <v>0</v>
      </c>
      <c r="BI139" s="227">
        <f>IF(N139="nulová",J139,0)</f>
        <v>0</v>
      </c>
      <c r="BJ139" s="14" t="s">
        <v>85</v>
      </c>
      <c r="BK139" s="227">
        <f>ROUND(I139*H139,2)</f>
        <v>0</v>
      </c>
      <c r="BL139" s="14" t="s">
        <v>195</v>
      </c>
      <c r="BM139" s="226" t="s">
        <v>200</v>
      </c>
    </row>
    <row r="140" s="2" customFormat="1" ht="16.5" customHeight="1">
      <c r="A140" s="35"/>
      <c r="B140" s="36"/>
      <c r="C140" s="228" t="s">
        <v>201</v>
      </c>
      <c r="D140" s="228" t="s">
        <v>146</v>
      </c>
      <c r="E140" s="229" t="s">
        <v>202</v>
      </c>
      <c r="F140" s="230" t="s">
        <v>203</v>
      </c>
      <c r="G140" s="231" t="s">
        <v>130</v>
      </c>
      <c r="H140" s="232">
        <v>20</v>
      </c>
      <c r="I140" s="233"/>
      <c r="J140" s="234">
        <f>ROUND(I140*H140,2)</f>
        <v>0</v>
      </c>
      <c r="K140" s="230" t="s">
        <v>131</v>
      </c>
      <c r="L140" s="235"/>
      <c r="M140" s="236" t="s">
        <v>1</v>
      </c>
      <c r="N140" s="237" t="s">
        <v>42</v>
      </c>
      <c r="O140" s="88"/>
      <c r="P140" s="224">
        <f>O140*H140</f>
        <v>0</v>
      </c>
      <c r="Q140" s="224">
        <v>0</v>
      </c>
      <c r="R140" s="224">
        <f>Q140*H140</f>
        <v>0</v>
      </c>
      <c r="S140" s="224">
        <v>0</v>
      </c>
      <c r="T140" s="225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26" t="s">
        <v>204</v>
      </c>
      <c r="AT140" s="226" t="s">
        <v>146</v>
      </c>
      <c r="AU140" s="226" t="s">
        <v>85</v>
      </c>
      <c r="AY140" s="14" t="s">
        <v>124</v>
      </c>
      <c r="BE140" s="227">
        <f>IF(N140="základní",J140,0)</f>
        <v>0</v>
      </c>
      <c r="BF140" s="227">
        <f>IF(N140="snížená",J140,0)</f>
        <v>0</v>
      </c>
      <c r="BG140" s="227">
        <f>IF(N140="zákl. přenesená",J140,0)</f>
        <v>0</v>
      </c>
      <c r="BH140" s="227">
        <f>IF(N140="sníž. přenesená",J140,0)</f>
        <v>0</v>
      </c>
      <c r="BI140" s="227">
        <f>IF(N140="nulová",J140,0)</f>
        <v>0</v>
      </c>
      <c r="BJ140" s="14" t="s">
        <v>85</v>
      </c>
      <c r="BK140" s="227">
        <f>ROUND(I140*H140,2)</f>
        <v>0</v>
      </c>
      <c r="BL140" s="14" t="s">
        <v>204</v>
      </c>
      <c r="BM140" s="226" t="s">
        <v>205</v>
      </c>
    </row>
    <row r="141" s="2" customFormat="1" ht="16.5" customHeight="1">
      <c r="A141" s="35"/>
      <c r="B141" s="36"/>
      <c r="C141" s="215" t="s">
        <v>206</v>
      </c>
      <c r="D141" s="215" t="s">
        <v>127</v>
      </c>
      <c r="E141" s="216" t="s">
        <v>207</v>
      </c>
      <c r="F141" s="217" t="s">
        <v>208</v>
      </c>
      <c r="G141" s="218" t="s">
        <v>130</v>
      </c>
      <c r="H141" s="219">
        <v>2</v>
      </c>
      <c r="I141" s="220"/>
      <c r="J141" s="221">
        <f>ROUND(I141*H141,2)</f>
        <v>0</v>
      </c>
      <c r="K141" s="217" t="s">
        <v>131</v>
      </c>
      <c r="L141" s="41"/>
      <c r="M141" s="222" t="s">
        <v>1</v>
      </c>
      <c r="N141" s="223" t="s">
        <v>42</v>
      </c>
      <c r="O141" s="88"/>
      <c r="P141" s="224">
        <f>O141*H141</f>
        <v>0</v>
      </c>
      <c r="Q141" s="224">
        <v>0</v>
      </c>
      <c r="R141" s="224">
        <f>Q141*H141</f>
        <v>0</v>
      </c>
      <c r="S141" s="224">
        <v>0</v>
      </c>
      <c r="T141" s="225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26" t="s">
        <v>195</v>
      </c>
      <c r="AT141" s="226" t="s">
        <v>127</v>
      </c>
      <c r="AU141" s="226" t="s">
        <v>85</v>
      </c>
      <c r="AY141" s="14" t="s">
        <v>124</v>
      </c>
      <c r="BE141" s="227">
        <f>IF(N141="základní",J141,0)</f>
        <v>0</v>
      </c>
      <c r="BF141" s="227">
        <f>IF(N141="snížená",J141,0)</f>
        <v>0</v>
      </c>
      <c r="BG141" s="227">
        <f>IF(N141="zákl. přenesená",J141,0)</f>
        <v>0</v>
      </c>
      <c r="BH141" s="227">
        <f>IF(N141="sníž. přenesená",J141,0)</f>
        <v>0</v>
      </c>
      <c r="BI141" s="227">
        <f>IF(N141="nulová",J141,0)</f>
        <v>0</v>
      </c>
      <c r="BJ141" s="14" t="s">
        <v>85</v>
      </c>
      <c r="BK141" s="227">
        <f>ROUND(I141*H141,2)</f>
        <v>0</v>
      </c>
      <c r="BL141" s="14" t="s">
        <v>195</v>
      </c>
      <c r="BM141" s="226" t="s">
        <v>209</v>
      </c>
    </row>
    <row r="142" s="2" customFormat="1" ht="16.5" customHeight="1">
      <c r="A142" s="35"/>
      <c r="B142" s="36"/>
      <c r="C142" s="215" t="s">
        <v>7</v>
      </c>
      <c r="D142" s="215" t="s">
        <v>127</v>
      </c>
      <c r="E142" s="216" t="s">
        <v>210</v>
      </c>
      <c r="F142" s="217" t="s">
        <v>211</v>
      </c>
      <c r="G142" s="218" t="s">
        <v>130</v>
      </c>
      <c r="H142" s="219">
        <v>2</v>
      </c>
      <c r="I142" s="220"/>
      <c r="J142" s="221">
        <f>ROUND(I142*H142,2)</f>
        <v>0</v>
      </c>
      <c r="K142" s="217" t="s">
        <v>131</v>
      </c>
      <c r="L142" s="41"/>
      <c r="M142" s="222" t="s">
        <v>1</v>
      </c>
      <c r="N142" s="223" t="s">
        <v>42</v>
      </c>
      <c r="O142" s="88"/>
      <c r="P142" s="224">
        <f>O142*H142</f>
        <v>0</v>
      </c>
      <c r="Q142" s="224">
        <v>0</v>
      </c>
      <c r="R142" s="224">
        <f>Q142*H142</f>
        <v>0</v>
      </c>
      <c r="S142" s="224">
        <v>0</v>
      </c>
      <c r="T142" s="225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26" t="s">
        <v>195</v>
      </c>
      <c r="AT142" s="226" t="s">
        <v>127</v>
      </c>
      <c r="AU142" s="226" t="s">
        <v>85</v>
      </c>
      <c r="AY142" s="14" t="s">
        <v>124</v>
      </c>
      <c r="BE142" s="227">
        <f>IF(N142="základní",J142,0)</f>
        <v>0</v>
      </c>
      <c r="BF142" s="227">
        <f>IF(N142="snížená",J142,0)</f>
        <v>0</v>
      </c>
      <c r="BG142" s="227">
        <f>IF(N142="zákl. přenesená",J142,0)</f>
        <v>0</v>
      </c>
      <c r="BH142" s="227">
        <f>IF(N142="sníž. přenesená",J142,0)</f>
        <v>0</v>
      </c>
      <c r="BI142" s="227">
        <f>IF(N142="nulová",J142,0)</f>
        <v>0</v>
      </c>
      <c r="BJ142" s="14" t="s">
        <v>85</v>
      </c>
      <c r="BK142" s="227">
        <f>ROUND(I142*H142,2)</f>
        <v>0</v>
      </c>
      <c r="BL142" s="14" t="s">
        <v>195</v>
      </c>
      <c r="BM142" s="226" t="s">
        <v>212</v>
      </c>
    </row>
    <row r="143" s="2" customFormat="1" ht="16.5" customHeight="1">
      <c r="A143" s="35"/>
      <c r="B143" s="36"/>
      <c r="C143" s="215" t="s">
        <v>213</v>
      </c>
      <c r="D143" s="215" t="s">
        <v>127</v>
      </c>
      <c r="E143" s="216" t="s">
        <v>214</v>
      </c>
      <c r="F143" s="217" t="s">
        <v>215</v>
      </c>
      <c r="G143" s="218" t="s">
        <v>130</v>
      </c>
      <c r="H143" s="219">
        <v>10</v>
      </c>
      <c r="I143" s="220"/>
      <c r="J143" s="221">
        <f>ROUND(I143*H143,2)</f>
        <v>0</v>
      </c>
      <c r="K143" s="217" t="s">
        <v>131</v>
      </c>
      <c r="L143" s="41"/>
      <c r="M143" s="222" t="s">
        <v>1</v>
      </c>
      <c r="N143" s="223" t="s">
        <v>42</v>
      </c>
      <c r="O143" s="88"/>
      <c r="P143" s="224">
        <f>O143*H143</f>
        <v>0</v>
      </c>
      <c r="Q143" s="224">
        <v>0</v>
      </c>
      <c r="R143" s="224">
        <f>Q143*H143</f>
        <v>0</v>
      </c>
      <c r="S143" s="224">
        <v>0</v>
      </c>
      <c r="T143" s="225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26" t="s">
        <v>195</v>
      </c>
      <c r="AT143" s="226" t="s">
        <v>127</v>
      </c>
      <c r="AU143" s="226" t="s">
        <v>85</v>
      </c>
      <c r="AY143" s="14" t="s">
        <v>124</v>
      </c>
      <c r="BE143" s="227">
        <f>IF(N143="základní",J143,0)</f>
        <v>0</v>
      </c>
      <c r="BF143" s="227">
        <f>IF(N143="snížená",J143,0)</f>
        <v>0</v>
      </c>
      <c r="BG143" s="227">
        <f>IF(N143="zákl. přenesená",J143,0)</f>
        <v>0</v>
      </c>
      <c r="BH143" s="227">
        <f>IF(N143="sníž. přenesená",J143,0)</f>
        <v>0</v>
      </c>
      <c r="BI143" s="227">
        <f>IF(N143="nulová",J143,0)</f>
        <v>0</v>
      </c>
      <c r="BJ143" s="14" t="s">
        <v>85</v>
      </c>
      <c r="BK143" s="227">
        <f>ROUND(I143*H143,2)</f>
        <v>0</v>
      </c>
      <c r="BL143" s="14" t="s">
        <v>195</v>
      </c>
      <c r="BM143" s="226" t="s">
        <v>216</v>
      </c>
    </row>
    <row r="144" s="2" customFormat="1" ht="16.5" customHeight="1">
      <c r="A144" s="35"/>
      <c r="B144" s="36"/>
      <c r="C144" s="215" t="s">
        <v>217</v>
      </c>
      <c r="D144" s="215" t="s">
        <v>127</v>
      </c>
      <c r="E144" s="216" t="s">
        <v>218</v>
      </c>
      <c r="F144" s="217" t="s">
        <v>219</v>
      </c>
      <c r="G144" s="218" t="s">
        <v>130</v>
      </c>
      <c r="H144" s="219">
        <v>10</v>
      </c>
      <c r="I144" s="220"/>
      <c r="J144" s="221">
        <f>ROUND(I144*H144,2)</f>
        <v>0</v>
      </c>
      <c r="K144" s="217" t="s">
        <v>131</v>
      </c>
      <c r="L144" s="41"/>
      <c r="M144" s="222" t="s">
        <v>1</v>
      </c>
      <c r="N144" s="223" t="s">
        <v>42</v>
      </c>
      <c r="O144" s="88"/>
      <c r="P144" s="224">
        <f>O144*H144</f>
        <v>0</v>
      </c>
      <c r="Q144" s="224">
        <v>0</v>
      </c>
      <c r="R144" s="224">
        <f>Q144*H144</f>
        <v>0</v>
      </c>
      <c r="S144" s="224">
        <v>0</v>
      </c>
      <c r="T144" s="225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26" t="s">
        <v>195</v>
      </c>
      <c r="AT144" s="226" t="s">
        <v>127</v>
      </c>
      <c r="AU144" s="226" t="s">
        <v>85</v>
      </c>
      <c r="AY144" s="14" t="s">
        <v>124</v>
      </c>
      <c r="BE144" s="227">
        <f>IF(N144="základní",J144,0)</f>
        <v>0</v>
      </c>
      <c r="BF144" s="227">
        <f>IF(N144="snížená",J144,0)</f>
        <v>0</v>
      </c>
      <c r="BG144" s="227">
        <f>IF(N144="zákl. přenesená",J144,0)</f>
        <v>0</v>
      </c>
      <c r="BH144" s="227">
        <f>IF(N144="sníž. přenesená",J144,0)</f>
        <v>0</v>
      </c>
      <c r="BI144" s="227">
        <f>IF(N144="nulová",J144,0)</f>
        <v>0</v>
      </c>
      <c r="BJ144" s="14" t="s">
        <v>85</v>
      </c>
      <c r="BK144" s="227">
        <f>ROUND(I144*H144,2)</f>
        <v>0</v>
      </c>
      <c r="BL144" s="14" t="s">
        <v>195</v>
      </c>
      <c r="BM144" s="226" t="s">
        <v>220</v>
      </c>
    </row>
    <row r="145" s="2" customFormat="1">
      <c r="A145" s="35"/>
      <c r="B145" s="36"/>
      <c r="C145" s="215" t="s">
        <v>221</v>
      </c>
      <c r="D145" s="215" t="s">
        <v>127</v>
      </c>
      <c r="E145" s="216" t="s">
        <v>222</v>
      </c>
      <c r="F145" s="217" t="s">
        <v>223</v>
      </c>
      <c r="G145" s="218" t="s">
        <v>130</v>
      </c>
      <c r="H145" s="219">
        <v>16</v>
      </c>
      <c r="I145" s="220"/>
      <c r="J145" s="221">
        <f>ROUND(I145*H145,2)</f>
        <v>0</v>
      </c>
      <c r="K145" s="217" t="s">
        <v>131</v>
      </c>
      <c r="L145" s="41"/>
      <c r="M145" s="222" t="s">
        <v>1</v>
      </c>
      <c r="N145" s="223" t="s">
        <v>42</v>
      </c>
      <c r="O145" s="88"/>
      <c r="P145" s="224">
        <f>O145*H145</f>
        <v>0</v>
      </c>
      <c r="Q145" s="224">
        <v>0</v>
      </c>
      <c r="R145" s="224">
        <f>Q145*H145</f>
        <v>0</v>
      </c>
      <c r="S145" s="224">
        <v>0</v>
      </c>
      <c r="T145" s="225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26" t="s">
        <v>195</v>
      </c>
      <c r="AT145" s="226" t="s">
        <v>127</v>
      </c>
      <c r="AU145" s="226" t="s">
        <v>85</v>
      </c>
      <c r="AY145" s="14" t="s">
        <v>124</v>
      </c>
      <c r="BE145" s="227">
        <f>IF(N145="základní",J145,0)</f>
        <v>0</v>
      </c>
      <c r="BF145" s="227">
        <f>IF(N145="snížená",J145,0)</f>
        <v>0</v>
      </c>
      <c r="BG145" s="227">
        <f>IF(N145="zákl. přenesená",J145,0)</f>
        <v>0</v>
      </c>
      <c r="BH145" s="227">
        <f>IF(N145="sníž. přenesená",J145,0)</f>
        <v>0</v>
      </c>
      <c r="BI145" s="227">
        <f>IF(N145="nulová",J145,0)</f>
        <v>0</v>
      </c>
      <c r="BJ145" s="14" t="s">
        <v>85</v>
      </c>
      <c r="BK145" s="227">
        <f>ROUND(I145*H145,2)</f>
        <v>0</v>
      </c>
      <c r="BL145" s="14" t="s">
        <v>195</v>
      </c>
      <c r="BM145" s="226" t="s">
        <v>224</v>
      </c>
    </row>
    <row r="146" s="2" customFormat="1" ht="89.25" customHeight="1">
      <c r="A146" s="35"/>
      <c r="B146" s="36"/>
      <c r="C146" s="215" t="s">
        <v>225</v>
      </c>
      <c r="D146" s="215" t="s">
        <v>127</v>
      </c>
      <c r="E146" s="216" t="s">
        <v>226</v>
      </c>
      <c r="F146" s="217" t="s">
        <v>227</v>
      </c>
      <c r="G146" s="218" t="s">
        <v>228</v>
      </c>
      <c r="H146" s="219">
        <v>0.628</v>
      </c>
      <c r="I146" s="220"/>
      <c r="J146" s="221">
        <f>ROUND(I146*H146,2)</f>
        <v>0</v>
      </c>
      <c r="K146" s="217" t="s">
        <v>131</v>
      </c>
      <c r="L146" s="41"/>
      <c r="M146" s="222" t="s">
        <v>1</v>
      </c>
      <c r="N146" s="223" t="s">
        <v>42</v>
      </c>
      <c r="O146" s="88"/>
      <c r="P146" s="224">
        <f>O146*H146</f>
        <v>0</v>
      </c>
      <c r="Q146" s="224">
        <v>0</v>
      </c>
      <c r="R146" s="224">
        <f>Q146*H146</f>
        <v>0</v>
      </c>
      <c r="S146" s="224">
        <v>0</v>
      </c>
      <c r="T146" s="225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26" t="s">
        <v>195</v>
      </c>
      <c r="AT146" s="226" t="s">
        <v>127</v>
      </c>
      <c r="AU146" s="226" t="s">
        <v>85</v>
      </c>
      <c r="AY146" s="14" t="s">
        <v>124</v>
      </c>
      <c r="BE146" s="227">
        <f>IF(N146="základní",J146,0)</f>
        <v>0</v>
      </c>
      <c r="BF146" s="227">
        <f>IF(N146="snížená",J146,0)</f>
        <v>0</v>
      </c>
      <c r="BG146" s="227">
        <f>IF(N146="zákl. přenesená",J146,0)</f>
        <v>0</v>
      </c>
      <c r="BH146" s="227">
        <f>IF(N146="sníž. přenesená",J146,0)</f>
        <v>0</v>
      </c>
      <c r="BI146" s="227">
        <f>IF(N146="nulová",J146,0)</f>
        <v>0</v>
      </c>
      <c r="BJ146" s="14" t="s">
        <v>85</v>
      </c>
      <c r="BK146" s="227">
        <f>ROUND(I146*H146,2)</f>
        <v>0</v>
      </c>
      <c r="BL146" s="14" t="s">
        <v>195</v>
      </c>
      <c r="BM146" s="226" t="s">
        <v>229</v>
      </c>
    </row>
    <row r="147" s="2" customFormat="1" ht="78" customHeight="1">
      <c r="A147" s="35"/>
      <c r="B147" s="36"/>
      <c r="C147" s="215" t="s">
        <v>230</v>
      </c>
      <c r="D147" s="215" t="s">
        <v>127</v>
      </c>
      <c r="E147" s="216" t="s">
        <v>231</v>
      </c>
      <c r="F147" s="217" t="s">
        <v>232</v>
      </c>
      <c r="G147" s="218" t="s">
        <v>228</v>
      </c>
      <c r="H147" s="219">
        <v>0.628</v>
      </c>
      <c r="I147" s="220"/>
      <c r="J147" s="221">
        <f>ROUND(I147*H147,2)</f>
        <v>0</v>
      </c>
      <c r="K147" s="217" t="s">
        <v>131</v>
      </c>
      <c r="L147" s="41"/>
      <c r="M147" s="222" t="s">
        <v>1</v>
      </c>
      <c r="N147" s="223" t="s">
        <v>42</v>
      </c>
      <c r="O147" s="88"/>
      <c r="P147" s="224">
        <f>O147*H147</f>
        <v>0</v>
      </c>
      <c r="Q147" s="224">
        <v>0</v>
      </c>
      <c r="R147" s="224">
        <f>Q147*H147</f>
        <v>0</v>
      </c>
      <c r="S147" s="224">
        <v>0</v>
      </c>
      <c r="T147" s="225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26" t="s">
        <v>195</v>
      </c>
      <c r="AT147" s="226" t="s">
        <v>127</v>
      </c>
      <c r="AU147" s="226" t="s">
        <v>85</v>
      </c>
      <c r="AY147" s="14" t="s">
        <v>124</v>
      </c>
      <c r="BE147" s="227">
        <f>IF(N147="základní",J147,0)</f>
        <v>0</v>
      </c>
      <c r="BF147" s="227">
        <f>IF(N147="snížená",J147,0)</f>
        <v>0</v>
      </c>
      <c r="BG147" s="227">
        <f>IF(N147="zákl. přenesená",J147,0)</f>
        <v>0</v>
      </c>
      <c r="BH147" s="227">
        <f>IF(N147="sníž. přenesená",J147,0)</f>
        <v>0</v>
      </c>
      <c r="BI147" s="227">
        <f>IF(N147="nulová",J147,0)</f>
        <v>0</v>
      </c>
      <c r="BJ147" s="14" t="s">
        <v>85</v>
      </c>
      <c r="BK147" s="227">
        <f>ROUND(I147*H147,2)</f>
        <v>0</v>
      </c>
      <c r="BL147" s="14" t="s">
        <v>195</v>
      </c>
      <c r="BM147" s="226" t="s">
        <v>233</v>
      </c>
    </row>
    <row r="148" s="2" customFormat="1" ht="90" customHeight="1">
      <c r="A148" s="35"/>
      <c r="B148" s="36"/>
      <c r="C148" s="215" t="s">
        <v>234</v>
      </c>
      <c r="D148" s="215" t="s">
        <v>127</v>
      </c>
      <c r="E148" s="216" t="s">
        <v>235</v>
      </c>
      <c r="F148" s="217" t="s">
        <v>236</v>
      </c>
      <c r="G148" s="218" t="s">
        <v>228</v>
      </c>
      <c r="H148" s="219">
        <v>126.06399999999999</v>
      </c>
      <c r="I148" s="220"/>
      <c r="J148" s="221">
        <f>ROUND(I148*H148,2)</f>
        <v>0</v>
      </c>
      <c r="K148" s="217" t="s">
        <v>131</v>
      </c>
      <c r="L148" s="41"/>
      <c r="M148" s="222" t="s">
        <v>1</v>
      </c>
      <c r="N148" s="223" t="s">
        <v>42</v>
      </c>
      <c r="O148" s="88"/>
      <c r="P148" s="224">
        <f>O148*H148</f>
        <v>0</v>
      </c>
      <c r="Q148" s="224">
        <v>0</v>
      </c>
      <c r="R148" s="224">
        <f>Q148*H148</f>
        <v>0</v>
      </c>
      <c r="S148" s="224">
        <v>0</v>
      </c>
      <c r="T148" s="225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26" t="s">
        <v>195</v>
      </c>
      <c r="AT148" s="226" t="s">
        <v>127</v>
      </c>
      <c r="AU148" s="226" t="s">
        <v>85</v>
      </c>
      <c r="AY148" s="14" t="s">
        <v>124</v>
      </c>
      <c r="BE148" s="227">
        <f>IF(N148="základní",J148,0)</f>
        <v>0</v>
      </c>
      <c r="BF148" s="227">
        <f>IF(N148="snížená",J148,0)</f>
        <v>0</v>
      </c>
      <c r="BG148" s="227">
        <f>IF(N148="zákl. přenesená",J148,0)</f>
        <v>0</v>
      </c>
      <c r="BH148" s="227">
        <f>IF(N148="sníž. přenesená",J148,0)</f>
        <v>0</v>
      </c>
      <c r="BI148" s="227">
        <f>IF(N148="nulová",J148,0)</f>
        <v>0</v>
      </c>
      <c r="BJ148" s="14" t="s">
        <v>85</v>
      </c>
      <c r="BK148" s="227">
        <f>ROUND(I148*H148,2)</f>
        <v>0</v>
      </c>
      <c r="BL148" s="14" t="s">
        <v>195</v>
      </c>
      <c r="BM148" s="226" t="s">
        <v>237</v>
      </c>
    </row>
    <row r="149" s="2" customFormat="1" ht="90" customHeight="1">
      <c r="A149" s="35"/>
      <c r="B149" s="36"/>
      <c r="C149" s="215" t="s">
        <v>238</v>
      </c>
      <c r="D149" s="215" t="s">
        <v>127</v>
      </c>
      <c r="E149" s="216" t="s">
        <v>239</v>
      </c>
      <c r="F149" s="217" t="s">
        <v>240</v>
      </c>
      <c r="G149" s="218" t="s">
        <v>228</v>
      </c>
      <c r="H149" s="219">
        <v>1.96</v>
      </c>
      <c r="I149" s="220"/>
      <c r="J149" s="221">
        <f>ROUND(I149*H149,2)</f>
        <v>0</v>
      </c>
      <c r="K149" s="217" t="s">
        <v>131</v>
      </c>
      <c r="L149" s="41"/>
      <c r="M149" s="222" t="s">
        <v>1</v>
      </c>
      <c r="N149" s="223" t="s">
        <v>42</v>
      </c>
      <c r="O149" s="88"/>
      <c r="P149" s="224">
        <f>O149*H149</f>
        <v>0</v>
      </c>
      <c r="Q149" s="224">
        <v>0</v>
      </c>
      <c r="R149" s="224">
        <f>Q149*H149</f>
        <v>0</v>
      </c>
      <c r="S149" s="224">
        <v>0</v>
      </c>
      <c r="T149" s="225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26" t="s">
        <v>195</v>
      </c>
      <c r="AT149" s="226" t="s">
        <v>127</v>
      </c>
      <c r="AU149" s="226" t="s">
        <v>85</v>
      </c>
      <c r="AY149" s="14" t="s">
        <v>124</v>
      </c>
      <c r="BE149" s="227">
        <f>IF(N149="základní",J149,0)</f>
        <v>0</v>
      </c>
      <c r="BF149" s="227">
        <f>IF(N149="snížená",J149,0)</f>
        <v>0</v>
      </c>
      <c r="BG149" s="227">
        <f>IF(N149="zákl. přenesená",J149,0)</f>
        <v>0</v>
      </c>
      <c r="BH149" s="227">
        <f>IF(N149="sníž. přenesená",J149,0)</f>
        <v>0</v>
      </c>
      <c r="BI149" s="227">
        <f>IF(N149="nulová",J149,0)</f>
        <v>0</v>
      </c>
      <c r="BJ149" s="14" t="s">
        <v>85</v>
      </c>
      <c r="BK149" s="227">
        <f>ROUND(I149*H149,2)</f>
        <v>0</v>
      </c>
      <c r="BL149" s="14" t="s">
        <v>195</v>
      </c>
      <c r="BM149" s="226" t="s">
        <v>241</v>
      </c>
    </row>
    <row r="150" s="2" customFormat="1">
      <c r="A150" s="35"/>
      <c r="B150" s="36"/>
      <c r="C150" s="215" t="s">
        <v>242</v>
      </c>
      <c r="D150" s="215" t="s">
        <v>127</v>
      </c>
      <c r="E150" s="216" t="s">
        <v>243</v>
      </c>
      <c r="F150" s="217" t="s">
        <v>244</v>
      </c>
      <c r="G150" s="218" t="s">
        <v>130</v>
      </c>
      <c r="H150" s="219">
        <v>2</v>
      </c>
      <c r="I150" s="220"/>
      <c r="J150" s="221">
        <f>ROUND(I150*H150,2)</f>
        <v>0</v>
      </c>
      <c r="K150" s="217" t="s">
        <v>131</v>
      </c>
      <c r="L150" s="41"/>
      <c r="M150" s="222" t="s">
        <v>1</v>
      </c>
      <c r="N150" s="223" t="s">
        <v>42</v>
      </c>
      <c r="O150" s="88"/>
      <c r="P150" s="224">
        <f>O150*H150</f>
        <v>0</v>
      </c>
      <c r="Q150" s="224">
        <v>0</v>
      </c>
      <c r="R150" s="224">
        <f>Q150*H150</f>
        <v>0</v>
      </c>
      <c r="S150" s="224">
        <v>0</v>
      </c>
      <c r="T150" s="225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26" t="s">
        <v>195</v>
      </c>
      <c r="AT150" s="226" t="s">
        <v>127</v>
      </c>
      <c r="AU150" s="226" t="s">
        <v>85</v>
      </c>
      <c r="AY150" s="14" t="s">
        <v>124</v>
      </c>
      <c r="BE150" s="227">
        <f>IF(N150="základní",J150,0)</f>
        <v>0</v>
      </c>
      <c r="BF150" s="227">
        <f>IF(N150="snížená",J150,0)</f>
        <v>0</v>
      </c>
      <c r="BG150" s="227">
        <f>IF(N150="zákl. přenesená",J150,0)</f>
        <v>0</v>
      </c>
      <c r="BH150" s="227">
        <f>IF(N150="sníž. přenesená",J150,0)</f>
        <v>0</v>
      </c>
      <c r="BI150" s="227">
        <f>IF(N150="nulová",J150,0)</f>
        <v>0</v>
      </c>
      <c r="BJ150" s="14" t="s">
        <v>85</v>
      </c>
      <c r="BK150" s="227">
        <f>ROUND(I150*H150,2)</f>
        <v>0</v>
      </c>
      <c r="BL150" s="14" t="s">
        <v>195</v>
      </c>
      <c r="BM150" s="226" t="s">
        <v>245</v>
      </c>
    </row>
    <row r="151" s="2" customFormat="1">
      <c r="A151" s="35"/>
      <c r="B151" s="36"/>
      <c r="C151" s="215" t="s">
        <v>246</v>
      </c>
      <c r="D151" s="215" t="s">
        <v>127</v>
      </c>
      <c r="E151" s="216" t="s">
        <v>247</v>
      </c>
      <c r="F151" s="217" t="s">
        <v>248</v>
      </c>
      <c r="G151" s="218" t="s">
        <v>228</v>
      </c>
      <c r="H151" s="219">
        <v>0.628</v>
      </c>
      <c r="I151" s="220"/>
      <c r="J151" s="221">
        <f>ROUND(I151*H151,2)</f>
        <v>0</v>
      </c>
      <c r="K151" s="217" t="s">
        <v>131</v>
      </c>
      <c r="L151" s="41"/>
      <c r="M151" s="238" t="s">
        <v>1</v>
      </c>
      <c r="N151" s="239" t="s">
        <v>42</v>
      </c>
      <c r="O151" s="240"/>
      <c r="P151" s="241">
        <f>O151*H151</f>
        <v>0</v>
      </c>
      <c r="Q151" s="241">
        <v>0</v>
      </c>
      <c r="R151" s="241">
        <f>Q151*H151</f>
        <v>0</v>
      </c>
      <c r="S151" s="241">
        <v>0</v>
      </c>
      <c r="T151" s="242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26" t="s">
        <v>195</v>
      </c>
      <c r="AT151" s="226" t="s">
        <v>127</v>
      </c>
      <c r="AU151" s="226" t="s">
        <v>85</v>
      </c>
      <c r="AY151" s="14" t="s">
        <v>124</v>
      </c>
      <c r="BE151" s="227">
        <f>IF(N151="základní",J151,0)</f>
        <v>0</v>
      </c>
      <c r="BF151" s="227">
        <f>IF(N151="snížená",J151,0)</f>
        <v>0</v>
      </c>
      <c r="BG151" s="227">
        <f>IF(N151="zákl. přenesená",J151,0)</f>
        <v>0</v>
      </c>
      <c r="BH151" s="227">
        <f>IF(N151="sníž. přenesená",J151,0)</f>
        <v>0</v>
      </c>
      <c r="BI151" s="227">
        <f>IF(N151="nulová",J151,0)</f>
        <v>0</v>
      </c>
      <c r="BJ151" s="14" t="s">
        <v>85</v>
      </c>
      <c r="BK151" s="227">
        <f>ROUND(I151*H151,2)</f>
        <v>0</v>
      </c>
      <c r="BL151" s="14" t="s">
        <v>195</v>
      </c>
      <c r="BM151" s="226" t="s">
        <v>249</v>
      </c>
    </row>
    <row r="152" s="2" customFormat="1" ht="6.96" customHeight="1">
      <c r="A152" s="35"/>
      <c r="B152" s="63"/>
      <c r="C152" s="64"/>
      <c r="D152" s="64"/>
      <c r="E152" s="64"/>
      <c r="F152" s="64"/>
      <c r="G152" s="64"/>
      <c r="H152" s="64"/>
      <c r="I152" s="64"/>
      <c r="J152" s="64"/>
      <c r="K152" s="64"/>
      <c r="L152" s="41"/>
      <c r="M152" s="35"/>
      <c r="O152" s="35"/>
      <c r="P152" s="35"/>
      <c r="Q152" s="35"/>
      <c r="R152" s="35"/>
      <c r="S152" s="35"/>
      <c r="T152" s="35"/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</row>
  </sheetData>
  <sheetProtection sheet="1" autoFilter="0" formatColumns="0" formatRows="0" objects="1" scenarios="1" spinCount="100000" saltValue="UvQ8PPI52rLCjp68fvEhbf9nkr1VhJdCzn7iFMg7Vle7SiosBth60/8i7tlkJpBCwvgjXlE6qaxX6JO9qTZLjw==" hashValue="uLtSpawiVzKXDYWfrR/Qj94MOGE1FA/gevJeFmA6s2MQUSjTLNRVIkBBxbhLsUy5ValV+LSZ0A/mJmNj69T4cQ==" algorithmName="SHA-512" password="C71F"/>
  <autoFilter ref="C118:K151"/>
  <mergeCells count="9">
    <mergeCell ref="E7:H7"/>
    <mergeCell ref="E9:H9"/>
    <mergeCell ref="E18:H18"/>
    <mergeCell ref="E27:H27"/>
    <mergeCell ref="E85:H85"/>
    <mergeCell ref="E87:H87"/>
    <mergeCell ref="E109:H109"/>
    <mergeCell ref="E111:H111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90</v>
      </c>
    </row>
    <row r="3" s="1" customFormat="1" ht="6.96" customHeight="1">
      <c r="B3" s="133"/>
      <c r="C3" s="134"/>
      <c r="D3" s="134"/>
      <c r="E3" s="134"/>
      <c r="F3" s="134"/>
      <c r="G3" s="134"/>
      <c r="H3" s="134"/>
      <c r="I3" s="134"/>
      <c r="J3" s="134"/>
      <c r="K3" s="134"/>
      <c r="L3" s="17"/>
      <c r="AT3" s="14" t="s">
        <v>87</v>
      </c>
    </row>
    <row r="4" s="1" customFormat="1" ht="24.96" customHeight="1">
      <c r="B4" s="17"/>
      <c r="D4" s="135" t="s">
        <v>97</v>
      </c>
      <c r="L4" s="17"/>
      <c r="M4" s="136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7" t="s">
        <v>16</v>
      </c>
      <c r="L6" s="17"/>
    </row>
    <row r="7" s="1" customFormat="1" ht="16.5" customHeight="1">
      <c r="B7" s="17"/>
      <c r="E7" s="138" t="str">
        <f>'Rekapitulace zakázky'!K6</f>
        <v>Výměna kolejnic v úseku Vranovice - Modřice</v>
      </c>
      <c r="F7" s="137"/>
      <c r="G7" s="137"/>
      <c r="H7" s="137"/>
      <c r="L7" s="17"/>
    </row>
    <row r="8" s="2" customFormat="1" ht="12" customHeight="1">
      <c r="A8" s="35"/>
      <c r="B8" s="41"/>
      <c r="C8" s="35"/>
      <c r="D8" s="137" t="s">
        <v>98</v>
      </c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39" t="s">
        <v>250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37" t="s">
        <v>18</v>
      </c>
      <c r="E11" s="35"/>
      <c r="F11" s="140" t="s">
        <v>1</v>
      </c>
      <c r="G11" s="35"/>
      <c r="H11" s="35"/>
      <c r="I11" s="137" t="s">
        <v>19</v>
      </c>
      <c r="J11" s="140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7" t="s">
        <v>20</v>
      </c>
      <c r="E12" s="35"/>
      <c r="F12" s="140" t="s">
        <v>251</v>
      </c>
      <c r="G12" s="35"/>
      <c r="H12" s="35"/>
      <c r="I12" s="137" t="s">
        <v>22</v>
      </c>
      <c r="J12" s="141" t="str">
        <f>'Rekapitulace zakázky'!AN8</f>
        <v>28. 12. 2020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7" t="s">
        <v>24</v>
      </c>
      <c r="E14" s="35"/>
      <c r="F14" s="35"/>
      <c r="G14" s="35"/>
      <c r="H14" s="35"/>
      <c r="I14" s="137" t="s">
        <v>25</v>
      </c>
      <c r="J14" s="140" t="s">
        <v>26</v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0" t="s">
        <v>27</v>
      </c>
      <c r="F15" s="35"/>
      <c r="G15" s="35"/>
      <c r="H15" s="35"/>
      <c r="I15" s="137" t="s">
        <v>28</v>
      </c>
      <c r="J15" s="140" t="s">
        <v>29</v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37" t="s">
        <v>30</v>
      </c>
      <c r="E17" s="35"/>
      <c r="F17" s="35"/>
      <c r="G17" s="35"/>
      <c r="H17" s="35"/>
      <c r="I17" s="137" t="s">
        <v>25</v>
      </c>
      <c r="J17" s="30" t="str">
        <f>'Rekapitulace zakázky'!AN13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zakázky'!E14</f>
        <v>Vyplň údaj</v>
      </c>
      <c r="F18" s="140"/>
      <c r="G18" s="140"/>
      <c r="H18" s="140"/>
      <c r="I18" s="137" t="s">
        <v>28</v>
      </c>
      <c r="J18" s="30" t="str">
        <f>'Rekapitulace zakázky'!AN14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37" t="s">
        <v>32</v>
      </c>
      <c r="E20" s="35"/>
      <c r="F20" s="35"/>
      <c r="G20" s="35"/>
      <c r="H20" s="35"/>
      <c r="I20" s="137" t="s">
        <v>25</v>
      </c>
      <c r="J20" s="140" t="str">
        <f>IF('Rekapitulace zakázky'!AN16="","",'Rekapitulace zakázky'!AN16)</f>
        <v/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0" t="str">
        <f>IF('Rekapitulace zakázky'!E17="","",'Rekapitulace zakázky'!E17)</f>
        <v xml:space="preserve"> </v>
      </c>
      <c r="F21" s="35"/>
      <c r="G21" s="35"/>
      <c r="H21" s="35"/>
      <c r="I21" s="137" t="s">
        <v>28</v>
      </c>
      <c r="J21" s="140" t="str">
        <f>IF('Rekapitulace zakázky'!AN17="","",'Rekapitulace zakázky'!AN17)</f>
        <v/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37" t="s">
        <v>35</v>
      </c>
      <c r="E23" s="35"/>
      <c r="F23" s="35"/>
      <c r="G23" s="35"/>
      <c r="H23" s="35"/>
      <c r="I23" s="137" t="s">
        <v>25</v>
      </c>
      <c r="J23" s="140" t="str">
        <f>IF('Rekapitulace zakázky'!AN19="","",'Rekapitulace zakázky'!AN19)</f>
        <v/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0" t="str">
        <f>IF('Rekapitulace zakázky'!E20="","",'Rekapitulace zakázky'!E20)</f>
        <v xml:space="preserve"> </v>
      </c>
      <c r="F24" s="35"/>
      <c r="G24" s="35"/>
      <c r="H24" s="35"/>
      <c r="I24" s="137" t="s">
        <v>28</v>
      </c>
      <c r="J24" s="140" t="str">
        <f>IF('Rekapitulace zakázky'!AN20="","",'Rekapitulace zakázky'!AN20)</f>
        <v/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37" t="s">
        <v>36</v>
      </c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2"/>
      <c r="B27" s="143"/>
      <c r="C27" s="142"/>
      <c r="D27" s="142"/>
      <c r="E27" s="144" t="s">
        <v>1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46"/>
      <c r="E29" s="146"/>
      <c r="F29" s="146"/>
      <c r="G29" s="146"/>
      <c r="H29" s="146"/>
      <c r="I29" s="146"/>
      <c r="J29" s="146"/>
      <c r="K29" s="146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47" t="s">
        <v>37</v>
      </c>
      <c r="E30" s="35"/>
      <c r="F30" s="35"/>
      <c r="G30" s="35"/>
      <c r="H30" s="35"/>
      <c r="I30" s="35"/>
      <c r="J30" s="148">
        <f>ROUND(J119,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46"/>
      <c r="E31" s="146"/>
      <c r="F31" s="146"/>
      <c r="G31" s="146"/>
      <c r="H31" s="146"/>
      <c r="I31" s="146"/>
      <c r="J31" s="146"/>
      <c r="K31" s="146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49" t="s">
        <v>39</v>
      </c>
      <c r="G32" s="35"/>
      <c r="H32" s="35"/>
      <c r="I32" s="149" t="s">
        <v>38</v>
      </c>
      <c r="J32" s="149" t="s">
        <v>40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0" t="s">
        <v>41</v>
      </c>
      <c r="E33" s="137" t="s">
        <v>42</v>
      </c>
      <c r="F33" s="151">
        <f>ROUND((SUM(BE119:BE167)),  2)</f>
        <v>0</v>
      </c>
      <c r="G33" s="35"/>
      <c r="H33" s="35"/>
      <c r="I33" s="152">
        <v>0.20999999999999999</v>
      </c>
      <c r="J33" s="151">
        <f>ROUND(((SUM(BE119:BE167))*I33),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37" t="s">
        <v>43</v>
      </c>
      <c r="F34" s="151">
        <f>ROUND((SUM(BF119:BF167)),  2)</f>
        <v>0</v>
      </c>
      <c r="G34" s="35"/>
      <c r="H34" s="35"/>
      <c r="I34" s="152">
        <v>0.14999999999999999</v>
      </c>
      <c r="J34" s="151">
        <f>ROUND(((SUM(BF119:BF167))*I34),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7" t="s">
        <v>44</v>
      </c>
      <c r="F35" s="151">
        <f>ROUND((SUM(BG119:BG167)),  2)</f>
        <v>0</v>
      </c>
      <c r="G35" s="35"/>
      <c r="H35" s="35"/>
      <c r="I35" s="152">
        <v>0.20999999999999999</v>
      </c>
      <c r="J35" s="151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7" t="s">
        <v>45</v>
      </c>
      <c r="F36" s="151">
        <f>ROUND((SUM(BH119:BH167)),  2)</f>
        <v>0</v>
      </c>
      <c r="G36" s="35"/>
      <c r="H36" s="35"/>
      <c r="I36" s="152">
        <v>0.14999999999999999</v>
      </c>
      <c r="J36" s="151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7" t="s">
        <v>46</v>
      </c>
      <c r="F37" s="151">
        <f>ROUND((SUM(BI119:BI167)),  2)</f>
        <v>0</v>
      </c>
      <c r="G37" s="35"/>
      <c r="H37" s="35"/>
      <c r="I37" s="152">
        <v>0</v>
      </c>
      <c r="J37" s="151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53"/>
      <c r="D39" s="154" t="s">
        <v>47</v>
      </c>
      <c r="E39" s="155"/>
      <c r="F39" s="155"/>
      <c r="G39" s="156" t="s">
        <v>48</v>
      </c>
      <c r="H39" s="157" t="s">
        <v>49</v>
      </c>
      <c r="I39" s="155"/>
      <c r="J39" s="158">
        <f>SUM(J30:J37)</f>
        <v>0</v>
      </c>
      <c r="K39" s="159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60" t="s">
        <v>50</v>
      </c>
      <c r="E50" s="161"/>
      <c r="F50" s="161"/>
      <c r="G50" s="160" t="s">
        <v>51</v>
      </c>
      <c r="H50" s="161"/>
      <c r="I50" s="161"/>
      <c r="J50" s="161"/>
      <c r="K50" s="161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62" t="s">
        <v>52</v>
      </c>
      <c r="E61" s="163"/>
      <c r="F61" s="164" t="s">
        <v>53</v>
      </c>
      <c r="G61" s="162" t="s">
        <v>52</v>
      </c>
      <c r="H61" s="163"/>
      <c r="I61" s="163"/>
      <c r="J61" s="165" t="s">
        <v>53</v>
      </c>
      <c r="K61" s="163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0" t="s">
        <v>54</v>
      </c>
      <c r="E65" s="166"/>
      <c r="F65" s="166"/>
      <c r="G65" s="160" t="s">
        <v>55</v>
      </c>
      <c r="H65" s="166"/>
      <c r="I65" s="166"/>
      <c r="J65" s="166"/>
      <c r="K65" s="166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62" t="s">
        <v>52</v>
      </c>
      <c r="E76" s="163"/>
      <c r="F76" s="164" t="s">
        <v>53</v>
      </c>
      <c r="G76" s="162" t="s">
        <v>52</v>
      </c>
      <c r="H76" s="163"/>
      <c r="I76" s="163"/>
      <c r="J76" s="165" t="s">
        <v>53</v>
      </c>
      <c r="K76" s="163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67"/>
      <c r="C77" s="168"/>
      <c r="D77" s="168"/>
      <c r="E77" s="168"/>
      <c r="F77" s="168"/>
      <c r="G77" s="168"/>
      <c r="H77" s="168"/>
      <c r="I77" s="168"/>
      <c r="J77" s="168"/>
      <c r="K77" s="168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69"/>
      <c r="C81" s="170"/>
      <c r="D81" s="170"/>
      <c r="E81" s="170"/>
      <c r="F81" s="170"/>
      <c r="G81" s="170"/>
      <c r="H81" s="170"/>
      <c r="I81" s="170"/>
      <c r="J81" s="170"/>
      <c r="K81" s="170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101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71" t="str">
        <f>E7</f>
        <v>Výměna kolejnic v úseku Vranovice - Modřice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98</v>
      </c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3" t="str">
        <f>E9</f>
        <v xml:space="preserve">01.2 - Výměna kolejnic Hrušovany u Brna - Modřice 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20</v>
      </c>
      <c r="D89" s="37"/>
      <c r="E89" s="37"/>
      <c r="F89" s="24" t="str">
        <f>F12</f>
        <v>Hrušovany u Brna - Modřice</v>
      </c>
      <c r="G89" s="37"/>
      <c r="H89" s="37"/>
      <c r="I89" s="29" t="s">
        <v>22</v>
      </c>
      <c r="J89" s="76" t="str">
        <f>IF(J12="","",J12)</f>
        <v>28. 12. 2020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24</v>
      </c>
      <c r="D91" s="37"/>
      <c r="E91" s="37"/>
      <c r="F91" s="24" t="str">
        <f>E15</f>
        <v>Správa železnic, OŘ Brno</v>
      </c>
      <c r="G91" s="37"/>
      <c r="H91" s="37"/>
      <c r="I91" s="29" t="s">
        <v>32</v>
      </c>
      <c r="J91" s="33" t="str">
        <f>E21</f>
        <v xml:space="preserve"> 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30</v>
      </c>
      <c r="D92" s="37"/>
      <c r="E92" s="37"/>
      <c r="F92" s="24" t="str">
        <f>IF(E18="","",E18)</f>
        <v>Vyplň údaj</v>
      </c>
      <c r="G92" s="37"/>
      <c r="H92" s="37"/>
      <c r="I92" s="29" t="s">
        <v>35</v>
      </c>
      <c r="J92" s="33" t="str">
        <f>E24</f>
        <v xml:space="preserve"> 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72" t="s">
        <v>102</v>
      </c>
      <c r="D94" s="173"/>
      <c r="E94" s="173"/>
      <c r="F94" s="173"/>
      <c r="G94" s="173"/>
      <c r="H94" s="173"/>
      <c r="I94" s="173"/>
      <c r="J94" s="174" t="s">
        <v>103</v>
      </c>
      <c r="K94" s="173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75" t="s">
        <v>104</v>
      </c>
      <c r="D96" s="37"/>
      <c r="E96" s="37"/>
      <c r="F96" s="37"/>
      <c r="G96" s="37"/>
      <c r="H96" s="37"/>
      <c r="I96" s="37"/>
      <c r="J96" s="107">
        <f>J119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105</v>
      </c>
    </row>
    <row r="97" s="9" customFormat="1" ht="24.96" customHeight="1">
      <c r="A97" s="9"/>
      <c r="B97" s="176"/>
      <c r="C97" s="177"/>
      <c r="D97" s="178" t="s">
        <v>106</v>
      </c>
      <c r="E97" s="179"/>
      <c r="F97" s="179"/>
      <c r="G97" s="179"/>
      <c r="H97" s="179"/>
      <c r="I97" s="179"/>
      <c r="J97" s="180">
        <f>J120</f>
        <v>0</v>
      </c>
      <c r="K97" s="177"/>
      <c r="L97" s="18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2"/>
      <c r="C98" s="183"/>
      <c r="D98" s="184" t="s">
        <v>107</v>
      </c>
      <c r="E98" s="185"/>
      <c r="F98" s="185"/>
      <c r="G98" s="185"/>
      <c r="H98" s="185"/>
      <c r="I98" s="185"/>
      <c r="J98" s="186">
        <f>J121</f>
        <v>0</v>
      </c>
      <c r="K98" s="183"/>
      <c r="L98" s="18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9" customFormat="1" ht="24.96" customHeight="1">
      <c r="A99" s="9"/>
      <c r="B99" s="176"/>
      <c r="C99" s="177"/>
      <c r="D99" s="178" t="s">
        <v>108</v>
      </c>
      <c r="E99" s="179"/>
      <c r="F99" s="179"/>
      <c r="G99" s="179"/>
      <c r="H99" s="179"/>
      <c r="I99" s="179"/>
      <c r="J99" s="180">
        <f>J151</f>
        <v>0</v>
      </c>
      <c r="K99" s="177"/>
      <c r="L99" s="181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2" customFormat="1" ht="21.84" customHeight="1">
      <c r="A100" s="35"/>
      <c r="B100" s="36"/>
      <c r="C100" s="37"/>
      <c r="D100" s="37"/>
      <c r="E100" s="37"/>
      <c r="F100" s="37"/>
      <c r="G100" s="37"/>
      <c r="H100" s="37"/>
      <c r="I100" s="37"/>
      <c r="J100" s="37"/>
      <c r="K100" s="37"/>
      <c r="L100" s="60"/>
      <c r="S100" s="35"/>
      <c r="T100" s="35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</row>
    <row r="101" s="2" customFormat="1" ht="6.96" customHeight="1">
      <c r="A101" s="35"/>
      <c r="B101" s="63"/>
      <c r="C101" s="64"/>
      <c r="D101" s="64"/>
      <c r="E101" s="64"/>
      <c r="F101" s="64"/>
      <c r="G101" s="64"/>
      <c r="H101" s="64"/>
      <c r="I101" s="64"/>
      <c r="J101" s="64"/>
      <c r="K101" s="64"/>
      <c r="L101" s="60"/>
      <c r="S101" s="35"/>
      <c r="T101" s="35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</row>
    <row r="105" s="2" customFormat="1" ht="6.96" customHeight="1">
      <c r="A105" s="35"/>
      <c r="B105" s="65"/>
      <c r="C105" s="66"/>
      <c r="D105" s="66"/>
      <c r="E105" s="66"/>
      <c r="F105" s="66"/>
      <c r="G105" s="66"/>
      <c r="H105" s="66"/>
      <c r="I105" s="66"/>
      <c r="J105" s="66"/>
      <c r="K105" s="66"/>
      <c r="L105" s="60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="2" customFormat="1" ht="24.96" customHeight="1">
      <c r="A106" s="35"/>
      <c r="B106" s="36"/>
      <c r="C106" s="20" t="s">
        <v>109</v>
      </c>
      <c r="D106" s="37"/>
      <c r="E106" s="37"/>
      <c r="F106" s="37"/>
      <c r="G106" s="37"/>
      <c r="H106" s="37"/>
      <c r="I106" s="37"/>
      <c r="J106" s="37"/>
      <c r="K106" s="37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6.96" customHeight="1">
      <c r="A107" s="35"/>
      <c r="B107" s="36"/>
      <c r="C107" s="37"/>
      <c r="D107" s="37"/>
      <c r="E107" s="37"/>
      <c r="F107" s="37"/>
      <c r="G107" s="37"/>
      <c r="H107" s="37"/>
      <c r="I107" s="37"/>
      <c r="J107" s="37"/>
      <c r="K107" s="37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12" customHeight="1">
      <c r="A108" s="35"/>
      <c r="B108" s="36"/>
      <c r="C108" s="29" t="s">
        <v>16</v>
      </c>
      <c r="D108" s="37"/>
      <c r="E108" s="37"/>
      <c r="F108" s="37"/>
      <c r="G108" s="37"/>
      <c r="H108" s="37"/>
      <c r="I108" s="37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16.5" customHeight="1">
      <c r="A109" s="35"/>
      <c r="B109" s="36"/>
      <c r="C109" s="37"/>
      <c r="D109" s="37"/>
      <c r="E109" s="171" t="str">
        <f>E7</f>
        <v>Výměna kolejnic v úseku Vranovice - Modřice</v>
      </c>
      <c r="F109" s="29"/>
      <c r="G109" s="29"/>
      <c r="H109" s="29"/>
      <c r="I109" s="37"/>
      <c r="J109" s="37"/>
      <c r="K109" s="37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12" customHeight="1">
      <c r="A110" s="35"/>
      <c r="B110" s="36"/>
      <c r="C110" s="29" t="s">
        <v>98</v>
      </c>
      <c r="D110" s="37"/>
      <c r="E110" s="37"/>
      <c r="F110" s="37"/>
      <c r="G110" s="37"/>
      <c r="H110" s="37"/>
      <c r="I110" s="37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16.5" customHeight="1">
      <c r="A111" s="35"/>
      <c r="B111" s="36"/>
      <c r="C111" s="37"/>
      <c r="D111" s="37"/>
      <c r="E111" s="73" t="str">
        <f>E9</f>
        <v xml:space="preserve">01.2 - Výměna kolejnic Hrušovany u Brna - Modřice </v>
      </c>
      <c r="F111" s="37"/>
      <c r="G111" s="37"/>
      <c r="H111" s="37"/>
      <c r="I111" s="37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6.96" customHeight="1">
      <c r="A112" s="35"/>
      <c r="B112" s="36"/>
      <c r="C112" s="37"/>
      <c r="D112" s="37"/>
      <c r="E112" s="37"/>
      <c r="F112" s="37"/>
      <c r="G112" s="37"/>
      <c r="H112" s="37"/>
      <c r="I112" s="37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2" customHeight="1">
      <c r="A113" s="35"/>
      <c r="B113" s="36"/>
      <c r="C113" s="29" t="s">
        <v>20</v>
      </c>
      <c r="D113" s="37"/>
      <c r="E113" s="37"/>
      <c r="F113" s="24" t="str">
        <f>F12</f>
        <v>Hrušovany u Brna - Modřice</v>
      </c>
      <c r="G113" s="37"/>
      <c r="H113" s="37"/>
      <c r="I113" s="29" t="s">
        <v>22</v>
      </c>
      <c r="J113" s="76" t="str">
        <f>IF(J12="","",J12)</f>
        <v>28. 12. 2020</v>
      </c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6.96" customHeight="1">
      <c r="A114" s="35"/>
      <c r="B114" s="36"/>
      <c r="C114" s="37"/>
      <c r="D114" s="37"/>
      <c r="E114" s="37"/>
      <c r="F114" s="37"/>
      <c r="G114" s="37"/>
      <c r="H114" s="37"/>
      <c r="I114" s="37"/>
      <c r="J114" s="37"/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5.15" customHeight="1">
      <c r="A115" s="35"/>
      <c r="B115" s="36"/>
      <c r="C115" s="29" t="s">
        <v>24</v>
      </c>
      <c r="D115" s="37"/>
      <c r="E115" s="37"/>
      <c r="F115" s="24" t="str">
        <f>E15</f>
        <v>Správa železnic, OŘ Brno</v>
      </c>
      <c r="G115" s="37"/>
      <c r="H115" s="37"/>
      <c r="I115" s="29" t="s">
        <v>32</v>
      </c>
      <c r="J115" s="33" t="str">
        <f>E21</f>
        <v xml:space="preserve"> </v>
      </c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5.15" customHeight="1">
      <c r="A116" s="35"/>
      <c r="B116" s="36"/>
      <c r="C116" s="29" t="s">
        <v>30</v>
      </c>
      <c r="D116" s="37"/>
      <c r="E116" s="37"/>
      <c r="F116" s="24" t="str">
        <f>IF(E18="","",E18)</f>
        <v>Vyplň údaj</v>
      </c>
      <c r="G116" s="37"/>
      <c r="H116" s="37"/>
      <c r="I116" s="29" t="s">
        <v>35</v>
      </c>
      <c r="J116" s="33" t="str">
        <f>E24</f>
        <v xml:space="preserve"> </v>
      </c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0.32" customHeight="1">
      <c r="A117" s="35"/>
      <c r="B117" s="36"/>
      <c r="C117" s="37"/>
      <c r="D117" s="37"/>
      <c r="E117" s="37"/>
      <c r="F117" s="37"/>
      <c r="G117" s="37"/>
      <c r="H117" s="37"/>
      <c r="I117" s="37"/>
      <c r="J117" s="37"/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11" customFormat="1" ht="29.28" customHeight="1">
      <c r="A118" s="188"/>
      <c r="B118" s="189"/>
      <c r="C118" s="190" t="s">
        <v>110</v>
      </c>
      <c r="D118" s="191" t="s">
        <v>62</v>
      </c>
      <c r="E118" s="191" t="s">
        <v>58</v>
      </c>
      <c r="F118" s="191" t="s">
        <v>59</v>
      </c>
      <c r="G118" s="191" t="s">
        <v>111</v>
      </c>
      <c r="H118" s="191" t="s">
        <v>112</v>
      </c>
      <c r="I118" s="191" t="s">
        <v>113</v>
      </c>
      <c r="J118" s="191" t="s">
        <v>103</v>
      </c>
      <c r="K118" s="192" t="s">
        <v>114</v>
      </c>
      <c r="L118" s="193"/>
      <c r="M118" s="97" t="s">
        <v>1</v>
      </c>
      <c r="N118" s="98" t="s">
        <v>41</v>
      </c>
      <c r="O118" s="98" t="s">
        <v>115</v>
      </c>
      <c r="P118" s="98" t="s">
        <v>116</v>
      </c>
      <c r="Q118" s="98" t="s">
        <v>117</v>
      </c>
      <c r="R118" s="98" t="s">
        <v>118</v>
      </c>
      <c r="S118" s="98" t="s">
        <v>119</v>
      </c>
      <c r="T118" s="99" t="s">
        <v>120</v>
      </c>
      <c r="U118" s="188"/>
      <c r="V118" s="188"/>
      <c r="W118" s="188"/>
      <c r="X118" s="188"/>
      <c r="Y118" s="188"/>
      <c r="Z118" s="188"/>
      <c r="AA118" s="188"/>
      <c r="AB118" s="188"/>
      <c r="AC118" s="188"/>
      <c r="AD118" s="188"/>
      <c r="AE118" s="188"/>
    </row>
    <row r="119" s="2" customFormat="1" ht="22.8" customHeight="1">
      <c r="A119" s="35"/>
      <c r="B119" s="36"/>
      <c r="C119" s="104" t="s">
        <v>121</v>
      </c>
      <c r="D119" s="37"/>
      <c r="E119" s="37"/>
      <c r="F119" s="37"/>
      <c r="G119" s="37"/>
      <c r="H119" s="37"/>
      <c r="I119" s="37"/>
      <c r="J119" s="194">
        <f>BK119</f>
        <v>0</v>
      </c>
      <c r="K119" s="37"/>
      <c r="L119" s="41"/>
      <c r="M119" s="100"/>
      <c r="N119" s="195"/>
      <c r="O119" s="101"/>
      <c r="P119" s="196">
        <f>P120+P151</f>
        <v>0</v>
      </c>
      <c r="Q119" s="101"/>
      <c r="R119" s="196">
        <f>R120+R151</f>
        <v>17.023160000000001</v>
      </c>
      <c r="S119" s="101"/>
      <c r="T119" s="197">
        <f>T120+T151</f>
        <v>0</v>
      </c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T119" s="14" t="s">
        <v>76</v>
      </c>
      <c r="AU119" s="14" t="s">
        <v>105</v>
      </c>
      <c r="BK119" s="198">
        <f>BK120+BK151</f>
        <v>0</v>
      </c>
    </row>
    <row r="120" s="12" customFormat="1" ht="25.92" customHeight="1">
      <c r="A120" s="12"/>
      <c r="B120" s="199"/>
      <c r="C120" s="200"/>
      <c r="D120" s="201" t="s">
        <v>76</v>
      </c>
      <c r="E120" s="202" t="s">
        <v>122</v>
      </c>
      <c r="F120" s="202" t="s">
        <v>123</v>
      </c>
      <c r="G120" s="200"/>
      <c r="H120" s="200"/>
      <c r="I120" s="203"/>
      <c r="J120" s="204">
        <f>BK120</f>
        <v>0</v>
      </c>
      <c r="K120" s="200"/>
      <c r="L120" s="205"/>
      <c r="M120" s="206"/>
      <c r="N120" s="207"/>
      <c r="O120" s="207"/>
      <c r="P120" s="208">
        <f>P121</f>
        <v>0</v>
      </c>
      <c r="Q120" s="207"/>
      <c r="R120" s="208">
        <f>R121</f>
        <v>17.023160000000001</v>
      </c>
      <c r="S120" s="207"/>
      <c r="T120" s="209">
        <f>T121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10" t="s">
        <v>85</v>
      </c>
      <c r="AT120" s="211" t="s">
        <v>76</v>
      </c>
      <c r="AU120" s="211" t="s">
        <v>77</v>
      </c>
      <c r="AY120" s="210" t="s">
        <v>124</v>
      </c>
      <c r="BK120" s="212">
        <f>BK121</f>
        <v>0</v>
      </c>
    </row>
    <row r="121" s="12" customFormat="1" ht="22.8" customHeight="1">
      <c r="A121" s="12"/>
      <c r="B121" s="199"/>
      <c r="C121" s="200"/>
      <c r="D121" s="201" t="s">
        <v>76</v>
      </c>
      <c r="E121" s="213" t="s">
        <v>125</v>
      </c>
      <c r="F121" s="213" t="s">
        <v>126</v>
      </c>
      <c r="G121" s="200"/>
      <c r="H121" s="200"/>
      <c r="I121" s="203"/>
      <c r="J121" s="214">
        <f>BK121</f>
        <v>0</v>
      </c>
      <c r="K121" s="200"/>
      <c r="L121" s="205"/>
      <c r="M121" s="206"/>
      <c r="N121" s="207"/>
      <c r="O121" s="207"/>
      <c r="P121" s="208">
        <f>SUM(P122:P150)</f>
        <v>0</v>
      </c>
      <c r="Q121" s="207"/>
      <c r="R121" s="208">
        <f>SUM(R122:R150)</f>
        <v>17.023160000000001</v>
      </c>
      <c r="S121" s="207"/>
      <c r="T121" s="209">
        <f>SUM(T122:T150)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10" t="s">
        <v>85</v>
      </c>
      <c r="AT121" s="211" t="s">
        <v>76</v>
      </c>
      <c r="AU121" s="211" t="s">
        <v>85</v>
      </c>
      <c r="AY121" s="210" t="s">
        <v>124</v>
      </c>
      <c r="BK121" s="212">
        <f>SUM(BK122:BK150)</f>
        <v>0</v>
      </c>
    </row>
    <row r="122" s="2" customFormat="1" ht="66.75" customHeight="1">
      <c r="A122" s="35"/>
      <c r="B122" s="36"/>
      <c r="C122" s="215" t="s">
        <v>85</v>
      </c>
      <c r="D122" s="215" t="s">
        <v>127</v>
      </c>
      <c r="E122" s="216" t="s">
        <v>252</v>
      </c>
      <c r="F122" s="217" t="s">
        <v>253</v>
      </c>
      <c r="G122" s="218" t="s">
        <v>254</v>
      </c>
      <c r="H122" s="219">
        <v>7</v>
      </c>
      <c r="I122" s="220"/>
      <c r="J122" s="221">
        <f>ROUND(I122*H122,2)</f>
        <v>0</v>
      </c>
      <c r="K122" s="217" t="s">
        <v>131</v>
      </c>
      <c r="L122" s="41"/>
      <c r="M122" s="222" t="s">
        <v>1</v>
      </c>
      <c r="N122" s="223" t="s">
        <v>42</v>
      </c>
      <c r="O122" s="88"/>
      <c r="P122" s="224">
        <f>O122*H122</f>
        <v>0</v>
      </c>
      <c r="Q122" s="224">
        <v>0</v>
      </c>
      <c r="R122" s="224">
        <f>Q122*H122</f>
        <v>0</v>
      </c>
      <c r="S122" s="224">
        <v>0</v>
      </c>
      <c r="T122" s="225">
        <f>S122*H122</f>
        <v>0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R122" s="226" t="s">
        <v>132</v>
      </c>
      <c r="AT122" s="226" t="s">
        <v>127</v>
      </c>
      <c r="AU122" s="226" t="s">
        <v>87</v>
      </c>
      <c r="AY122" s="14" t="s">
        <v>124</v>
      </c>
      <c r="BE122" s="227">
        <f>IF(N122="základní",J122,0)</f>
        <v>0</v>
      </c>
      <c r="BF122" s="227">
        <f>IF(N122="snížená",J122,0)</f>
        <v>0</v>
      </c>
      <c r="BG122" s="227">
        <f>IF(N122="zákl. přenesená",J122,0)</f>
        <v>0</v>
      </c>
      <c r="BH122" s="227">
        <f>IF(N122="sníž. přenesená",J122,0)</f>
        <v>0</v>
      </c>
      <c r="BI122" s="227">
        <f>IF(N122="nulová",J122,0)</f>
        <v>0</v>
      </c>
      <c r="BJ122" s="14" t="s">
        <v>85</v>
      </c>
      <c r="BK122" s="227">
        <f>ROUND(I122*H122,2)</f>
        <v>0</v>
      </c>
      <c r="BL122" s="14" t="s">
        <v>132</v>
      </c>
      <c r="BM122" s="226" t="s">
        <v>255</v>
      </c>
    </row>
    <row r="123" s="2" customFormat="1" ht="66.75" customHeight="1">
      <c r="A123" s="35"/>
      <c r="B123" s="36"/>
      <c r="C123" s="215" t="s">
        <v>87</v>
      </c>
      <c r="D123" s="215" t="s">
        <v>127</v>
      </c>
      <c r="E123" s="216" t="s">
        <v>256</v>
      </c>
      <c r="F123" s="217" t="s">
        <v>257</v>
      </c>
      <c r="G123" s="218" t="s">
        <v>130</v>
      </c>
      <c r="H123" s="219">
        <v>3</v>
      </c>
      <c r="I123" s="220"/>
      <c r="J123" s="221">
        <f>ROUND(I123*H123,2)</f>
        <v>0</v>
      </c>
      <c r="K123" s="217" t="s">
        <v>131</v>
      </c>
      <c r="L123" s="41"/>
      <c r="M123" s="222" t="s">
        <v>1</v>
      </c>
      <c r="N123" s="223" t="s">
        <v>42</v>
      </c>
      <c r="O123" s="88"/>
      <c r="P123" s="224">
        <f>O123*H123</f>
        <v>0</v>
      </c>
      <c r="Q123" s="224">
        <v>0</v>
      </c>
      <c r="R123" s="224">
        <f>Q123*H123</f>
        <v>0</v>
      </c>
      <c r="S123" s="224">
        <v>0</v>
      </c>
      <c r="T123" s="225">
        <f>S123*H123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226" t="s">
        <v>132</v>
      </c>
      <c r="AT123" s="226" t="s">
        <v>127</v>
      </c>
      <c r="AU123" s="226" t="s">
        <v>87</v>
      </c>
      <c r="AY123" s="14" t="s">
        <v>124</v>
      </c>
      <c r="BE123" s="227">
        <f>IF(N123="základní",J123,0)</f>
        <v>0</v>
      </c>
      <c r="BF123" s="227">
        <f>IF(N123="snížená",J123,0)</f>
        <v>0</v>
      </c>
      <c r="BG123" s="227">
        <f>IF(N123="zákl. přenesená",J123,0)</f>
        <v>0</v>
      </c>
      <c r="BH123" s="227">
        <f>IF(N123="sníž. přenesená",J123,0)</f>
        <v>0</v>
      </c>
      <c r="BI123" s="227">
        <f>IF(N123="nulová",J123,0)</f>
        <v>0</v>
      </c>
      <c r="BJ123" s="14" t="s">
        <v>85</v>
      </c>
      <c r="BK123" s="227">
        <f>ROUND(I123*H123,2)</f>
        <v>0</v>
      </c>
      <c r="BL123" s="14" t="s">
        <v>132</v>
      </c>
      <c r="BM123" s="226" t="s">
        <v>258</v>
      </c>
    </row>
    <row r="124" s="2" customFormat="1">
      <c r="A124" s="35"/>
      <c r="B124" s="36"/>
      <c r="C124" s="215" t="s">
        <v>137</v>
      </c>
      <c r="D124" s="215" t="s">
        <v>127</v>
      </c>
      <c r="E124" s="216" t="s">
        <v>259</v>
      </c>
      <c r="F124" s="217" t="s">
        <v>260</v>
      </c>
      <c r="G124" s="218" t="s">
        <v>130</v>
      </c>
      <c r="H124" s="219">
        <v>8</v>
      </c>
      <c r="I124" s="220"/>
      <c r="J124" s="221">
        <f>ROUND(I124*H124,2)</f>
        <v>0</v>
      </c>
      <c r="K124" s="217" t="s">
        <v>131</v>
      </c>
      <c r="L124" s="41"/>
      <c r="M124" s="222" t="s">
        <v>1</v>
      </c>
      <c r="N124" s="223" t="s">
        <v>42</v>
      </c>
      <c r="O124" s="88"/>
      <c r="P124" s="224">
        <f>O124*H124</f>
        <v>0</v>
      </c>
      <c r="Q124" s="224">
        <v>0</v>
      </c>
      <c r="R124" s="224">
        <f>Q124*H124</f>
        <v>0</v>
      </c>
      <c r="S124" s="224">
        <v>0</v>
      </c>
      <c r="T124" s="225">
        <f>S124*H124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226" t="s">
        <v>132</v>
      </c>
      <c r="AT124" s="226" t="s">
        <v>127</v>
      </c>
      <c r="AU124" s="226" t="s">
        <v>87</v>
      </c>
      <c r="AY124" s="14" t="s">
        <v>124</v>
      </c>
      <c r="BE124" s="227">
        <f>IF(N124="základní",J124,0)</f>
        <v>0</v>
      </c>
      <c r="BF124" s="227">
        <f>IF(N124="snížená",J124,0)</f>
        <v>0</v>
      </c>
      <c r="BG124" s="227">
        <f>IF(N124="zákl. přenesená",J124,0)</f>
        <v>0</v>
      </c>
      <c r="BH124" s="227">
        <f>IF(N124="sníž. přenesená",J124,0)</f>
        <v>0</v>
      </c>
      <c r="BI124" s="227">
        <f>IF(N124="nulová",J124,0)</f>
        <v>0</v>
      </c>
      <c r="BJ124" s="14" t="s">
        <v>85</v>
      </c>
      <c r="BK124" s="227">
        <f>ROUND(I124*H124,2)</f>
        <v>0</v>
      </c>
      <c r="BL124" s="14" t="s">
        <v>132</v>
      </c>
      <c r="BM124" s="226" t="s">
        <v>261</v>
      </c>
    </row>
    <row r="125" s="2" customFormat="1" ht="16.5" customHeight="1">
      <c r="A125" s="35"/>
      <c r="B125" s="36"/>
      <c r="C125" s="228" t="s">
        <v>132</v>
      </c>
      <c r="D125" s="228" t="s">
        <v>146</v>
      </c>
      <c r="E125" s="229" t="s">
        <v>262</v>
      </c>
      <c r="F125" s="230" t="s">
        <v>263</v>
      </c>
      <c r="G125" s="231" t="s">
        <v>228</v>
      </c>
      <c r="H125" s="232">
        <v>12</v>
      </c>
      <c r="I125" s="233"/>
      <c r="J125" s="234">
        <f>ROUND(I125*H125,2)</f>
        <v>0</v>
      </c>
      <c r="K125" s="230" t="s">
        <v>131</v>
      </c>
      <c r="L125" s="235"/>
      <c r="M125" s="236" t="s">
        <v>1</v>
      </c>
      <c r="N125" s="237" t="s">
        <v>42</v>
      </c>
      <c r="O125" s="88"/>
      <c r="P125" s="224">
        <f>O125*H125</f>
        <v>0</v>
      </c>
      <c r="Q125" s="224">
        <v>1</v>
      </c>
      <c r="R125" s="224">
        <f>Q125*H125</f>
        <v>12</v>
      </c>
      <c r="S125" s="224">
        <v>0</v>
      </c>
      <c r="T125" s="225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226" t="s">
        <v>149</v>
      </c>
      <c r="AT125" s="226" t="s">
        <v>146</v>
      </c>
      <c r="AU125" s="226" t="s">
        <v>87</v>
      </c>
      <c r="AY125" s="14" t="s">
        <v>124</v>
      </c>
      <c r="BE125" s="227">
        <f>IF(N125="základní",J125,0)</f>
        <v>0</v>
      </c>
      <c r="BF125" s="227">
        <f>IF(N125="snížená",J125,0)</f>
        <v>0</v>
      </c>
      <c r="BG125" s="227">
        <f>IF(N125="zákl. přenesená",J125,0)</f>
        <v>0</v>
      </c>
      <c r="BH125" s="227">
        <f>IF(N125="sníž. přenesená",J125,0)</f>
        <v>0</v>
      </c>
      <c r="BI125" s="227">
        <f>IF(N125="nulová",J125,0)</f>
        <v>0</v>
      </c>
      <c r="BJ125" s="14" t="s">
        <v>85</v>
      </c>
      <c r="BK125" s="227">
        <f>ROUND(I125*H125,2)</f>
        <v>0</v>
      </c>
      <c r="BL125" s="14" t="s">
        <v>132</v>
      </c>
      <c r="BM125" s="226" t="s">
        <v>264</v>
      </c>
    </row>
    <row r="126" s="2" customFormat="1" ht="66.75" customHeight="1">
      <c r="A126" s="35"/>
      <c r="B126" s="36"/>
      <c r="C126" s="215" t="s">
        <v>125</v>
      </c>
      <c r="D126" s="215" t="s">
        <v>127</v>
      </c>
      <c r="E126" s="216" t="s">
        <v>265</v>
      </c>
      <c r="F126" s="217" t="s">
        <v>266</v>
      </c>
      <c r="G126" s="218" t="s">
        <v>140</v>
      </c>
      <c r="H126" s="219">
        <v>164.56999999999999</v>
      </c>
      <c r="I126" s="220"/>
      <c r="J126" s="221">
        <f>ROUND(I126*H126,2)</f>
        <v>0</v>
      </c>
      <c r="K126" s="217" t="s">
        <v>131</v>
      </c>
      <c r="L126" s="41"/>
      <c r="M126" s="222" t="s">
        <v>1</v>
      </c>
      <c r="N126" s="223" t="s">
        <v>42</v>
      </c>
      <c r="O126" s="88"/>
      <c r="P126" s="224">
        <f>O126*H126</f>
        <v>0</v>
      </c>
      <c r="Q126" s="224">
        <v>0</v>
      </c>
      <c r="R126" s="224">
        <f>Q126*H126</f>
        <v>0</v>
      </c>
      <c r="S126" s="224">
        <v>0</v>
      </c>
      <c r="T126" s="225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26" t="s">
        <v>132</v>
      </c>
      <c r="AT126" s="226" t="s">
        <v>127</v>
      </c>
      <c r="AU126" s="226" t="s">
        <v>87</v>
      </c>
      <c r="AY126" s="14" t="s">
        <v>124</v>
      </c>
      <c r="BE126" s="227">
        <f>IF(N126="základní",J126,0)</f>
        <v>0</v>
      </c>
      <c r="BF126" s="227">
        <f>IF(N126="snížená",J126,0)</f>
        <v>0</v>
      </c>
      <c r="BG126" s="227">
        <f>IF(N126="zákl. přenesená",J126,0)</f>
        <v>0</v>
      </c>
      <c r="BH126" s="227">
        <f>IF(N126="sníž. přenesená",J126,0)</f>
        <v>0</v>
      </c>
      <c r="BI126" s="227">
        <f>IF(N126="nulová",J126,0)</f>
        <v>0</v>
      </c>
      <c r="BJ126" s="14" t="s">
        <v>85</v>
      </c>
      <c r="BK126" s="227">
        <f>ROUND(I126*H126,2)</f>
        <v>0</v>
      </c>
      <c r="BL126" s="14" t="s">
        <v>132</v>
      </c>
      <c r="BM126" s="226" t="s">
        <v>267</v>
      </c>
    </row>
    <row r="127" s="2" customFormat="1">
      <c r="A127" s="35"/>
      <c r="B127" s="36"/>
      <c r="C127" s="215" t="s">
        <v>145</v>
      </c>
      <c r="D127" s="215" t="s">
        <v>127</v>
      </c>
      <c r="E127" s="216" t="s">
        <v>268</v>
      </c>
      <c r="F127" s="217" t="s">
        <v>269</v>
      </c>
      <c r="G127" s="218" t="s">
        <v>270</v>
      </c>
      <c r="H127" s="219">
        <v>5</v>
      </c>
      <c r="I127" s="220"/>
      <c r="J127" s="221">
        <f>ROUND(I127*H127,2)</f>
        <v>0</v>
      </c>
      <c r="K127" s="217" t="s">
        <v>131</v>
      </c>
      <c r="L127" s="41"/>
      <c r="M127" s="222" t="s">
        <v>1</v>
      </c>
      <c r="N127" s="223" t="s">
        <v>42</v>
      </c>
      <c r="O127" s="88"/>
      <c r="P127" s="224">
        <f>O127*H127</f>
        <v>0</v>
      </c>
      <c r="Q127" s="224">
        <v>0</v>
      </c>
      <c r="R127" s="224">
        <f>Q127*H127</f>
        <v>0</v>
      </c>
      <c r="S127" s="224">
        <v>0</v>
      </c>
      <c r="T127" s="225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26" t="s">
        <v>132</v>
      </c>
      <c r="AT127" s="226" t="s">
        <v>127</v>
      </c>
      <c r="AU127" s="226" t="s">
        <v>87</v>
      </c>
      <c r="AY127" s="14" t="s">
        <v>124</v>
      </c>
      <c r="BE127" s="227">
        <f>IF(N127="základní",J127,0)</f>
        <v>0</v>
      </c>
      <c r="BF127" s="227">
        <f>IF(N127="snížená",J127,0)</f>
        <v>0</v>
      </c>
      <c r="BG127" s="227">
        <f>IF(N127="zákl. přenesená",J127,0)</f>
        <v>0</v>
      </c>
      <c r="BH127" s="227">
        <f>IF(N127="sníž. přenesená",J127,0)</f>
        <v>0</v>
      </c>
      <c r="BI127" s="227">
        <f>IF(N127="nulová",J127,0)</f>
        <v>0</v>
      </c>
      <c r="BJ127" s="14" t="s">
        <v>85</v>
      </c>
      <c r="BK127" s="227">
        <f>ROUND(I127*H127,2)</f>
        <v>0</v>
      </c>
      <c r="BL127" s="14" t="s">
        <v>132</v>
      </c>
      <c r="BM127" s="226" t="s">
        <v>271</v>
      </c>
    </row>
    <row r="128" s="2" customFormat="1">
      <c r="A128" s="35"/>
      <c r="B128" s="36"/>
      <c r="C128" s="215" t="s">
        <v>151</v>
      </c>
      <c r="D128" s="215" t="s">
        <v>127</v>
      </c>
      <c r="E128" s="216" t="s">
        <v>272</v>
      </c>
      <c r="F128" s="217" t="s">
        <v>273</v>
      </c>
      <c r="G128" s="218" t="s">
        <v>270</v>
      </c>
      <c r="H128" s="219">
        <v>5</v>
      </c>
      <c r="I128" s="220"/>
      <c r="J128" s="221">
        <f>ROUND(I128*H128,2)</f>
        <v>0</v>
      </c>
      <c r="K128" s="217" t="s">
        <v>131</v>
      </c>
      <c r="L128" s="41"/>
      <c r="M128" s="222" t="s">
        <v>1</v>
      </c>
      <c r="N128" s="223" t="s">
        <v>42</v>
      </c>
      <c r="O128" s="88"/>
      <c r="P128" s="224">
        <f>O128*H128</f>
        <v>0</v>
      </c>
      <c r="Q128" s="224">
        <v>0</v>
      </c>
      <c r="R128" s="224">
        <f>Q128*H128</f>
        <v>0</v>
      </c>
      <c r="S128" s="224">
        <v>0</v>
      </c>
      <c r="T128" s="225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26" t="s">
        <v>132</v>
      </c>
      <c r="AT128" s="226" t="s">
        <v>127</v>
      </c>
      <c r="AU128" s="226" t="s">
        <v>87</v>
      </c>
      <c r="AY128" s="14" t="s">
        <v>124</v>
      </c>
      <c r="BE128" s="227">
        <f>IF(N128="základní",J128,0)</f>
        <v>0</v>
      </c>
      <c r="BF128" s="227">
        <f>IF(N128="snížená",J128,0)</f>
        <v>0</v>
      </c>
      <c r="BG128" s="227">
        <f>IF(N128="zákl. přenesená",J128,0)</f>
        <v>0</v>
      </c>
      <c r="BH128" s="227">
        <f>IF(N128="sníž. přenesená",J128,0)</f>
        <v>0</v>
      </c>
      <c r="BI128" s="227">
        <f>IF(N128="nulová",J128,0)</f>
        <v>0</v>
      </c>
      <c r="BJ128" s="14" t="s">
        <v>85</v>
      </c>
      <c r="BK128" s="227">
        <f>ROUND(I128*H128,2)</f>
        <v>0</v>
      </c>
      <c r="BL128" s="14" t="s">
        <v>132</v>
      </c>
      <c r="BM128" s="226" t="s">
        <v>274</v>
      </c>
    </row>
    <row r="129" s="2" customFormat="1">
      <c r="A129" s="35"/>
      <c r="B129" s="36"/>
      <c r="C129" s="215" t="s">
        <v>149</v>
      </c>
      <c r="D129" s="215" t="s">
        <v>127</v>
      </c>
      <c r="E129" s="216" t="s">
        <v>275</v>
      </c>
      <c r="F129" s="217" t="s">
        <v>276</v>
      </c>
      <c r="G129" s="218" t="s">
        <v>130</v>
      </c>
      <c r="H129" s="219">
        <v>50</v>
      </c>
      <c r="I129" s="220"/>
      <c r="J129" s="221">
        <f>ROUND(I129*H129,2)</f>
        <v>0</v>
      </c>
      <c r="K129" s="217" t="s">
        <v>131</v>
      </c>
      <c r="L129" s="41"/>
      <c r="M129" s="222" t="s">
        <v>1</v>
      </c>
      <c r="N129" s="223" t="s">
        <v>42</v>
      </c>
      <c r="O129" s="88"/>
      <c r="P129" s="224">
        <f>O129*H129</f>
        <v>0</v>
      </c>
      <c r="Q129" s="224">
        <v>0</v>
      </c>
      <c r="R129" s="224">
        <f>Q129*H129</f>
        <v>0</v>
      </c>
      <c r="S129" s="224">
        <v>0</v>
      </c>
      <c r="T129" s="225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26" t="s">
        <v>132</v>
      </c>
      <c r="AT129" s="226" t="s">
        <v>127</v>
      </c>
      <c r="AU129" s="226" t="s">
        <v>87</v>
      </c>
      <c r="AY129" s="14" t="s">
        <v>124</v>
      </c>
      <c r="BE129" s="227">
        <f>IF(N129="základní",J129,0)</f>
        <v>0</v>
      </c>
      <c r="BF129" s="227">
        <f>IF(N129="snížená",J129,0)</f>
        <v>0</v>
      </c>
      <c r="BG129" s="227">
        <f>IF(N129="zákl. přenesená",J129,0)</f>
        <v>0</v>
      </c>
      <c r="BH129" s="227">
        <f>IF(N129="sníž. přenesená",J129,0)</f>
        <v>0</v>
      </c>
      <c r="BI129" s="227">
        <f>IF(N129="nulová",J129,0)</f>
        <v>0</v>
      </c>
      <c r="BJ129" s="14" t="s">
        <v>85</v>
      </c>
      <c r="BK129" s="227">
        <f>ROUND(I129*H129,2)</f>
        <v>0</v>
      </c>
      <c r="BL129" s="14" t="s">
        <v>132</v>
      </c>
      <c r="BM129" s="226" t="s">
        <v>277</v>
      </c>
    </row>
    <row r="130" s="2" customFormat="1">
      <c r="A130" s="35"/>
      <c r="B130" s="36"/>
      <c r="C130" s="215" t="s">
        <v>158</v>
      </c>
      <c r="D130" s="215" t="s">
        <v>127</v>
      </c>
      <c r="E130" s="216" t="s">
        <v>278</v>
      </c>
      <c r="F130" s="217" t="s">
        <v>279</v>
      </c>
      <c r="G130" s="218" t="s">
        <v>130</v>
      </c>
      <c r="H130" s="219">
        <v>50</v>
      </c>
      <c r="I130" s="220"/>
      <c r="J130" s="221">
        <f>ROUND(I130*H130,2)</f>
        <v>0</v>
      </c>
      <c r="K130" s="217" t="s">
        <v>131</v>
      </c>
      <c r="L130" s="41"/>
      <c r="M130" s="222" t="s">
        <v>1</v>
      </c>
      <c r="N130" s="223" t="s">
        <v>42</v>
      </c>
      <c r="O130" s="88"/>
      <c r="P130" s="224">
        <f>O130*H130</f>
        <v>0</v>
      </c>
      <c r="Q130" s="224">
        <v>0</v>
      </c>
      <c r="R130" s="224">
        <f>Q130*H130</f>
        <v>0</v>
      </c>
      <c r="S130" s="224">
        <v>0</v>
      </c>
      <c r="T130" s="225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26" t="s">
        <v>132</v>
      </c>
      <c r="AT130" s="226" t="s">
        <v>127</v>
      </c>
      <c r="AU130" s="226" t="s">
        <v>87</v>
      </c>
      <c r="AY130" s="14" t="s">
        <v>124</v>
      </c>
      <c r="BE130" s="227">
        <f>IF(N130="základní",J130,0)</f>
        <v>0</v>
      </c>
      <c r="BF130" s="227">
        <f>IF(N130="snížená",J130,0)</f>
        <v>0</v>
      </c>
      <c r="BG130" s="227">
        <f>IF(N130="zákl. přenesená",J130,0)</f>
        <v>0</v>
      </c>
      <c r="BH130" s="227">
        <f>IF(N130="sníž. přenesená",J130,0)</f>
        <v>0</v>
      </c>
      <c r="BI130" s="227">
        <f>IF(N130="nulová",J130,0)</f>
        <v>0</v>
      </c>
      <c r="BJ130" s="14" t="s">
        <v>85</v>
      </c>
      <c r="BK130" s="227">
        <f>ROUND(I130*H130,2)</f>
        <v>0</v>
      </c>
      <c r="BL130" s="14" t="s">
        <v>132</v>
      </c>
      <c r="BM130" s="226" t="s">
        <v>280</v>
      </c>
    </row>
    <row r="131" s="2" customFormat="1">
      <c r="A131" s="35"/>
      <c r="B131" s="36"/>
      <c r="C131" s="215" t="s">
        <v>162</v>
      </c>
      <c r="D131" s="215" t="s">
        <v>127</v>
      </c>
      <c r="E131" s="216" t="s">
        <v>281</v>
      </c>
      <c r="F131" s="217" t="s">
        <v>282</v>
      </c>
      <c r="G131" s="218" t="s">
        <v>130</v>
      </c>
      <c r="H131" s="219">
        <v>70</v>
      </c>
      <c r="I131" s="220"/>
      <c r="J131" s="221">
        <f>ROUND(I131*H131,2)</f>
        <v>0</v>
      </c>
      <c r="K131" s="217" t="s">
        <v>131</v>
      </c>
      <c r="L131" s="41"/>
      <c r="M131" s="222" t="s">
        <v>1</v>
      </c>
      <c r="N131" s="223" t="s">
        <v>42</v>
      </c>
      <c r="O131" s="88"/>
      <c r="P131" s="224">
        <f>O131*H131</f>
        <v>0</v>
      </c>
      <c r="Q131" s="224">
        <v>0</v>
      </c>
      <c r="R131" s="224">
        <f>Q131*H131</f>
        <v>0</v>
      </c>
      <c r="S131" s="224">
        <v>0</v>
      </c>
      <c r="T131" s="225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26" t="s">
        <v>132</v>
      </c>
      <c r="AT131" s="226" t="s">
        <v>127</v>
      </c>
      <c r="AU131" s="226" t="s">
        <v>87</v>
      </c>
      <c r="AY131" s="14" t="s">
        <v>124</v>
      </c>
      <c r="BE131" s="227">
        <f>IF(N131="základní",J131,0)</f>
        <v>0</v>
      </c>
      <c r="BF131" s="227">
        <f>IF(N131="snížená",J131,0)</f>
        <v>0</v>
      </c>
      <c r="BG131" s="227">
        <f>IF(N131="zákl. přenesená",J131,0)</f>
        <v>0</v>
      </c>
      <c r="BH131" s="227">
        <f>IF(N131="sníž. přenesená",J131,0)</f>
        <v>0</v>
      </c>
      <c r="BI131" s="227">
        <f>IF(N131="nulová",J131,0)</f>
        <v>0</v>
      </c>
      <c r="BJ131" s="14" t="s">
        <v>85</v>
      </c>
      <c r="BK131" s="227">
        <f>ROUND(I131*H131,2)</f>
        <v>0</v>
      </c>
      <c r="BL131" s="14" t="s">
        <v>132</v>
      </c>
      <c r="BM131" s="226" t="s">
        <v>283</v>
      </c>
    </row>
    <row r="132" s="2" customFormat="1">
      <c r="A132" s="35"/>
      <c r="B132" s="36"/>
      <c r="C132" s="215" t="s">
        <v>166</v>
      </c>
      <c r="D132" s="215" t="s">
        <v>127</v>
      </c>
      <c r="E132" s="216" t="s">
        <v>284</v>
      </c>
      <c r="F132" s="217" t="s">
        <v>285</v>
      </c>
      <c r="G132" s="218" t="s">
        <v>130</v>
      </c>
      <c r="H132" s="219">
        <v>6</v>
      </c>
      <c r="I132" s="220"/>
      <c r="J132" s="221">
        <f>ROUND(I132*H132,2)</f>
        <v>0</v>
      </c>
      <c r="K132" s="217" t="s">
        <v>131</v>
      </c>
      <c r="L132" s="41"/>
      <c r="M132" s="222" t="s">
        <v>1</v>
      </c>
      <c r="N132" s="223" t="s">
        <v>42</v>
      </c>
      <c r="O132" s="88"/>
      <c r="P132" s="224">
        <f>O132*H132</f>
        <v>0</v>
      </c>
      <c r="Q132" s="224">
        <v>0</v>
      </c>
      <c r="R132" s="224">
        <f>Q132*H132</f>
        <v>0</v>
      </c>
      <c r="S132" s="224">
        <v>0</v>
      </c>
      <c r="T132" s="225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26" t="s">
        <v>132</v>
      </c>
      <c r="AT132" s="226" t="s">
        <v>127</v>
      </c>
      <c r="AU132" s="226" t="s">
        <v>87</v>
      </c>
      <c r="AY132" s="14" t="s">
        <v>124</v>
      </c>
      <c r="BE132" s="227">
        <f>IF(N132="základní",J132,0)</f>
        <v>0</v>
      </c>
      <c r="BF132" s="227">
        <f>IF(N132="snížená",J132,0)</f>
        <v>0</v>
      </c>
      <c r="BG132" s="227">
        <f>IF(N132="zákl. přenesená",J132,0)</f>
        <v>0</v>
      </c>
      <c r="BH132" s="227">
        <f>IF(N132="sníž. přenesená",J132,0)</f>
        <v>0</v>
      </c>
      <c r="BI132" s="227">
        <f>IF(N132="nulová",J132,0)</f>
        <v>0</v>
      </c>
      <c r="BJ132" s="14" t="s">
        <v>85</v>
      </c>
      <c r="BK132" s="227">
        <f>ROUND(I132*H132,2)</f>
        <v>0</v>
      </c>
      <c r="BL132" s="14" t="s">
        <v>132</v>
      </c>
      <c r="BM132" s="226" t="s">
        <v>286</v>
      </c>
    </row>
    <row r="133" s="2" customFormat="1" ht="44.25" customHeight="1">
      <c r="A133" s="35"/>
      <c r="B133" s="36"/>
      <c r="C133" s="215" t="s">
        <v>170</v>
      </c>
      <c r="D133" s="215" t="s">
        <v>127</v>
      </c>
      <c r="E133" s="216" t="s">
        <v>287</v>
      </c>
      <c r="F133" s="217" t="s">
        <v>288</v>
      </c>
      <c r="G133" s="218" t="s">
        <v>130</v>
      </c>
      <c r="H133" s="219">
        <v>6</v>
      </c>
      <c r="I133" s="220"/>
      <c r="J133" s="221">
        <f>ROUND(I133*H133,2)</f>
        <v>0</v>
      </c>
      <c r="K133" s="217" t="s">
        <v>131</v>
      </c>
      <c r="L133" s="41"/>
      <c r="M133" s="222" t="s">
        <v>1</v>
      </c>
      <c r="N133" s="223" t="s">
        <v>42</v>
      </c>
      <c r="O133" s="88"/>
      <c r="P133" s="224">
        <f>O133*H133</f>
        <v>0</v>
      </c>
      <c r="Q133" s="224">
        <v>0</v>
      </c>
      <c r="R133" s="224">
        <f>Q133*H133</f>
        <v>0</v>
      </c>
      <c r="S133" s="224">
        <v>0</v>
      </c>
      <c r="T133" s="225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26" t="s">
        <v>132</v>
      </c>
      <c r="AT133" s="226" t="s">
        <v>127</v>
      </c>
      <c r="AU133" s="226" t="s">
        <v>87</v>
      </c>
      <c r="AY133" s="14" t="s">
        <v>124</v>
      </c>
      <c r="BE133" s="227">
        <f>IF(N133="základní",J133,0)</f>
        <v>0</v>
      </c>
      <c r="BF133" s="227">
        <f>IF(N133="snížená",J133,0)</f>
        <v>0</v>
      </c>
      <c r="BG133" s="227">
        <f>IF(N133="zákl. přenesená",J133,0)</f>
        <v>0</v>
      </c>
      <c r="BH133" s="227">
        <f>IF(N133="sníž. přenesená",J133,0)</f>
        <v>0</v>
      </c>
      <c r="BI133" s="227">
        <f>IF(N133="nulová",J133,0)</f>
        <v>0</v>
      </c>
      <c r="BJ133" s="14" t="s">
        <v>85</v>
      </c>
      <c r="BK133" s="227">
        <f>ROUND(I133*H133,2)</f>
        <v>0</v>
      </c>
      <c r="BL133" s="14" t="s">
        <v>132</v>
      </c>
      <c r="BM133" s="226" t="s">
        <v>289</v>
      </c>
    </row>
    <row r="134" s="2" customFormat="1">
      <c r="A134" s="35"/>
      <c r="B134" s="36"/>
      <c r="C134" s="215" t="s">
        <v>174</v>
      </c>
      <c r="D134" s="215" t="s">
        <v>127</v>
      </c>
      <c r="E134" s="216" t="s">
        <v>290</v>
      </c>
      <c r="F134" s="217" t="s">
        <v>291</v>
      </c>
      <c r="G134" s="218" t="s">
        <v>130</v>
      </c>
      <c r="H134" s="219">
        <v>6</v>
      </c>
      <c r="I134" s="220"/>
      <c r="J134" s="221">
        <f>ROUND(I134*H134,2)</f>
        <v>0</v>
      </c>
      <c r="K134" s="217" t="s">
        <v>131</v>
      </c>
      <c r="L134" s="41"/>
      <c r="M134" s="222" t="s">
        <v>1</v>
      </c>
      <c r="N134" s="223" t="s">
        <v>42</v>
      </c>
      <c r="O134" s="88"/>
      <c r="P134" s="224">
        <f>O134*H134</f>
        <v>0</v>
      </c>
      <c r="Q134" s="224">
        <v>0</v>
      </c>
      <c r="R134" s="224">
        <f>Q134*H134</f>
        <v>0</v>
      </c>
      <c r="S134" s="224">
        <v>0</v>
      </c>
      <c r="T134" s="225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26" t="s">
        <v>132</v>
      </c>
      <c r="AT134" s="226" t="s">
        <v>127</v>
      </c>
      <c r="AU134" s="226" t="s">
        <v>87</v>
      </c>
      <c r="AY134" s="14" t="s">
        <v>124</v>
      </c>
      <c r="BE134" s="227">
        <f>IF(N134="základní",J134,0)</f>
        <v>0</v>
      </c>
      <c r="BF134" s="227">
        <f>IF(N134="snížená",J134,0)</f>
        <v>0</v>
      </c>
      <c r="BG134" s="227">
        <f>IF(N134="zákl. přenesená",J134,0)</f>
        <v>0</v>
      </c>
      <c r="BH134" s="227">
        <f>IF(N134="sníž. přenesená",J134,0)</f>
        <v>0</v>
      </c>
      <c r="BI134" s="227">
        <f>IF(N134="nulová",J134,0)</f>
        <v>0</v>
      </c>
      <c r="BJ134" s="14" t="s">
        <v>85</v>
      </c>
      <c r="BK134" s="227">
        <f>ROUND(I134*H134,2)</f>
        <v>0</v>
      </c>
      <c r="BL134" s="14" t="s">
        <v>132</v>
      </c>
      <c r="BM134" s="226" t="s">
        <v>292</v>
      </c>
    </row>
    <row r="135" s="2" customFormat="1" ht="55.5" customHeight="1">
      <c r="A135" s="35"/>
      <c r="B135" s="36"/>
      <c r="C135" s="215" t="s">
        <v>179</v>
      </c>
      <c r="D135" s="215" t="s">
        <v>127</v>
      </c>
      <c r="E135" s="216" t="s">
        <v>167</v>
      </c>
      <c r="F135" s="217" t="s">
        <v>168</v>
      </c>
      <c r="G135" s="218" t="s">
        <v>140</v>
      </c>
      <c r="H135" s="219">
        <v>50.399999999999999</v>
      </c>
      <c r="I135" s="220"/>
      <c r="J135" s="221">
        <f>ROUND(I135*H135,2)</f>
        <v>0</v>
      </c>
      <c r="K135" s="217" t="s">
        <v>131</v>
      </c>
      <c r="L135" s="41"/>
      <c r="M135" s="222" t="s">
        <v>1</v>
      </c>
      <c r="N135" s="223" t="s">
        <v>42</v>
      </c>
      <c r="O135" s="88"/>
      <c r="P135" s="224">
        <f>O135*H135</f>
        <v>0</v>
      </c>
      <c r="Q135" s="224">
        <v>0</v>
      </c>
      <c r="R135" s="224">
        <f>Q135*H135</f>
        <v>0</v>
      </c>
      <c r="S135" s="224">
        <v>0</v>
      </c>
      <c r="T135" s="225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26" t="s">
        <v>132</v>
      </c>
      <c r="AT135" s="226" t="s">
        <v>127</v>
      </c>
      <c r="AU135" s="226" t="s">
        <v>87</v>
      </c>
      <c r="AY135" s="14" t="s">
        <v>124</v>
      </c>
      <c r="BE135" s="227">
        <f>IF(N135="základní",J135,0)</f>
        <v>0</v>
      </c>
      <c r="BF135" s="227">
        <f>IF(N135="snížená",J135,0)</f>
        <v>0</v>
      </c>
      <c r="BG135" s="227">
        <f>IF(N135="zákl. přenesená",J135,0)</f>
        <v>0</v>
      </c>
      <c r="BH135" s="227">
        <f>IF(N135="sníž. přenesená",J135,0)</f>
        <v>0</v>
      </c>
      <c r="BI135" s="227">
        <f>IF(N135="nulová",J135,0)</f>
        <v>0</v>
      </c>
      <c r="BJ135" s="14" t="s">
        <v>85</v>
      </c>
      <c r="BK135" s="227">
        <f>ROUND(I135*H135,2)</f>
        <v>0</v>
      </c>
      <c r="BL135" s="14" t="s">
        <v>132</v>
      </c>
      <c r="BM135" s="226" t="s">
        <v>293</v>
      </c>
    </row>
    <row r="136" s="2" customFormat="1">
      <c r="A136" s="35"/>
      <c r="B136" s="36"/>
      <c r="C136" s="215" t="s">
        <v>8</v>
      </c>
      <c r="D136" s="215" t="s">
        <v>127</v>
      </c>
      <c r="E136" s="216" t="s">
        <v>171</v>
      </c>
      <c r="F136" s="217" t="s">
        <v>172</v>
      </c>
      <c r="G136" s="218" t="s">
        <v>140</v>
      </c>
      <c r="H136" s="219">
        <v>18.260000000000002</v>
      </c>
      <c r="I136" s="220"/>
      <c r="J136" s="221">
        <f>ROUND(I136*H136,2)</f>
        <v>0</v>
      </c>
      <c r="K136" s="217" t="s">
        <v>131</v>
      </c>
      <c r="L136" s="41"/>
      <c r="M136" s="222" t="s">
        <v>1</v>
      </c>
      <c r="N136" s="223" t="s">
        <v>42</v>
      </c>
      <c r="O136" s="88"/>
      <c r="P136" s="224">
        <f>O136*H136</f>
        <v>0</v>
      </c>
      <c r="Q136" s="224">
        <v>0</v>
      </c>
      <c r="R136" s="224">
        <f>Q136*H136</f>
        <v>0</v>
      </c>
      <c r="S136" s="224">
        <v>0</v>
      </c>
      <c r="T136" s="225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26" t="s">
        <v>132</v>
      </c>
      <c r="AT136" s="226" t="s">
        <v>127</v>
      </c>
      <c r="AU136" s="226" t="s">
        <v>87</v>
      </c>
      <c r="AY136" s="14" t="s">
        <v>124</v>
      </c>
      <c r="BE136" s="227">
        <f>IF(N136="základní",J136,0)</f>
        <v>0</v>
      </c>
      <c r="BF136" s="227">
        <f>IF(N136="snížená",J136,0)</f>
        <v>0</v>
      </c>
      <c r="BG136" s="227">
        <f>IF(N136="zákl. přenesená",J136,0)</f>
        <v>0</v>
      </c>
      <c r="BH136" s="227">
        <f>IF(N136="sníž. přenesená",J136,0)</f>
        <v>0</v>
      </c>
      <c r="BI136" s="227">
        <f>IF(N136="nulová",J136,0)</f>
        <v>0</v>
      </c>
      <c r="BJ136" s="14" t="s">
        <v>85</v>
      </c>
      <c r="BK136" s="227">
        <f>ROUND(I136*H136,2)</f>
        <v>0</v>
      </c>
      <c r="BL136" s="14" t="s">
        <v>132</v>
      </c>
      <c r="BM136" s="226" t="s">
        <v>294</v>
      </c>
    </row>
    <row r="137" s="2" customFormat="1" ht="55.5" customHeight="1">
      <c r="A137" s="35"/>
      <c r="B137" s="36"/>
      <c r="C137" s="215" t="s">
        <v>186</v>
      </c>
      <c r="D137" s="215" t="s">
        <v>127</v>
      </c>
      <c r="E137" s="216" t="s">
        <v>295</v>
      </c>
      <c r="F137" s="217" t="s">
        <v>296</v>
      </c>
      <c r="G137" s="218" t="s">
        <v>228</v>
      </c>
      <c r="H137" s="219">
        <v>2.3980000000000001</v>
      </c>
      <c r="I137" s="220"/>
      <c r="J137" s="221">
        <f>ROUND(I137*H137,2)</f>
        <v>0</v>
      </c>
      <c r="K137" s="217" t="s">
        <v>131</v>
      </c>
      <c r="L137" s="41"/>
      <c r="M137" s="222" t="s">
        <v>1</v>
      </c>
      <c r="N137" s="223" t="s">
        <v>42</v>
      </c>
      <c r="O137" s="88"/>
      <c r="P137" s="224">
        <f>O137*H137</f>
        <v>0</v>
      </c>
      <c r="Q137" s="224">
        <v>0</v>
      </c>
      <c r="R137" s="224">
        <f>Q137*H137</f>
        <v>0</v>
      </c>
      <c r="S137" s="224">
        <v>0</v>
      </c>
      <c r="T137" s="225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26" t="s">
        <v>132</v>
      </c>
      <c r="AT137" s="226" t="s">
        <v>127</v>
      </c>
      <c r="AU137" s="226" t="s">
        <v>87</v>
      </c>
      <c r="AY137" s="14" t="s">
        <v>124</v>
      </c>
      <c r="BE137" s="227">
        <f>IF(N137="základní",J137,0)</f>
        <v>0</v>
      </c>
      <c r="BF137" s="227">
        <f>IF(N137="snížená",J137,0)</f>
        <v>0</v>
      </c>
      <c r="BG137" s="227">
        <f>IF(N137="zákl. přenesená",J137,0)</f>
        <v>0</v>
      </c>
      <c r="BH137" s="227">
        <f>IF(N137="sníž. přenesená",J137,0)</f>
        <v>0</v>
      </c>
      <c r="BI137" s="227">
        <f>IF(N137="nulová",J137,0)</f>
        <v>0</v>
      </c>
      <c r="BJ137" s="14" t="s">
        <v>85</v>
      </c>
      <c r="BK137" s="227">
        <f>ROUND(I137*H137,2)</f>
        <v>0</v>
      </c>
      <c r="BL137" s="14" t="s">
        <v>132</v>
      </c>
      <c r="BM137" s="226" t="s">
        <v>297</v>
      </c>
    </row>
    <row r="138" s="2" customFormat="1">
      <c r="A138" s="35"/>
      <c r="B138" s="36"/>
      <c r="C138" s="215" t="s">
        <v>192</v>
      </c>
      <c r="D138" s="215" t="s">
        <v>127</v>
      </c>
      <c r="E138" s="216" t="s">
        <v>128</v>
      </c>
      <c r="F138" s="217" t="s">
        <v>129</v>
      </c>
      <c r="G138" s="218" t="s">
        <v>130</v>
      </c>
      <c r="H138" s="219">
        <v>190</v>
      </c>
      <c r="I138" s="220"/>
      <c r="J138" s="221">
        <f>ROUND(I138*H138,2)</f>
        <v>0</v>
      </c>
      <c r="K138" s="217" t="s">
        <v>131</v>
      </c>
      <c r="L138" s="41"/>
      <c r="M138" s="222" t="s">
        <v>1</v>
      </c>
      <c r="N138" s="223" t="s">
        <v>42</v>
      </c>
      <c r="O138" s="88"/>
      <c r="P138" s="224">
        <f>O138*H138</f>
        <v>0</v>
      </c>
      <c r="Q138" s="224">
        <v>0</v>
      </c>
      <c r="R138" s="224">
        <f>Q138*H138</f>
        <v>0</v>
      </c>
      <c r="S138" s="224">
        <v>0</v>
      </c>
      <c r="T138" s="225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26" t="s">
        <v>132</v>
      </c>
      <c r="AT138" s="226" t="s">
        <v>127</v>
      </c>
      <c r="AU138" s="226" t="s">
        <v>87</v>
      </c>
      <c r="AY138" s="14" t="s">
        <v>124</v>
      </c>
      <c r="BE138" s="227">
        <f>IF(N138="základní",J138,0)</f>
        <v>0</v>
      </c>
      <c r="BF138" s="227">
        <f>IF(N138="snížená",J138,0)</f>
        <v>0</v>
      </c>
      <c r="BG138" s="227">
        <f>IF(N138="zákl. přenesená",J138,0)</f>
        <v>0</v>
      </c>
      <c r="BH138" s="227">
        <f>IF(N138="sníž. přenesená",J138,0)</f>
        <v>0</v>
      </c>
      <c r="BI138" s="227">
        <f>IF(N138="nulová",J138,0)</f>
        <v>0</v>
      </c>
      <c r="BJ138" s="14" t="s">
        <v>85</v>
      </c>
      <c r="BK138" s="227">
        <f>ROUND(I138*H138,2)</f>
        <v>0</v>
      </c>
      <c r="BL138" s="14" t="s">
        <v>132</v>
      </c>
      <c r="BM138" s="226" t="s">
        <v>298</v>
      </c>
    </row>
    <row r="139" s="2" customFormat="1">
      <c r="A139" s="35"/>
      <c r="B139" s="36"/>
      <c r="C139" s="215" t="s">
        <v>197</v>
      </c>
      <c r="D139" s="215" t="s">
        <v>127</v>
      </c>
      <c r="E139" s="216" t="s">
        <v>134</v>
      </c>
      <c r="F139" s="217" t="s">
        <v>135</v>
      </c>
      <c r="G139" s="218" t="s">
        <v>130</v>
      </c>
      <c r="H139" s="219">
        <v>48</v>
      </c>
      <c r="I139" s="220"/>
      <c r="J139" s="221">
        <f>ROUND(I139*H139,2)</f>
        <v>0</v>
      </c>
      <c r="K139" s="217" t="s">
        <v>131</v>
      </c>
      <c r="L139" s="41"/>
      <c r="M139" s="222" t="s">
        <v>1</v>
      </c>
      <c r="N139" s="223" t="s">
        <v>42</v>
      </c>
      <c r="O139" s="88"/>
      <c r="P139" s="224">
        <f>O139*H139</f>
        <v>0</v>
      </c>
      <c r="Q139" s="224">
        <v>0</v>
      </c>
      <c r="R139" s="224">
        <f>Q139*H139</f>
        <v>0</v>
      </c>
      <c r="S139" s="224">
        <v>0</v>
      </c>
      <c r="T139" s="225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26" t="s">
        <v>132</v>
      </c>
      <c r="AT139" s="226" t="s">
        <v>127</v>
      </c>
      <c r="AU139" s="226" t="s">
        <v>87</v>
      </c>
      <c r="AY139" s="14" t="s">
        <v>124</v>
      </c>
      <c r="BE139" s="227">
        <f>IF(N139="základní",J139,0)</f>
        <v>0</v>
      </c>
      <c r="BF139" s="227">
        <f>IF(N139="snížená",J139,0)</f>
        <v>0</v>
      </c>
      <c r="BG139" s="227">
        <f>IF(N139="zákl. přenesená",J139,0)</f>
        <v>0</v>
      </c>
      <c r="BH139" s="227">
        <f>IF(N139="sníž. přenesená",J139,0)</f>
        <v>0</v>
      </c>
      <c r="BI139" s="227">
        <f>IF(N139="nulová",J139,0)</f>
        <v>0</v>
      </c>
      <c r="BJ139" s="14" t="s">
        <v>85</v>
      </c>
      <c r="BK139" s="227">
        <f>ROUND(I139*H139,2)</f>
        <v>0</v>
      </c>
      <c r="BL139" s="14" t="s">
        <v>132</v>
      </c>
      <c r="BM139" s="226" t="s">
        <v>299</v>
      </c>
    </row>
    <row r="140" s="2" customFormat="1">
      <c r="A140" s="35"/>
      <c r="B140" s="36"/>
      <c r="C140" s="215" t="s">
        <v>201</v>
      </c>
      <c r="D140" s="215" t="s">
        <v>127</v>
      </c>
      <c r="E140" s="216" t="s">
        <v>138</v>
      </c>
      <c r="F140" s="217" t="s">
        <v>139</v>
      </c>
      <c r="G140" s="218" t="s">
        <v>140</v>
      </c>
      <c r="H140" s="219">
        <v>3732</v>
      </c>
      <c r="I140" s="220"/>
      <c r="J140" s="221">
        <f>ROUND(I140*H140,2)</f>
        <v>0</v>
      </c>
      <c r="K140" s="217" t="s">
        <v>131</v>
      </c>
      <c r="L140" s="41"/>
      <c r="M140" s="222" t="s">
        <v>1</v>
      </c>
      <c r="N140" s="223" t="s">
        <v>42</v>
      </c>
      <c r="O140" s="88"/>
      <c r="P140" s="224">
        <f>O140*H140</f>
        <v>0</v>
      </c>
      <c r="Q140" s="224">
        <v>0</v>
      </c>
      <c r="R140" s="224">
        <f>Q140*H140</f>
        <v>0</v>
      </c>
      <c r="S140" s="224">
        <v>0</v>
      </c>
      <c r="T140" s="225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26" t="s">
        <v>132</v>
      </c>
      <c r="AT140" s="226" t="s">
        <v>127</v>
      </c>
      <c r="AU140" s="226" t="s">
        <v>87</v>
      </c>
      <c r="AY140" s="14" t="s">
        <v>124</v>
      </c>
      <c r="BE140" s="227">
        <f>IF(N140="základní",J140,0)</f>
        <v>0</v>
      </c>
      <c r="BF140" s="227">
        <f>IF(N140="snížená",J140,0)</f>
        <v>0</v>
      </c>
      <c r="BG140" s="227">
        <f>IF(N140="zákl. přenesená",J140,0)</f>
        <v>0</v>
      </c>
      <c r="BH140" s="227">
        <f>IF(N140="sníž. přenesená",J140,0)</f>
        <v>0</v>
      </c>
      <c r="BI140" s="227">
        <f>IF(N140="nulová",J140,0)</f>
        <v>0</v>
      </c>
      <c r="BJ140" s="14" t="s">
        <v>85</v>
      </c>
      <c r="BK140" s="227">
        <f>ROUND(I140*H140,2)</f>
        <v>0</v>
      </c>
      <c r="BL140" s="14" t="s">
        <v>132</v>
      </c>
      <c r="BM140" s="226" t="s">
        <v>300</v>
      </c>
    </row>
    <row r="141" s="2" customFormat="1">
      <c r="A141" s="35"/>
      <c r="B141" s="36"/>
      <c r="C141" s="215" t="s">
        <v>206</v>
      </c>
      <c r="D141" s="215" t="s">
        <v>127</v>
      </c>
      <c r="E141" s="216" t="s">
        <v>142</v>
      </c>
      <c r="F141" s="217" t="s">
        <v>143</v>
      </c>
      <c r="G141" s="218" t="s">
        <v>130</v>
      </c>
      <c r="H141" s="219">
        <v>6000</v>
      </c>
      <c r="I141" s="220"/>
      <c r="J141" s="221">
        <f>ROUND(I141*H141,2)</f>
        <v>0</v>
      </c>
      <c r="K141" s="217" t="s">
        <v>131</v>
      </c>
      <c r="L141" s="41"/>
      <c r="M141" s="222" t="s">
        <v>1</v>
      </c>
      <c r="N141" s="223" t="s">
        <v>42</v>
      </c>
      <c r="O141" s="88"/>
      <c r="P141" s="224">
        <f>O141*H141</f>
        <v>0</v>
      </c>
      <c r="Q141" s="224">
        <v>0</v>
      </c>
      <c r="R141" s="224">
        <f>Q141*H141</f>
        <v>0</v>
      </c>
      <c r="S141" s="224">
        <v>0</v>
      </c>
      <c r="T141" s="225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26" t="s">
        <v>132</v>
      </c>
      <c r="AT141" s="226" t="s">
        <v>127</v>
      </c>
      <c r="AU141" s="226" t="s">
        <v>87</v>
      </c>
      <c r="AY141" s="14" t="s">
        <v>124</v>
      </c>
      <c r="BE141" s="227">
        <f>IF(N141="základní",J141,0)</f>
        <v>0</v>
      </c>
      <c r="BF141" s="227">
        <f>IF(N141="snížená",J141,0)</f>
        <v>0</v>
      </c>
      <c r="BG141" s="227">
        <f>IF(N141="zákl. přenesená",J141,0)</f>
        <v>0</v>
      </c>
      <c r="BH141" s="227">
        <f>IF(N141="sníž. přenesená",J141,0)</f>
        <v>0</v>
      </c>
      <c r="BI141" s="227">
        <f>IF(N141="nulová",J141,0)</f>
        <v>0</v>
      </c>
      <c r="BJ141" s="14" t="s">
        <v>85</v>
      </c>
      <c r="BK141" s="227">
        <f>ROUND(I141*H141,2)</f>
        <v>0</v>
      </c>
      <c r="BL141" s="14" t="s">
        <v>132</v>
      </c>
      <c r="BM141" s="226" t="s">
        <v>301</v>
      </c>
    </row>
    <row r="142" s="2" customFormat="1" ht="16.5" customHeight="1">
      <c r="A142" s="35"/>
      <c r="B142" s="36"/>
      <c r="C142" s="228" t="s">
        <v>7</v>
      </c>
      <c r="D142" s="228" t="s">
        <v>146</v>
      </c>
      <c r="E142" s="229" t="s">
        <v>147</v>
      </c>
      <c r="F142" s="230" t="s">
        <v>148</v>
      </c>
      <c r="G142" s="231" t="s">
        <v>130</v>
      </c>
      <c r="H142" s="232">
        <v>12200</v>
      </c>
      <c r="I142" s="233"/>
      <c r="J142" s="234">
        <f>ROUND(I142*H142,2)</f>
        <v>0</v>
      </c>
      <c r="K142" s="230" t="s">
        <v>131</v>
      </c>
      <c r="L142" s="235"/>
      <c r="M142" s="236" t="s">
        <v>1</v>
      </c>
      <c r="N142" s="237" t="s">
        <v>42</v>
      </c>
      <c r="O142" s="88"/>
      <c r="P142" s="224">
        <f>O142*H142</f>
        <v>0</v>
      </c>
      <c r="Q142" s="224">
        <v>0.00018000000000000001</v>
      </c>
      <c r="R142" s="224">
        <f>Q142*H142</f>
        <v>2.1960000000000002</v>
      </c>
      <c r="S142" s="224">
        <v>0</v>
      </c>
      <c r="T142" s="225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26" t="s">
        <v>149</v>
      </c>
      <c r="AT142" s="226" t="s">
        <v>146</v>
      </c>
      <c r="AU142" s="226" t="s">
        <v>87</v>
      </c>
      <c r="AY142" s="14" t="s">
        <v>124</v>
      </c>
      <c r="BE142" s="227">
        <f>IF(N142="základní",J142,0)</f>
        <v>0</v>
      </c>
      <c r="BF142" s="227">
        <f>IF(N142="snížená",J142,0)</f>
        <v>0</v>
      </c>
      <c r="BG142" s="227">
        <f>IF(N142="zákl. přenesená",J142,0)</f>
        <v>0</v>
      </c>
      <c r="BH142" s="227">
        <f>IF(N142="sníž. přenesená",J142,0)</f>
        <v>0</v>
      </c>
      <c r="BI142" s="227">
        <f>IF(N142="nulová",J142,0)</f>
        <v>0</v>
      </c>
      <c r="BJ142" s="14" t="s">
        <v>85</v>
      </c>
      <c r="BK142" s="227">
        <f>ROUND(I142*H142,2)</f>
        <v>0</v>
      </c>
      <c r="BL142" s="14" t="s">
        <v>132</v>
      </c>
      <c r="BM142" s="226" t="s">
        <v>302</v>
      </c>
    </row>
    <row r="143" s="2" customFormat="1" ht="16.5" customHeight="1">
      <c r="A143" s="35"/>
      <c r="B143" s="36"/>
      <c r="C143" s="228" t="s">
        <v>213</v>
      </c>
      <c r="D143" s="228" t="s">
        <v>146</v>
      </c>
      <c r="E143" s="229" t="s">
        <v>152</v>
      </c>
      <c r="F143" s="230" t="s">
        <v>153</v>
      </c>
      <c r="G143" s="231" t="s">
        <v>130</v>
      </c>
      <c r="H143" s="232">
        <v>200</v>
      </c>
      <c r="I143" s="233"/>
      <c r="J143" s="234">
        <f>ROUND(I143*H143,2)</f>
        <v>0</v>
      </c>
      <c r="K143" s="230" t="s">
        <v>131</v>
      </c>
      <c r="L143" s="235"/>
      <c r="M143" s="236" t="s">
        <v>1</v>
      </c>
      <c r="N143" s="237" t="s">
        <v>42</v>
      </c>
      <c r="O143" s="88"/>
      <c r="P143" s="224">
        <f>O143*H143</f>
        <v>0</v>
      </c>
      <c r="Q143" s="224">
        <v>0.00021000000000000001</v>
      </c>
      <c r="R143" s="224">
        <f>Q143*H143</f>
        <v>0.042000000000000003</v>
      </c>
      <c r="S143" s="224">
        <v>0</v>
      </c>
      <c r="T143" s="225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26" t="s">
        <v>149</v>
      </c>
      <c r="AT143" s="226" t="s">
        <v>146</v>
      </c>
      <c r="AU143" s="226" t="s">
        <v>87</v>
      </c>
      <c r="AY143" s="14" t="s">
        <v>124</v>
      </c>
      <c r="BE143" s="227">
        <f>IF(N143="základní",J143,0)</f>
        <v>0</v>
      </c>
      <c r="BF143" s="227">
        <f>IF(N143="snížená",J143,0)</f>
        <v>0</v>
      </c>
      <c r="BG143" s="227">
        <f>IF(N143="zákl. přenesená",J143,0)</f>
        <v>0</v>
      </c>
      <c r="BH143" s="227">
        <f>IF(N143="sníž. přenesená",J143,0)</f>
        <v>0</v>
      </c>
      <c r="BI143" s="227">
        <f>IF(N143="nulová",J143,0)</f>
        <v>0</v>
      </c>
      <c r="BJ143" s="14" t="s">
        <v>85</v>
      </c>
      <c r="BK143" s="227">
        <f>ROUND(I143*H143,2)</f>
        <v>0</v>
      </c>
      <c r="BL143" s="14" t="s">
        <v>132</v>
      </c>
      <c r="BM143" s="226" t="s">
        <v>303</v>
      </c>
    </row>
    <row r="144" s="2" customFormat="1">
      <c r="A144" s="35"/>
      <c r="B144" s="36"/>
      <c r="C144" s="215" t="s">
        <v>217</v>
      </c>
      <c r="D144" s="215" t="s">
        <v>127</v>
      </c>
      <c r="E144" s="216" t="s">
        <v>155</v>
      </c>
      <c r="F144" s="217" t="s">
        <v>156</v>
      </c>
      <c r="G144" s="218" t="s">
        <v>140</v>
      </c>
      <c r="H144" s="219">
        <v>39.600000000000001</v>
      </c>
      <c r="I144" s="220"/>
      <c r="J144" s="221">
        <f>ROUND(I144*H144,2)</f>
        <v>0</v>
      </c>
      <c r="K144" s="217" t="s">
        <v>131</v>
      </c>
      <c r="L144" s="41"/>
      <c r="M144" s="222" t="s">
        <v>1</v>
      </c>
      <c r="N144" s="223" t="s">
        <v>42</v>
      </c>
      <c r="O144" s="88"/>
      <c r="P144" s="224">
        <f>O144*H144</f>
        <v>0</v>
      </c>
      <c r="Q144" s="224">
        <v>0</v>
      </c>
      <c r="R144" s="224">
        <f>Q144*H144</f>
        <v>0</v>
      </c>
      <c r="S144" s="224">
        <v>0</v>
      </c>
      <c r="T144" s="225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26" t="s">
        <v>132</v>
      </c>
      <c r="AT144" s="226" t="s">
        <v>127</v>
      </c>
      <c r="AU144" s="226" t="s">
        <v>87</v>
      </c>
      <c r="AY144" s="14" t="s">
        <v>124</v>
      </c>
      <c r="BE144" s="227">
        <f>IF(N144="základní",J144,0)</f>
        <v>0</v>
      </c>
      <c r="BF144" s="227">
        <f>IF(N144="snížená",J144,0)</f>
        <v>0</v>
      </c>
      <c r="BG144" s="227">
        <f>IF(N144="zákl. přenesená",J144,0)</f>
        <v>0</v>
      </c>
      <c r="BH144" s="227">
        <f>IF(N144="sníž. přenesená",J144,0)</f>
        <v>0</v>
      </c>
      <c r="BI144" s="227">
        <f>IF(N144="nulová",J144,0)</f>
        <v>0</v>
      </c>
      <c r="BJ144" s="14" t="s">
        <v>85</v>
      </c>
      <c r="BK144" s="227">
        <f>ROUND(I144*H144,2)</f>
        <v>0</v>
      </c>
      <c r="BL144" s="14" t="s">
        <v>132</v>
      </c>
      <c r="BM144" s="226" t="s">
        <v>304</v>
      </c>
    </row>
    <row r="145" s="2" customFormat="1" ht="16.5" customHeight="1">
      <c r="A145" s="35"/>
      <c r="B145" s="36"/>
      <c r="C145" s="228" t="s">
        <v>221</v>
      </c>
      <c r="D145" s="228" t="s">
        <v>146</v>
      </c>
      <c r="E145" s="229" t="s">
        <v>159</v>
      </c>
      <c r="F145" s="230" t="s">
        <v>160</v>
      </c>
      <c r="G145" s="231" t="s">
        <v>130</v>
      </c>
      <c r="H145" s="232">
        <v>6</v>
      </c>
      <c r="I145" s="233"/>
      <c r="J145" s="234">
        <f>ROUND(I145*H145,2)</f>
        <v>0</v>
      </c>
      <c r="K145" s="230" t="s">
        <v>131</v>
      </c>
      <c r="L145" s="235"/>
      <c r="M145" s="236" t="s">
        <v>1</v>
      </c>
      <c r="N145" s="237" t="s">
        <v>42</v>
      </c>
      <c r="O145" s="88"/>
      <c r="P145" s="224">
        <f>O145*H145</f>
        <v>0</v>
      </c>
      <c r="Q145" s="224">
        <v>0.25684000000000001</v>
      </c>
      <c r="R145" s="224">
        <f>Q145*H145</f>
        <v>1.5410400000000002</v>
      </c>
      <c r="S145" s="224">
        <v>0</v>
      </c>
      <c r="T145" s="225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26" t="s">
        <v>149</v>
      </c>
      <c r="AT145" s="226" t="s">
        <v>146</v>
      </c>
      <c r="AU145" s="226" t="s">
        <v>87</v>
      </c>
      <c r="AY145" s="14" t="s">
        <v>124</v>
      </c>
      <c r="BE145" s="227">
        <f>IF(N145="základní",J145,0)</f>
        <v>0</v>
      </c>
      <c r="BF145" s="227">
        <f>IF(N145="snížená",J145,0)</f>
        <v>0</v>
      </c>
      <c r="BG145" s="227">
        <f>IF(N145="zákl. přenesená",J145,0)</f>
        <v>0</v>
      </c>
      <c r="BH145" s="227">
        <f>IF(N145="sníž. přenesená",J145,0)</f>
        <v>0</v>
      </c>
      <c r="BI145" s="227">
        <f>IF(N145="nulová",J145,0)</f>
        <v>0</v>
      </c>
      <c r="BJ145" s="14" t="s">
        <v>85</v>
      </c>
      <c r="BK145" s="227">
        <f>ROUND(I145*H145,2)</f>
        <v>0</v>
      </c>
      <c r="BL145" s="14" t="s">
        <v>132</v>
      </c>
      <c r="BM145" s="226" t="s">
        <v>305</v>
      </c>
    </row>
    <row r="146" s="2" customFormat="1" ht="16.5" customHeight="1">
      <c r="A146" s="35"/>
      <c r="B146" s="36"/>
      <c r="C146" s="228" t="s">
        <v>225</v>
      </c>
      <c r="D146" s="228" t="s">
        <v>146</v>
      </c>
      <c r="E146" s="229" t="s">
        <v>163</v>
      </c>
      <c r="F146" s="230" t="s">
        <v>164</v>
      </c>
      <c r="G146" s="231" t="s">
        <v>130</v>
      </c>
      <c r="H146" s="232">
        <v>4</v>
      </c>
      <c r="I146" s="233"/>
      <c r="J146" s="234">
        <f>ROUND(I146*H146,2)</f>
        <v>0</v>
      </c>
      <c r="K146" s="230" t="s">
        <v>131</v>
      </c>
      <c r="L146" s="235"/>
      <c r="M146" s="236" t="s">
        <v>1</v>
      </c>
      <c r="N146" s="237" t="s">
        <v>42</v>
      </c>
      <c r="O146" s="88"/>
      <c r="P146" s="224">
        <f>O146*H146</f>
        <v>0</v>
      </c>
      <c r="Q146" s="224">
        <v>0.31102999999999997</v>
      </c>
      <c r="R146" s="224">
        <f>Q146*H146</f>
        <v>1.2441199999999999</v>
      </c>
      <c r="S146" s="224">
        <v>0</v>
      </c>
      <c r="T146" s="225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26" t="s">
        <v>149</v>
      </c>
      <c r="AT146" s="226" t="s">
        <v>146</v>
      </c>
      <c r="AU146" s="226" t="s">
        <v>87</v>
      </c>
      <c r="AY146" s="14" t="s">
        <v>124</v>
      </c>
      <c r="BE146" s="227">
        <f>IF(N146="základní",J146,0)</f>
        <v>0</v>
      </c>
      <c r="BF146" s="227">
        <f>IF(N146="snížená",J146,0)</f>
        <v>0</v>
      </c>
      <c r="BG146" s="227">
        <f>IF(N146="zákl. přenesená",J146,0)</f>
        <v>0</v>
      </c>
      <c r="BH146" s="227">
        <f>IF(N146="sníž. přenesená",J146,0)</f>
        <v>0</v>
      </c>
      <c r="BI146" s="227">
        <f>IF(N146="nulová",J146,0)</f>
        <v>0</v>
      </c>
      <c r="BJ146" s="14" t="s">
        <v>85</v>
      </c>
      <c r="BK146" s="227">
        <f>ROUND(I146*H146,2)</f>
        <v>0</v>
      </c>
      <c r="BL146" s="14" t="s">
        <v>132</v>
      </c>
      <c r="BM146" s="226" t="s">
        <v>306</v>
      </c>
    </row>
    <row r="147" s="2" customFormat="1" ht="55.5" customHeight="1">
      <c r="A147" s="35"/>
      <c r="B147" s="36"/>
      <c r="C147" s="215" t="s">
        <v>230</v>
      </c>
      <c r="D147" s="215" t="s">
        <v>127</v>
      </c>
      <c r="E147" s="216" t="s">
        <v>175</v>
      </c>
      <c r="F147" s="217" t="s">
        <v>176</v>
      </c>
      <c r="G147" s="218" t="s">
        <v>177</v>
      </c>
      <c r="H147" s="219">
        <v>98</v>
      </c>
      <c r="I147" s="220"/>
      <c r="J147" s="221">
        <f>ROUND(I147*H147,2)</f>
        <v>0</v>
      </c>
      <c r="K147" s="217" t="s">
        <v>131</v>
      </c>
      <c r="L147" s="41"/>
      <c r="M147" s="222" t="s">
        <v>1</v>
      </c>
      <c r="N147" s="223" t="s">
        <v>42</v>
      </c>
      <c r="O147" s="88"/>
      <c r="P147" s="224">
        <f>O147*H147</f>
        <v>0</v>
      </c>
      <c r="Q147" s="224">
        <v>0</v>
      </c>
      <c r="R147" s="224">
        <f>Q147*H147</f>
        <v>0</v>
      </c>
      <c r="S147" s="224">
        <v>0</v>
      </c>
      <c r="T147" s="225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26" t="s">
        <v>132</v>
      </c>
      <c r="AT147" s="226" t="s">
        <v>127</v>
      </c>
      <c r="AU147" s="226" t="s">
        <v>87</v>
      </c>
      <c r="AY147" s="14" t="s">
        <v>124</v>
      </c>
      <c r="BE147" s="227">
        <f>IF(N147="základní",J147,0)</f>
        <v>0</v>
      </c>
      <c r="BF147" s="227">
        <f>IF(N147="snížená",J147,0)</f>
        <v>0</v>
      </c>
      <c r="BG147" s="227">
        <f>IF(N147="zákl. přenesená",J147,0)</f>
        <v>0</v>
      </c>
      <c r="BH147" s="227">
        <f>IF(N147="sníž. přenesená",J147,0)</f>
        <v>0</v>
      </c>
      <c r="BI147" s="227">
        <f>IF(N147="nulová",J147,0)</f>
        <v>0</v>
      </c>
      <c r="BJ147" s="14" t="s">
        <v>85</v>
      </c>
      <c r="BK147" s="227">
        <f>ROUND(I147*H147,2)</f>
        <v>0</v>
      </c>
      <c r="BL147" s="14" t="s">
        <v>132</v>
      </c>
      <c r="BM147" s="226" t="s">
        <v>307</v>
      </c>
    </row>
    <row r="148" s="2" customFormat="1">
      <c r="A148" s="35"/>
      <c r="B148" s="36"/>
      <c r="C148" s="215" t="s">
        <v>234</v>
      </c>
      <c r="D148" s="215" t="s">
        <v>127</v>
      </c>
      <c r="E148" s="216" t="s">
        <v>180</v>
      </c>
      <c r="F148" s="217" t="s">
        <v>181</v>
      </c>
      <c r="G148" s="218" t="s">
        <v>177</v>
      </c>
      <c r="H148" s="219">
        <v>12</v>
      </c>
      <c r="I148" s="220"/>
      <c r="J148" s="221">
        <f>ROUND(I148*H148,2)</f>
        <v>0</v>
      </c>
      <c r="K148" s="217" t="s">
        <v>131</v>
      </c>
      <c r="L148" s="41"/>
      <c r="M148" s="222" t="s">
        <v>1</v>
      </c>
      <c r="N148" s="223" t="s">
        <v>42</v>
      </c>
      <c r="O148" s="88"/>
      <c r="P148" s="224">
        <f>O148*H148</f>
        <v>0</v>
      </c>
      <c r="Q148" s="224">
        <v>0</v>
      </c>
      <c r="R148" s="224">
        <f>Q148*H148</f>
        <v>0</v>
      </c>
      <c r="S148" s="224">
        <v>0</v>
      </c>
      <c r="T148" s="225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26" t="s">
        <v>132</v>
      </c>
      <c r="AT148" s="226" t="s">
        <v>127</v>
      </c>
      <c r="AU148" s="226" t="s">
        <v>87</v>
      </c>
      <c r="AY148" s="14" t="s">
        <v>124</v>
      </c>
      <c r="BE148" s="227">
        <f>IF(N148="základní",J148,0)</f>
        <v>0</v>
      </c>
      <c r="BF148" s="227">
        <f>IF(N148="snížená",J148,0)</f>
        <v>0</v>
      </c>
      <c r="BG148" s="227">
        <f>IF(N148="zákl. přenesená",J148,0)</f>
        <v>0</v>
      </c>
      <c r="BH148" s="227">
        <f>IF(N148="sníž. přenesená",J148,0)</f>
        <v>0</v>
      </c>
      <c r="BI148" s="227">
        <f>IF(N148="nulová",J148,0)</f>
        <v>0</v>
      </c>
      <c r="BJ148" s="14" t="s">
        <v>85</v>
      </c>
      <c r="BK148" s="227">
        <f>ROUND(I148*H148,2)</f>
        <v>0</v>
      </c>
      <c r="BL148" s="14" t="s">
        <v>132</v>
      </c>
      <c r="BM148" s="226" t="s">
        <v>308</v>
      </c>
    </row>
    <row r="149" s="2" customFormat="1">
      <c r="A149" s="35"/>
      <c r="B149" s="36"/>
      <c r="C149" s="215" t="s">
        <v>238</v>
      </c>
      <c r="D149" s="215" t="s">
        <v>127</v>
      </c>
      <c r="E149" s="216" t="s">
        <v>183</v>
      </c>
      <c r="F149" s="217" t="s">
        <v>184</v>
      </c>
      <c r="G149" s="218" t="s">
        <v>140</v>
      </c>
      <c r="H149" s="219">
        <v>7950</v>
      </c>
      <c r="I149" s="220"/>
      <c r="J149" s="221">
        <f>ROUND(I149*H149,2)</f>
        <v>0</v>
      </c>
      <c r="K149" s="217" t="s">
        <v>131</v>
      </c>
      <c r="L149" s="41"/>
      <c r="M149" s="222" t="s">
        <v>1</v>
      </c>
      <c r="N149" s="223" t="s">
        <v>42</v>
      </c>
      <c r="O149" s="88"/>
      <c r="P149" s="224">
        <f>O149*H149</f>
        <v>0</v>
      </c>
      <c r="Q149" s="224">
        <v>0</v>
      </c>
      <c r="R149" s="224">
        <f>Q149*H149</f>
        <v>0</v>
      </c>
      <c r="S149" s="224">
        <v>0</v>
      </c>
      <c r="T149" s="225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26" t="s">
        <v>132</v>
      </c>
      <c r="AT149" s="226" t="s">
        <v>127</v>
      </c>
      <c r="AU149" s="226" t="s">
        <v>87</v>
      </c>
      <c r="AY149" s="14" t="s">
        <v>124</v>
      </c>
      <c r="BE149" s="227">
        <f>IF(N149="základní",J149,0)</f>
        <v>0</v>
      </c>
      <c r="BF149" s="227">
        <f>IF(N149="snížená",J149,0)</f>
        <v>0</v>
      </c>
      <c r="BG149" s="227">
        <f>IF(N149="zákl. přenesená",J149,0)</f>
        <v>0</v>
      </c>
      <c r="BH149" s="227">
        <f>IF(N149="sníž. přenesená",J149,0)</f>
        <v>0</v>
      </c>
      <c r="BI149" s="227">
        <f>IF(N149="nulová",J149,0)</f>
        <v>0</v>
      </c>
      <c r="BJ149" s="14" t="s">
        <v>85</v>
      </c>
      <c r="BK149" s="227">
        <f>ROUND(I149*H149,2)</f>
        <v>0</v>
      </c>
      <c r="BL149" s="14" t="s">
        <v>132</v>
      </c>
      <c r="BM149" s="226" t="s">
        <v>309</v>
      </c>
    </row>
    <row r="150" s="2" customFormat="1">
      <c r="A150" s="35"/>
      <c r="B150" s="36"/>
      <c r="C150" s="215" t="s">
        <v>242</v>
      </c>
      <c r="D150" s="215" t="s">
        <v>127</v>
      </c>
      <c r="E150" s="216" t="s">
        <v>187</v>
      </c>
      <c r="F150" s="217" t="s">
        <v>188</v>
      </c>
      <c r="G150" s="218" t="s">
        <v>140</v>
      </c>
      <c r="H150" s="219">
        <v>7950</v>
      </c>
      <c r="I150" s="220"/>
      <c r="J150" s="221">
        <f>ROUND(I150*H150,2)</f>
        <v>0</v>
      </c>
      <c r="K150" s="217" t="s">
        <v>131</v>
      </c>
      <c r="L150" s="41"/>
      <c r="M150" s="222" t="s">
        <v>1</v>
      </c>
      <c r="N150" s="223" t="s">
        <v>42</v>
      </c>
      <c r="O150" s="88"/>
      <c r="P150" s="224">
        <f>O150*H150</f>
        <v>0</v>
      </c>
      <c r="Q150" s="224">
        <v>0</v>
      </c>
      <c r="R150" s="224">
        <f>Q150*H150</f>
        <v>0</v>
      </c>
      <c r="S150" s="224">
        <v>0</v>
      </c>
      <c r="T150" s="225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26" t="s">
        <v>132</v>
      </c>
      <c r="AT150" s="226" t="s">
        <v>127</v>
      </c>
      <c r="AU150" s="226" t="s">
        <v>87</v>
      </c>
      <c r="AY150" s="14" t="s">
        <v>124</v>
      </c>
      <c r="BE150" s="227">
        <f>IF(N150="základní",J150,0)</f>
        <v>0</v>
      </c>
      <c r="BF150" s="227">
        <f>IF(N150="snížená",J150,0)</f>
        <v>0</v>
      </c>
      <c r="BG150" s="227">
        <f>IF(N150="zákl. přenesená",J150,0)</f>
        <v>0</v>
      </c>
      <c r="BH150" s="227">
        <f>IF(N150="sníž. přenesená",J150,0)</f>
        <v>0</v>
      </c>
      <c r="BI150" s="227">
        <f>IF(N150="nulová",J150,0)</f>
        <v>0</v>
      </c>
      <c r="BJ150" s="14" t="s">
        <v>85</v>
      </c>
      <c r="BK150" s="227">
        <f>ROUND(I150*H150,2)</f>
        <v>0</v>
      </c>
      <c r="BL150" s="14" t="s">
        <v>132</v>
      </c>
      <c r="BM150" s="226" t="s">
        <v>310</v>
      </c>
    </row>
    <row r="151" s="12" customFormat="1" ht="25.92" customHeight="1">
      <c r="A151" s="12"/>
      <c r="B151" s="199"/>
      <c r="C151" s="200"/>
      <c r="D151" s="201" t="s">
        <v>76</v>
      </c>
      <c r="E151" s="202" t="s">
        <v>190</v>
      </c>
      <c r="F151" s="202" t="s">
        <v>191</v>
      </c>
      <c r="G151" s="200"/>
      <c r="H151" s="200"/>
      <c r="I151" s="203"/>
      <c r="J151" s="204">
        <f>BK151</f>
        <v>0</v>
      </c>
      <c r="K151" s="200"/>
      <c r="L151" s="205"/>
      <c r="M151" s="206"/>
      <c r="N151" s="207"/>
      <c r="O151" s="207"/>
      <c r="P151" s="208">
        <f>SUM(P152:P167)</f>
        <v>0</v>
      </c>
      <c r="Q151" s="207"/>
      <c r="R151" s="208">
        <f>SUM(R152:R167)</f>
        <v>0</v>
      </c>
      <c r="S151" s="207"/>
      <c r="T151" s="209">
        <f>SUM(T152:T167)</f>
        <v>0</v>
      </c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R151" s="210" t="s">
        <v>132</v>
      </c>
      <c r="AT151" s="211" t="s">
        <v>76</v>
      </c>
      <c r="AU151" s="211" t="s">
        <v>77</v>
      </c>
      <c r="AY151" s="210" t="s">
        <v>124</v>
      </c>
      <c r="BK151" s="212">
        <f>SUM(BK152:BK167)</f>
        <v>0</v>
      </c>
    </row>
    <row r="152" s="2" customFormat="1" ht="33" customHeight="1">
      <c r="A152" s="35"/>
      <c r="B152" s="36"/>
      <c r="C152" s="215" t="s">
        <v>246</v>
      </c>
      <c r="D152" s="215" t="s">
        <v>127</v>
      </c>
      <c r="E152" s="216" t="s">
        <v>193</v>
      </c>
      <c r="F152" s="217" t="s">
        <v>194</v>
      </c>
      <c r="G152" s="218" t="s">
        <v>130</v>
      </c>
      <c r="H152" s="219">
        <v>70</v>
      </c>
      <c r="I152" s="220"/>
      <c r="J152" s="221">
        <f>ROUND(I152*H152,2)</f>
        <v>0</v>
      </c>
      <c r="K152" s="217" t="s">
        <v>131</v>
      </c>
      <c r="L152" s="41"/>
      <c r="M152" s="222" t="s">
        <v>1</v>
      </c>
      <c r="N152" s="223" t="s">
        <v>42</v>
      </c>
      <c r="O152" s="88"/>
      <c r="P152" s="224">
        <f>O152*H152</f>
        <v>0</v>
      </c>
      <c r="Q152" s="224">
        <v>0</v>
      </c>
      <c r="R152" s="224">
        <f>Q152*H152</f>
        <v>0</v>
      </c>
      <c r="S152" s="224">
        <v>0</v>
      </c>
      <c r="T152" s="225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26" t="s">
        <v>195</v>
      </c>
      <c r="AT152" s="226" t="s">
        <v>127</v>
      </c>
      <c r="AU152" s="226" t="s">
        <v>85</v>
      </c>
      <c r="AY152" s="14" t="s">
        <v>124</v>
      </c>
      <c r="BE152" s="227">
        <f>IF(N152="základní",J152,0)</f>
        <v>0</v>
      </c>
      <c r="BF152" s="227">
        <f>IF(N152="snížená",J152,0)</f>
        <v>0</v>
      </c>
      <c r="BG152" s="227">
        <f>IF(N152="zákl. přenesená",J152,0)</f>
        <v>0</v>
      </c>
      <c r="BH152" s="227">
        <f>IF(N152="sníž. přenesená",J152,0)</f>
        <v>0</v>
      </c>
      <c r="BI152" s="227">
        <f>IF(N152="nulová",J152,0)</f>
        <v>0</v>
      </c>
      <c r="BJ152" s="14" t="s">
        <v>85</v>
      </c>
      <c r="BK152" s="227">
        <f>ROUND(I152*H152,2)</f>
        <v>0</v>
      </c>
      <c r="BL152" s="14" t="s">
        <v>195</v>
      </c>
      <c r="BM152" s="226" t="s">
        <v>311</v>
      </c>
    </row>
    <row r="153" s="2" customFormat="1" ht="16.5" customHeight="1">
      <c r="A153" s="35"/>
      <c r="B153" s="36"/>
      <c r="C153" s="215" t="s">
        <v>312</v>
      </c>
      <c r="D153" s="215" t="s">
        <v>127</v>
      </c>
      <c r="E153" s="216" t="s">
        <v>198</v>
      </c>
      <c r="F153" s="217" t="s">
        <v>199</v>
      </c>
      <c r="G153" s="218" t="s">
        <v>130</v>
      </c>
      <c r="H153" s="219">
        <v>70</v>
      </c>
      <c r="I153" s="220"/>
      <c r="J153" s="221">
        <f>ROUND(I153*H153,2)</f>
        <v>0</v>
      </c>
      <c r="K153" s="217" t="s">
        <v>131</v>
      </c>
      <c r="L153" s="41"/>
      <c r="M153" s="222" t="s">
        <v>1</v>
      </c>
      <c r="N153" s="223" t="s">
        <v>42</v>
      </c>
      <c r="O153" s="88"/>
      <c r="P153" s="224">
        <f>O153*H153</f>
        <v>0</v>
      </c>
      <c r="Q153" s="224">
        <v>0</v>
      </c>
      <c r="R153" s="224">
        <f>Q153*H153</f>
        <v>0</v>
      </c>
      <c r="S153" s="224">
        <v>0</v>
      </c>
      <c r="T153" s="225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26" t="s">
        <v>195</v>
      </c>
      <c r="AT153" s="226" t="s">
        <v>127</v>
      </c>
      <c r="AU153" s="226" t="s">
        <v>85</v>
      </c>
      <c r="AY153" s="14" t="s">
        <v>124</v>
      </c>
      <c r="BE153" s="227">
        <f>IF(N153="základní",J153,0)</f>
        <v>0</v>
      </c>
      <c r="BF153" s="227">
        <f>IF(N153="snížená",J153,0)</f>
        <v>0</v>
      </c>
      <c r="BG153" s="227">
        <f>IF(N153="zákl. přenesená",J153,0)</f>
        <v>0</v>
      </c>
      <c r="BH153" s="227">
        <f>IF(N153="sníž. přenesená",J153,0)</f>
        <v>0</v>
      </c>
      <c r="BI153" s="227">
        <f>IF(N153="nulová",J153,0)</f>
        <v>0</v>
      </c>
      <c r="BJ153" s="14" t="s">
        <v>85</v>
      </c>
      <c r="BK153" s="227">
        <f>ROUND(I153*H153,2)</f>
        <v>0</v>
      </c>
      <c r="BL153" s="14" t="s">
        <v>195</v>
      </c>
      <c r="BM153" s="226" t="s">
        <v>313</v>
      </c>
    </row>
    <row r="154" s="2" customFormat="1" ht="16.5" customHeight="1">
      <c r="A154" s="35"/>
      <c r="B154" s="36"/>
      <c r="C154" s="228" t="s">
        <v>314</v>
      </c>
      <c r="D154" s="228" t="s">
        <v>146</v>
      </c>
      <c r="E154" s="229" t="s">
        <v>202</v>
      </c>
      <c r="F154" s="230" t="s">
        <v>203</v>
      </c>
      <c r="G154" s="231" t="s">
        <v>130</v>
      </c>
      <c r="H154" s="232">
        <v>70</v>
      </c>
      <c r="I154" s="233"/>
      <c r="J154" s="234">
        <f>ROUND(I154*H154,2)</f>
        <v>0</v>
      </c>
      <c r="K154" s="230" t="s">
        <v>131</v>
      </c>
      <c r="L154" s="235"/>
      <c r="M154" s="236" t="s">
        <v>1</v>
      </c>
      <c r="N154" s="237" t="s">
        <v>42</v>
      </c>
      <c r="O154" s="88"/>
      <c r="P154" s="224">
        <f>O154*H154</f>
        <v>0</v>
      </c>
      <c r="Q154" s="224">
        <v>0</v>
      </c>
      <c r="R154" s="224">
        <f>Q154*H154</f>
        <v>0</v>
      </c>
      <c r="S154" s="224">
        <v>0</v>
      </c>
      <c r="T154" s="225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26" t="s">
        <v>204</v>
      </c>
      <c r="AT154" s="226" t="s">
        <v>146</v>
      </c>
      <c r="AU154" s="226" t="s">
        <v>85</v>
      </c>
      <c r="AY154" s="14" t="s">
        <v>124</v>
      </c>
      <c r="BE154" s="227">
        <f>IF(N154="základní",J154,0)</f>
        <v>0</v>
      </c>
      <c r="BF154" s="227">
        <f>IF(N154="snížená",J154,0)</f>
        <v>0</v>
      </c>
      <c r="BG154" s="227">
        <f>IF(N154="zákl. přenesená",J154,0)</f>
        <v>0</v>
      </c>
      <c r="BH154" s="227">
        <f>IF(N154="sníž. přenesená",J154,0)</f>
        <v>0</v>
      </c>
      <c r="BI154" s="227">
        <f>IF(N154="nulová",J154,0)</f>
        <v>0</v>
      </c>
      <c r="BJ154" s="14" t="s">
        <v>85</v>
      </c>
      <c r="BK154" s="227">
        <f>ROUND(I154*H154,2)</f>
        <v>0</v>
      </c>
      <c r="BL154" s="14" t="s">
        <v>204</v>
      </c>
      <c r="BM154" s="226" t="s">
        <v>315</v>
      </c>
    </row>
    <row r="155" s="2" customFormat="1" ht="16.5" customHeight="1">
      <c r="A155" s="35"/>
      <c r="B155" s="36"/>
      <c r="C155" s="215" t="s">
        <v>316</v>
      </c>
      <c r="D155" s="215" t="s">
        <v>127</v>
      </c>
      <c r="E155" s="216" t="s">
        <v>207</v>
      </c>
      <c r="F155" s="217" t="s">
        <v>208</v>
      </c>
      <c r="G155" s="218" t="s">
        <v>130</v>
      </c>
      <c r="H155" s="219">
        <v>2</v>
      </c>
      <c r="I155" s="220"/>
      <c r="J155" s="221">
        <f>ROUND(I155*H155,2)</f>
        <v>0</v>
      </c>
      <c r="K155" s="217" t="s">
        <v>131</v>
      </c>
      <c r="L155" s="41"/>
      <c r="M155" s="222" t="s">
        <v>1</v>
      </c>
      <c r="N155" s="223" t="s">
        <v>42</v>
      </c>
      <c r="O155" s="88"/>
      <c r="P155" s="224">
        <f>O155*H155</f>
        <v>0</v>
      </c>
      <c r="Q155" s="224">
        <v>0</v>
      </c>
      <c r="R155" s="224">
        <f>Q155*H155</f>
        <v>0</v>
      </c>
      <c r="S155" s="224">
        <v>0</v>
      </c>
      <c r="T155" s="225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26" t="s">
        <v>195</v>
      </c>
      <c r="AT155" s="226" t="s">
        <v>127</v>
      </c>
      <c r="AU155" s="226" t="s">
        <v>85</v>
      </c>
      <c r="AY155" s="14" t="s">
        <v>124</v>
      </c>
      <c r="BE155" s="227">
        <f>IF(N155="základní",J155,0)</f>
        <v>0</v>
      </c>
      <c r="BF155" s="227">
        <f>IF(N155="snížená",J155,0)</f>
        <v>0</v>
      </c>
      <c r="BG155" s="227">
        <f>IF(N155="zákl. přenesená",J155,0)</f>
        <v>0</v>
      </c>
      <c r="BH155" s="227">
        <f>IF(N155="sníž. přenesená",J155,0)</f>
        <v>0</v>
      </c>
      <c r="BI155" s="227">
        <f>IF(N155="nulová",J155,0)</f>
        <v>0</v>
      </c>
      <c r="BJ155" s="14" t="s">
        <v>85</v>
      </c>
      <c r="BK155" s="227">
        <f>ROUND(I155*H155,2)</f>
        <v>0</v>
      </c>
      <c r="BL155" s="14" t="s">
        <v>195</v>
      </c>
      <c r="BM155" s="226" t="s">
        <v>317</v>
      </c>
    </row>
    <row r="156" s="2" customFormat="1" ht="16.5" customHeight="1">
      <c r="A156" s="35"/>
      <c r="B156" s="36"/>
      <c r="C156" s="215" t="s">
        <v>318</v>
      </c>
      <c r="D156" s="215" t="s">
        <v>127</v>
      </c>
      <c r="E156" s="216" t="s">
        <v>214</v>
      </c>
      <c r="F156" s="217" t="s">
        <v>215</v>
      </c>
      <c r="G156" s="218" t="s">
        <v>130</v>
      </c>
      <c r="H156" s="219">
        <v>10</v>
      </c>
      <c r="I156" s="220"/>
      <c r="J156" s="221">
        <f>ROUND(I156*H156,2)</f>
        <v>0</v>
      </c>
      <c r="K156" s="217" t="s">
        <v>131</v>
      </c>
      <c r="L156" s="41"/>
      <c r="M156" s="222" t="s">
        <v>1</v>
      </c>
      <c r="N156" s="223" t="s">
        <v>42</v>
      </c>
      <c r="O156" s="88"/>
      <c r="P156" s="224">
        <f>O156*H156</f>
        <v>0</v>
      </c>
      <c r="Q156" s="224">
        <v>0</v>
      </c>
      <c r="R156" s="224">
        <f>Q156*H156</f>
        <v>0</v>
      </c>
      <c r="S156" s="224">
        <v>0</v>
      </c>
      <c r="T156" s="225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26" t="s">
        <v>195</v>
      </c>
      <c r="AT156" s="226" t="s">
        <v>127</v>
      </c>
      <c r="AU156" s="226" t="s">
        <v>85</v>
      </c>
      <c r="AY156" s="14" t="s">
        <v>124</v>
      </c>
      <c r="BE156" s="227">
        <f>IF(N156="základní",J156,0)</f>
        <v>0</v>
      </c>
      <c r="BF156" s="227">
        <f>IF(N156="snížená",J156,0)</f>
        <v>0</v>
      </c>
      <c r="BG156" s="227">
        <f>IF(N156="zákl. přenesená",J156,0)</f>
        <v>0</v>
      </c>
      <c r="BH156" s="227">
        <f>IF(N156="sníž. přenesená",J156,0)</f>
        <v>0</v>
      </c>
      <c r="BI156" s="227">
        <f>IF(N156="nulová",J156,0)</f>
        <v>0</v>
      </c>
      <c r="BJ156" s="14" t="s">
        <v>85</v>
      </c>
      <c r="BK156" s="227">
        <f>ROUND(I156*H156,2)</f>
        <v>0</v>
      </c>
      <c r="BL156" s="14" t="s">
        <v>195</v>
      </c>
      <c r="BM156" s="226" t="s">
        <v>319</v>
      </c>
    </row>
    <row r="157" s="2" customFormat="1" ht="16.5" customHeight="1">
      <c r="A157" s="35"/>
      <c r="B157" s="36"/>
      <c r="C157" s="215" t="s">
        <v>320</v>
      </c>
      <c r="D157" s="215" t="s">
        <v>127</v>
      </c>
      <c r="E157" s="216" t="s">
        <v>210</v>
      </c>
      <c r="F157" s="217" t="s">
        <v>211</v>
      </c>
      <c r="G157" s="218" t="s">
        <v>130</v>
      </c>
      <c r="H157" s="219">
        <v>2</v>
      </c>
      <c r="I157" s="220"/>
      <c r="J157" s="221">
        <f>ROUND(I157*H157,2)</f>
        <v>0</v>
      </c>
      <c r="K157" s="217" t="s">
        <v>131</v>
      </c>
      <c r="L157" s="41"/>
      <c r="M157" s="222" t="s">
        <v>1</v>
      </c>
      <c r="N157" s="223" t="s">
        <v>42</v>
      </c>
      <c r="O157" s="88"/>
      <c r="P157" s="224">
        <f>O157*H157</f>
        <v>0</v>
      </c>
      <c r="Q157" s="224">
        <v>0</v>
      </c>
      <c r="R157" s="224">
        <f>Q157*H157</f>
        <v>0</v>
      </c>
      <c r="S157" s="224">
        <v>0</v>
      </c>
      <c r="T157" s="225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26" t="s">
        <v>195</v>
      </c>
      <c r="AT157" s="226" t="s">
        <v>127</v>
      </c>
      <c r="AU157" s="226" t="s">
        <v>85</v>
      </c>
      <c r="AY157" s="14" t="s">
        <v>124</v>
      </c>
      <c r="BE157" s="227">
        <f>IF(N157="základní",J157,0)</f>
        <v>0</v>
      </c>
      <c r="BF157" s="227">
        <f>IF(N157="snížená",J157,0)</f>
        <v>0</v>
      </c>
      <c r="BG157" s="227">
        <f>IF(N157="zákl. přenesená",J157,0)</f>
        <v>0</v>
      </c>
      <c r="BH157" s="227">
        <f>IF(N157="sníž. přenesená",J157,0)</f>
        <v>0</v>
      </c>
      <c r="BI157" s="227">
        <f>IF(N157="nulová",J157,0)</f>
        <v>0</v>
      </c>
      <c r="BJ157" s="14" t="s">
        <v>85</v>
      </c>
      <c r="BK157" s="227">
        <f>ROUND(I157*H157,2)</f>
        <v>0</v>
      </c>
      <c r="BL157" s="14" t="s">
        <v>195</v>
      </c>
      <c r="BM157" s="226" t="s">
        <v>321</v>
      </c>
    </row>
    <row r="158" s="2" customFormat="1" ht="16.5" customHeight="1">
      <c r="A158" s="35"/>
      <c r="B158" s="36"/>
      <c r="C158" s="215" t="s">
        <v>322</v>
      </c>
      <c r="D158" s="215" t="s">
        <v>127</v>
      </c>
      <c r="E158" s="216" t="s">
        <v>218</v>
      </c>
      <c r="F158" s="217" t="s">
        <v>219</v>
      </c>
      <c r="G158" s="218" t="s">
        <v>130</v>
      </c>
      <c r="H158" s="219">
        <v>10</v>
      </c>
      <c r="I158" s="220"/>
      <c r="J158" s="221">
        <f>ROUND(I158*H158,2)</f>
        <v>0</v>
      </c>
      <c r="K158" s="217" t="s">
        <v>131</v>
      </c>
      <c r="L158" s="41"/>
      <c r="M158" s="222" t="s">
        <v>1</v>
      </c>
      <c r="N158" s="223" t="s">
        <v>42</v>
      </c>
      <c r="O158" s="88"/>
      <c r="P158" s="224">
        <f>O158*H158</f>
        <v>0</v>
      </c>
      <c r="Q158" s="224">
        <v>0</v>
      </c>
      <c r="R158" s="224">
        <f>Q158*H158</f>
        <v>0</v>
      </c>
      <c r="S158" s="224">
        <v>0</v>
      </c>
      <c r="T158" s="225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26" t="s">
        <v>195</v>
      </c>
      <c r="AT158" s="226" t="s">
        <v>127</v>
      </c>
      <c r="AU158" s="226" t="s">
        <v>85</v>
      </c>
      <c r="AY158" s="14" t="s">
        <v>124</v>
      </c>
      <c r="BE158" s="227">
        <f>IF(N158="základní",J158,0)</f>
        <v>0</v>
      </c>
      <c r="BF158" s="227">
        <f>IF(N158="snížená",J158,0)</f>
        <v>0</v>
      </c>
      <c r="BG158" s="227">
        <f>IF(N158="zákl. přenesená",J158,0)</f>
        <v>0</v>
      </c>
      <c r="BH158" s="227">
        <f>IF(N158="sníž. přenesená",J158,0)</f>
        <v>0</v>
      </c>
      <c r="BI158" s="227">
        <f>IF(N158="nulová",J158,0)</f>
        <v>0</v>
      </c>
      <c r="BJ158" s="14" t="s">
        <v>85</v>
      </c>
      <c r="BK158" s="227">
        <f>ROUND(I158*H158,2)</f>
        <v>0</v>
      </c>
      <c r="BL158" s="14" t="s">
        <v>195</v>
      </c>
      <c r="BM158" s="226" t="s">
        <v>323</v>
      </c>
    </row>
    <row r="159" s="2" customFormat="1">
      <c r="A159" s="35"/>
      <c r="B159" s="36"/>
      <c r="C159" s="215" t="s">
        <v>324</v>
      </c>
      <c r="D159" s="215" t="s">
        <v>127</v>
      </c>
      <c r="E159" s="216" t="s">
        <v>222</v>
      </c>
      <c r="F159" s="217" t="s">
        <v>223</v>
      </c>
      <c r="G159" s="218" t="s">
        <v>130</v>
      </c>
      <c r="H159" s="219">
        <v>16</v>
      </c>
      <c r="I159" s="220"/>
      <c r="J159" s="221">
        <f>ROUND(I159*H159,2)</f>
        <v>0</v>
      </c>
      <c r="K159" s="217" t="s">
        <v>131</v>
      </c>
      <c r="L159" s="41"/>
      <c r="M159" s="222" t="s">
        <v>1</v>
      </c>
      <c r="N159" s="223" t="s">
        <v>42</v>
      </c>
      <c r="O159" s="88"/>
      <c r="P159" s="224">
        <f>O159*H159</f>
        <v>0</v>
      </c>
      <c r="Q159" s="224">
        <v>0</v>
      </c>
      <c r="R159" s="224">
        <f>Q159*H159</f>
        <v>0</v>
      </c>
      <c r="S159" s="224">
        <v>0</v>
      </c>
      <c r="T159" s="225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26" t="s">
        <v>195</v>
      </c>
      <c r="AT159" s="226" t="s">
        <v>127</v>
      </c>
      <c r="AU159" s="226" t="s">
        <v>85</v>
      </c>
      <c r="AY159" s="14" t="s">
        <v>124</v>
      </c>
      <c r="BE159" s="227">
        <f>IF(N159="základní",J159,0)</f>
        <v>0</v>
      </c>
      <c r="BF159" s="227">
        <f>IF(N159="snížená",J159,0)</f>
        <v>0</v>
      </c>
      <c r="BG159" s="227">
        <f>IF(N159="zákl. přenesená",J159,0)</f>
        <v>0</v>
      </c>
      <c r="BH159" s="227">
        <f>IF(N159="sníž. přenesená",J159,0)</f>
        <v>0</v>
      </c>
      <c r="BI159" s="227">
        <f>IF(N159="nulová",J159,0)</f>
        <v>0</v>
      </c>
      <c r="BJ159" s="14" t="s">
        <v>85</v>
      </c>
      <c r="BK159" s="227">
        <f>ROUND(I159*H159,2)</f>
        <v>0</v>
      </c>
      <c r="BL159" s="14" t="s">
        <v>195</v>
      </c>
      <c r="BM159" s="226" t="s">
        <v>325</v>
      </c>
    </row>
    <row r="160" s="2" customFormat="1" ht="89.25" customHeight="1">
      <c r="A160" s="35"/>
      <c r="B160" s="36"/>
      <c r="C160" s="215" t="s">
        <v>326</v>
      </c>
      <c r="D160" s="215" t="s">
        <v>127</v>
      </c>
      <c r="E160" s="216" t="s">
        <v>327</v>
      </c>
      <c r="F160" s="217" t="s">
        <v>328</v>
      </c>
      <c r="G160" s="218" t="s">
        <v>228</v>
      </c>
      <c r="H160" s="219">
        <v>24</v>
      </c>
      <c r="I160" s="220"/>
      <c r="J160" s="221">
        <f>ROUND(I160*H160,2)</f>
        <v>0</v>
      </c>
      <c r="K160" s="217" t="s">
        <v>131</v>
      </c>
      <c r="L160" s="41"/>
      <c r="M160" s="222" t="s">
        <v>1</v>
      </c>
      <c r="N160" s="223" t="s">
        <v>42</v>
      </c>
      <c r="O160" s="88"/>
      <c r="P160" s="224">
        <f>O160*H160</f>
        <v>0</v>
      </c>
      <c r="Q160" s="224">
        <v>0</v>
      </c>
      <c r="R160" s="224">
        <f>Q160*H160</f>
        <v>0</v>
      </c>
      <c r="S160" s="224">
        <v>0</v>
      </c>
      <c r="T160" s="225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26" t="s">
        <v>195</v>
      </c>
      <c r="AT160" s="226" t="s">
        <v>127</v>
      </c>
      <c r="AU160" s="226" t="s">
        <v>85</v>
      </c>
      <c r="AY160" s="14" t="s">
        <v>124</v>
      </c>
      <c r="BE160" s="227">
        <f>IF(N160="základní",J160,0)</f>
        <v>0</v>
      </c>
      <c r="BF160" s="227">
        <f>IF(N160="snížená",J160,0)</f>
        <v>0</v>
      </c>
      <c r="BG160" s="227">
        <f>IF(N160="zákl. přenesená",J160,0)</f>
        <v>0</v>
      </c>
      <c r="BH160" s="227">
        <f>IF(N160="sníž. přenesená",J160,0)</f>
        <v>0</v>
      </c>
      <c r="BI160" s="227">
        <f>IF(N160="nulová",J160,0)</f>
        <v>0</v>
      </c>
      <c r="BJ160" s="14" t="s">
        <v>85</v>
      </c>
      <c r="BK160" s="227">
        <f>ROUND(I160*H160,2)</f>
        <v>0</v>
      </c>
      <c r="BL160" s="14" t="s">
        <v>195</v>
      </c>
      <c r="BM160" s="226" t="s">
        <v>329</v>
      </c>
    </row>
    <row r="161" s="2" customFormat="1" ht="89.25" customHeight="1">
      <c r="A161" s="35"/>
      <c r="B161" s="36"/>
      <c r="C161" s="215" t="s">
        <v>330</v>
      </c>
      <c r="D161" s="215" t="s">
        <v>127</v>
      </c>
      <c r="E161" s="216" t="s">
        <v>226</v>
      </c>
      <c r="F161" s="217" t="s">
        <v>227</v>
      </c>
      <c r="G161" s="218" t="s">
        <v>228</v>
      </c>
      <c r="H161" s="219">
        <v>2.238</v>
      </c>
      <c r="I161" s="220"/>
      <c r="J161" s="221">
        <f>ROUND(I161*H161,2)</f>
        <v>0</v>
      </c>
      <c r="K161" s="217" t="s">
        <v>131</v>
      </c>
      <c r="L161" s="41"/>
      <c r="M161" s="222" t="s">
        <v>1</v>
      </c>
      <c r="N161" s="223" t="s">
        <v>42</v>
      </c>
      <c r="O161" s="88"/>
      <c r="P161" s="224">
        <f>O161*H161</f>
        <v>0</v>
      </c>
      <c r="Q161" s="224">
        <v>0</v>
      </c>
      <c r="R161" s="224">
        <f>Q161*H161</f>
        <v>0</v>
      </c>
      <c r="S161" s="224">
        <v>0</v>
      </c>
      <c r="T161" s="225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26" t="s">
        <v>195</v>
      </c>
      <c r="AT161" s="226" t="s">
        <v>127</v>
      </c>
      <c r="AU161" s="226" t="s">
        <v>85</v>
      </c>
      <c r="AY161" s="14" t="s">
        <v>124</v>
      </c>
      <c r="BE161" s="227">
        <f>IF(N161="základní",J161,0)</f>
        <v>0</v>
      </c>
      <c r="BF161" s="227">
        <f>IF(N161="snížená",J161,0)</f>
        <v>0</v>
      </c>
      <c r="BG161" s="227">
        <f>IF(N161="zákl. přenesená",J161,0)</f>
        <v>0</v>
      </c>
      <c r="BH161" s="227">
        <f>IF(N161="sníž. přenesená",J161,0)</f>
        <v>0</v>
      </c>
      <c r="BI161" s="227">
        <f>IF(N161="nulová",J161,0)</f>
        <v>0</v>
      </c>
      <c r="BJ161" s="14" t="s">
        <v>85</v>
      </c>
      <c r="BK161" s="227">
        <f>ROUND(I161*H161,2)</f>
        <v>0</v>
      </c>
      <c r="BL161" s="14" t="s">
        <v>195</v>
      </c>
      <c r="BM161" s="226" t="s">
        <v>331</v>
      </c>
    </row>
    <row r="162" s="2" customFormat="1" ht="78" customHeight="1">
      <c r="A162" s="35"/>
      <c r="B162" s="36"/>
      <c r="C162" s="215" t="s">
        <v>332</v>
      </c>
      <c r="D162" s="215" t="s">
        <v>127</v>
      </c>
      <c r="E162" s="216" t="s">
        <v>231</v>
      </c>
      <c r="F162" s="217" t="s">
        <v>232</v>
      </c>
      <c r="G162" s="218" t="s">
        <v>228</v>
      </c>
      <c r="H162" s="219">
        <v>2.238</v>
      </c>
      <c r="I162" s="220"/>
      <c r="J162" s="221">
        <f>ROUND(I162*H162,2)</f>
        <v>0</v>
      </c>
      <c r="K162" s="217" t="s">
        <v>131</v>
      </c>
      <c r="L162" s="41"/>
      <c r="M162" s="222" t="s">
        <v>1</v>
      </c>
      <c r="N162" s="223" t="s">
        <v>42</v>
      </c>
      <c r="O162" s="88"/>
      <c r="P162" s="224">
        <f>O162*H162</f>
        <v>0</v>
      </c>
      <c r="Q162" s="224">
        <v>0</v>
      </c>
      <c r="R162" s="224">
        <f>Q162*H162</f>
        <v>0</v>
      </c>
      <c r="S162" s="224">
        <v>0</v>
      </c>
      <c r="T162" s="225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26" t="s">
        <v>195</v>
      </c>
      <c r="AT162" s="226" t="s">
        <v>127</v>
      </c>
      <c r="AU162" s="226" t="s">
        <v>85</v>
      </c>
      <c r="AY162" s="14" t="s">
        <v>124</v>
      </c>
      <c r="BE162" s="227">
        <f>IF(N162="základní",J162,0)</f>
        <v>0</v>
      </c>
      <c r="BF162" s="227">
        <f>IF(N162="snížená",J162,0)</f>
        <v>0</v>
      </c>
      <c r="BG162" s="227">
        <f>IF(N162="zákl. přenesená",J162,0)</f>
        <v>0</v>
      </c>
      <c r="BH162" s="227">
        <f>IF(N162="sníž. přenesená",J162,0)</f>
        <v>0</v>
      </c>
      <c r="BI162" s="227">
        <f>IF(N162="nulová",J162,0)</f>
        <v>0</v>
      </c>
      <c r="BJ162" s="14" t="s">
        <v>85</v>
      </c>
      <c r="BK162" s="227">
        <f>ROUND(I162*H162,2)</f>
        <v>0</v>
      </c>
      <c r="BL162" s="14" t="s">
        <v>195</v>
      </c>
      <c r="BM162" s="226" t="s">
        <v>333</v>
      </c>
    </row>
    <row r="163" s="2" customFormat="1" ht="90" customHeight="1">
      <c r="A163" s="35"/>
      <c r="B163" s="36"/>
      <c r="C163" s="215" t="s">
        <v>334</v>
      </c>
      <c r="D163" s="215" t="s">
        <v>127</v>
      </c>
      <c r="E163" s="216" t="s">
        <v>235</v>
      </c>
      <c r="F163" s="217" t="s">
        <v>236</v>
      </c>
      <c r="G163" s="218" t="s">
        <v>228</v>
      </c>
      <c r="H163" s="219">
        <v>464.02600000000001</v>
      </c>
      <c r="I163" s="220"/>
      <c r="J163" s="221">
        <f>ROUND(I163*H163,2)</f>
        <v>0</v>
      </c>
      <c r="K163" s="217" t="s">
        <v>131</v>
      </c>
      <c r="L163" s="41"/>
      <c r="M163" s="222" t="s">
        <v>1</v>
      </c>
      <c r="N163" s="223" t="s">
        <v>42</v>
      </c>
      <c r="O163" s="88"/>
      <c r="P163" s="224">
        <f>O163*H163</f>
        <v>0</v>
      </c>
      <c r="Q163" s="224">
        <v>0</v>
      </c>
      <c r="R163" s="224">
        <f>Q163*H163</f>
        <v>0</v>
      </c>
      <c r="S163" s="224">
        <v>0</v>
      </c>
      <c r="T163" s="225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26" t="s">
        <v>195</v>
      </c>
      <c r="AT163" s="226" t="s">
        <v>127</v>
      </c>
      <c r="AU163" s="226" t="s">
        <v>85</v>
      </c>
      <c r="AY163" s="14" t="s">
        <v>124</v>
      </c>
      <c r="BE163" s="227">
        <f>IF(N163="základní",J163,0)</f>
        <v>0</v>
      </c>
      <c r="BF163" s="227">
        <f>IF(N163="snížená",J163,0)</f>
        <v>0</v>
      </c>
      <c r="BG163" s="227">
        <f>IF(N163="zákl. přenesená",J163,0)</f>
        <v>0</v>
      </c>
      <c r="BH163" s="227">
        <f>IF(N163="sníž. přenesená",J163,0)</f>
        <v>0</v>
      </c>
      <c r="BI163" s="227">
        <f>IF(N163="nulová",J163,0)</f>
        <v>0</v>
      </c>
      <c r="BJ163" s="14" t="s">
        <v>85</v>
      </c>
      <c r="BK163" s="227">
        <f>ROUND(I163*H163,2)</f>
        <v>0</v>
      </c>
      <c r="BL163" s="14" t="s">
        <v>195</v>
      </c>
      <c r="BM163" s="226" t="s">
        <v>335</v>
      </c>
    </row>
    <row r="164" s="2" customFormat="1" ht="90" customHeight="1">
      <c r="A164" s="35"/>
      <c r="B164" s="36"/>
      <c r="C164" s="215" t="s">
        <v>336</v>
      </c>
      <c r="D164" s="215" t="s">
        <v>127</v>
      </c>
      <c r="E164" s="216" t="s">
        <v>239</v>
      </c>
      <c r="F164" s="217" t="s">
        <v>240</v>
      </c>
      <c r="G164" s="218" t="s">
        <v>228</v>
      </c>
      <c r="H164" s="219">
        <v>2.7850000000000001</v>
      </c>
      <c r="I164" s="220"/>
      <c r="J164" s="221">
        <f>ROUND(I164*H164,2)</f>
        <v>0</v>
      </c>
      <c r="K164" s="217" t="s">
        <v>131</v>
      </c>
      <c r="L164" s="41"/>
      <c r="M164" s="222" t="s">
        <v>1</v>
      </c>
      <c r="N164" s="223" t="s">
        <v>42</v>
      </c>
      <c r="O164" s="88"/>
      <c r="P164" s="224">
        <f>O164*H164</f>
        <v>0</v>
      </c>
      <c r="Q164" s="224">
        <v>0</v>
      </c>
      <c r="R164" s="224">
        <f>Q164*H164</f>
        <v>0</v>
      </c>
      <c r="S164" s="224">
        <v>0</v>
      </c>
      <c r="T164" s="225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26" t="s">
        <v>195</v>
      </c>
      <c r="AT164" s="226" t="s">
        <v>127</v>
      </c>
      <c r="AU164" s="226" t="s">
        <v>85</v>
      </c>
      <c r="AY164" s="14" t="s">
        <v>124</v>
      </c>
      <c r="BE164" s="227">
        <f>IF(N164="základní",J164,0)</f>
        <v>0</v>
      </c>
      <c r="BF164" s="227">
        <f>IF(N164="snížená",J164,0)</f>
        <v>0</v>
      </c>
      <c r="BG164" s="227">
        <f>IF(N164="zákl. přenesená",J164,0)</f>
        <v>0</v>
      </c>
      <c r="BH164" s="227">
        <f>IF(N164="sníž. přenesená",J164,0)</f>
        <v>0</v>
      </c>
      <c r="BI164" s="227">
        <f>IF(N164="nulová",J164,0)</f>
        <v>0</v>
      </c>
      <c r="BJ164" s="14" t="s">
        <v>85</v>
      </c>
      <c r="BK164" s="227">
        <f>ROUND(I164*H164,2)</f>
        <v>0</v>
      </c>
      <c r="BL164" s="14" t="s">
        <v>195</v>
      </c>
      <c r="BM164" s="226" t="s">
        <v>337</v>
      </c>
    </row>
    <row r="165" s="2" customFormat="1">
      <c r="A165" s="35"/>
      <c r="B165" s="36"/>
      <c r="C165" s="215" t="s">
        <v>338</v>
      </c>
      <c r="D165" s="215" t="s">
        <v>127</v>
      </c>
      <c r="E165" s="216" t="s">
        <v>243</v>
      </c>
      <c r="F165" s="217" t="s">
        <v>244</v>
      </c>
      <c r="G165" s="218" t="s">
        <v>130</v>
      </c>
      <c r="H165" s="219">
        <v>2</v>
      </c>
      <c r="I165" s="220"/>
      <c r="J165" s="221">
        <f>ROUND(I165*H165,2)</f>
        <v>0</v>
      </c>
      <c r="K165" s="217" t="s">
        <v>131</v>
      </c>
      <c r="L165" s="41"/>
      <c r="M165" s="222" t="s">
        <v>1</v>
      </c>
      <c r="N165" s="223" t="s">
        <v>42</v>
      </c>
      <c r="O165" s="88"/>
      <c r="P165" s="224">
        <f>O165*H165</f>
        <v>0</v>
      </c>
      <c r="Q165" s="224">
        <v>0</v>
      </c>
      <c r="R165" s="224">
        <f>Q165*H165</f>
        <v>0</v>
      </c>
      <c r="S165" s="224">
        <v>0</v>
      </c>
      <c r="T165" s="225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26" t="s">
        <v>195</v>
      </c>
      <c r="AT165" s="226" t="s">
        <v>127</v>
      </c>
      <c r="AU165" s="226" t="s">
        <v>85</v>
      </c>
      <c r="AY165" s="14" t="s">
        <v>124</v>
      </c>
      <c r="BE165" s="227">
        <f>IF(N165="základní",J165,0)</f>
        <v>0</v>
      </c>
      <c r="BF165" s="227">
        <f>IF(N165="snížená",J165,0)</f>
        <v>0</v>
      </c>
      <c r="BG165" s="227">
        <f>IF(N165="zákl. přenesená",J165,0)</f>
        <v>0</v>
      </c>
      <c r="BH165" s="227">
        <f>IF(N165="sníž. přenesená",J165,0)</f>
        <v>0</v>
      </c>
      <c r="BI165" s="227">
        <f>IF(N165="nulová",J165,0)</f>
        <v>0</v>
      </c>
      <c r="BJ165" s="14" t="s">
        <v>85</v>
      </c>
      <c r="BK165" s="227">
        <f>ROUND(I165*H165,2)</f>
        <v>0</v>
      </c>
      <c r="BL165" s="14" t="s">
        <v>195</v>
      </c>
      <c r="BM165" s="226" t="s">
        <v>339</v>
      </c>
    </row>
    <row r="166" s="2" customFormat="1">
      <c r="A166" s="35"/>
      <c r="B166" s="36"/>
      <c r="C166" s="215" t="s">
        <v>340</v>
      </c>
      <c r="D166" s="215" t="s">
        <v>127</v>
      </c>
      <c r="E166" s="216" t="s">
        <v>341</v>
      </c>
      <c r="F166" s="217" t="s">
        <v>342</v>
      </c>
      <c r="G166" s="218" t="s">
        <v>228</v>
      </c>
      <c r="H166" s="219">
        <v>12</v>
      </c>
      <c r="I166" s="220"/>
      <c r="J166" s="221">
        <f>ROUND(I166*H166,2)</f>
        <v>0</v>
      </c>
      <c r="K166" s="217" t="s">
        <v>131</v>
      </c>
      <c r="L166" s="41"/>
      <c r="M166" s="222" t="s">
        <v>1</v>
      </c>
      <c r="N166" s="223" t="s">
        <v>42</v>
      </c>
      <c r="O166" s="88"/>
      <c r="P166" s="224">
        <f>O166*H166</f>
        <v>0</v>
      </c>
      <c r="Q166" s="224">
        <v>0</v>
      </c>
      <c r="R166" s="224">
        <f>Q166*H166</f>
        <v>0</v>
      </c>
      <c r="S166" s="224">
        <v>0</v>
      </c>
      <c r="T166" s="225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226" t="s">
        <v>195</v>
      </c>
      <c r="AT166" s="226" t="s">
        <v>127</v>
      </c>
      <c r="AU166" s="226" t="s">
        <v>85</v>
      </c>
      <c r="AY166" s="14" t="s">
        <v>124</v>
      </c>
      <c r="BE166" s="227">
        <f>IF(N166="základní",J166,0)</f>
        <v>0</v>
      </c>
      <c r="BF166" s="227">
        <f>IF(N166="snížená",J166,0)</f>
        <v>0</v>
      </c>
      <c r="BG166" s="227">
        <f>IF(N166="zákl. přenesená",J166,0)</f>
        <v>0</v>
      </c>
      <c r="BH166" s="227">
        <f>IF(N166="sníž. přenesená",J166,0)</f>
        <v>0</v>
      </c>
      <c r="BI166" s="227">
        <f>IF(N166="nulová",J166,0)</f>
        <v>0</v>
      </c>
      <c r="BJ166" s="14" t="s">
        <v>85</v>
      </c>
      <c r="BK166" s="227">
        <f>ROUND(I166*H166,2)</f>
        <v>0</v>
      </c>
      <c r="BL166" s="14" t="s">
        <v>195</v>
      </c>
      <c r="BM166" s="226" t="s">
        <v>343</v>
      </c>
    </row>
    <row r="167" s="2" customFormat="1">
      <c r="A167" s="35"/>
      <c r="B167" s="36"/>
      <c r="C167" s="215" t="s">
        <v>344</v>
      </c>
      <c r="D167" s="215" t="s">
        <v>127</v>
      </c>
      <c r="E167" s="216" t="s">
        <v>247</v>
      </c>
      <c r="F167" s="217" t="s">
        <v>248</v>
      </c>
      <c r="G167" s="218" t="s">
        <v>228</v>
      </c>
      <c r="H167" s="219">
        <v>2.238</v>
      </c>
      <c r="I167" s="220"/>
      <c r="J167" s="221">
        <f>ROUND(I167*H167,2)</f>
        <v>0</v>
      </c>
      <c r="K167" s="217" t="s">
        <v>131</v>
      </c>
      <c r="L167" s="41"/>
      <c r="M167" s="238" t="s">
        <v>1</v>
      </c>
      <c r="N167" s="239" t="s">
        <v>42</v>
      </c>
      <c r="O167" s="240"/>
      <c r="P167" s="241">
        <f>O167*H167</f>
        <v>0</v>
      </c>
      <c r="Q167" s="241">
        <v>0</v>
      </c>
      <c r="R167" s="241">
        <f>Q167*H167</f>
        <v>0</v>
      </c>
      <c r="S167" s="241">
        <v>0</v>
      </c>
      <c r="T167" s="242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226" t="s">
        <v>195</v>
      </c>
      <c r="AT167" s="226" t="s">
        <v>127</v>
      </c>
      <c r="AU167" s="226" t="s">
        <v>85</v>
      </c>
      <c r="AY167" s="14" t="s">
        <v>124</v>
      </c>
      <c r="BE167" s="227">
        <f>IF(N167="základní",J167,0)</f>
        <v>0</v>
      </c>
      <c r="BF167" s="227">
        <f>IF(N167="snížená",J167,0)</f>
        <v>0</v>
      </c>
      <c r="BG167" s="227">
        <f>IF(N167="zákl. přenesená",J167,0)</f>
        <v>0</v>
      </c>
      <c r="BH167" s="227">
        <f>IF(N167="sníž. přenesená",J167,0)</f>
        <v>0</v>
      </c>
      <c r="BI167" s="227">
        <f>IF(N167="nulová",J167,0)</f>
        <v>0</v>
      </c>
      <c r="BJ167" s="14" t="s">
        <v>85</v>
      </c>
      <c r="BK167" s="227">
        <f>ROUND(I167*H167,2)</f>
        <v>0</v>
      </c>
      <c r="BL167" s="14" t="s">
        <v>195</v>
      </c>
      <c r="BM167" s="226" t="s">
        <v>345</v>
      </c>
    </row>
    <row r="168" s="2" customFormat="1" ht="6.96" customHeight="1">
      <c r="A168" s="35"/>
      <c r="B168" s="63"/>
      <c r="C168" s="64"/>
      <c r="D168" s="64"/>
      <c r="E168" s="64"/>
      <c r="F168" s="64"/>
      <c r="G168" s="64"/>
      <c r="H168" s="64"/>
      <c r="I168" s="64"/>
      <c r="J168" s="64"/>
      <c r="K168" s="64"/>
      <c r="L168" s="41"/>
      <c r="M168" s="35"/>
      <c r="O168" s="35"/>
      <c r="P168" s="35"/>
      <c r="Q168" s="35"/>
      <c r="R168" s="35"/>
      <c r="S168" s="35"/>
      <c r="T168" s="35"/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</row>
  </sheetData>
  <sheetProtection sheet="1" autoFilter="0" formatColumns="0" formatRows="0" objects="1" scenarios="1" spinCount="100000" saltValue="A+NPVpa4L+G3qNeYDcNXdSZ1iPCi7jp+bw9M3TU6hewUvk7p/X+umcaUjZVx+6QYLtdL7WPDYc8UXHoGIYuj+w==" hashValue="TnKorYtSkhqhJpJgdCt6U2kzBzsUb1CzNqHj85P4obrJlo8KU/cWOT45Y9/6Wf9Mf6/FEvk0oNwBBt4dAusjWA==" algorithmName="SHA-512" password="C71F"/>
  <autoFilter ref="C118:K167"/>
  <mergeCells count="9">
    <mergeCell ref="E7:H7"/>
    <mergeCell ref="E9:H9"/>
    <mergeCell ref="E18:H18"/>
    <mergeCell ref="E27:H27"/>
    <mergeCell ref="E85:H85"/>
    <mergeCell ref="E87:H87"/>
    <mergeCell ref="E109:H109"/>
    <mergeCell ref="E111:H111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93</v>
      </c>
    </row>
    <row r="3" s="1" customFormat="1" ht="6.96" customHeight="1">
      <c r="B3" s="133"/>
      <c r="C3" s="134"/>
      <c r="D3" s="134"/>
      <c r="E3" s="134"/>
      <c r="F3" s="134"/>
      <c r="G3" s="134"/>
      <c r="H3" s="134"/>
      <c r="I3" s="134"/>
      <c r="J3" s="134"/>
      <c r="K3" s="134"/>
      <c r="L3" s="17"/>
      <c r="AT3" s="14" t="s">
        <v>87</v>
      </c>
    </row>
    <row r="4" s="1" customFormat="1" ht="24.96" customHeight="1">
      <c r="B4" s="17"/>
      <c r="D4" s="135" t="s">
        <v>97</v>
      </c>
      <c r="L4" s="17"/>
      <c r="M4" s="136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7" t="s">
        <v>16</v>
      </c>
      <c r="L6" s="17"/>
    </row>
    <row r="7" s="1" customFormat="1" ht="16.5" customHeight="1">
      <c r="B7" s="17"/>
      <c r="E7" s="138" t="str">
        <f>'Rekapitulace zakázky'!K6</f>
        <v>Výměna kolejnic v úseku Vranovice - Modřice</v>
      </c>
      <c r="F7" s="137"/>
      <c r="G7" s="137"/>
      <c r="H7" s="137"/>
      <c r="L7" s="17"/>
    </row>
    <row r="8" s="2" customFormat="1" ht="12" customHeight="1">
      <c r="A8" s="35"/>
      <c r="B8" s="41"/>
      <c r="C8" s="35"/>
      <c r="D8" s="137" t="s">
        <v>98</v>
      </c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39" t="s">
        <v>346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37" t="s">
        <v>18</v>
      </c>
      <c r="E11" s="35"/>
      <c r="F11" s="140" t="s">
        <v>1</v>
      </c>
      <c r="G11" s="35"/>
      <c r="H11" s="35"/>
      <c r="I11" s="137" t="s">
        <v>19</v>
      </c>
      <c r="J11" s="140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7" t="s">
        <v>20</v>
      </c>
      <c r="E12" s="35"/>
      <c r="F12" s="140" t="s">
        <v>347</v>
      </c>
      <c r="G12" s="35"/>
      <c r="H12" s="35"/>
      <c r="I12" s="137" t="s">
        <v>22</v>
      </c>
      <c r="J12" s="141" t="str">
        <f>'Rekapitulace zakázky'!AN8</f>
        <v>28. 12. 2020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7" t="s">
        <v>24</v>
      </c>
      <c r="E14" s="35"/>
      <c r="F14" s="35"/>
      <c r="G14" s="35"/>
      <c r="H14" s="35"/>
      <c r="I14" s="137" t="s">
        <v>25</v>
      </c>
      <c r="J14" s="140" t="s">
        <v>26</v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0" t="s">
        <v>27</v>
      </c>
      <c r="F15" s="35"/>
      <c r="G15" s="35"/>
      <c r="H15" s="35"/>
      <c r="I15" s="137" t="s">
        <v>28</v>
      </c>
      <c r="J15" s="140" t="s">
        <v>29</v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37" t="s">
        <v>30</v>
      </c>
      <c r="E17" s="35"/>
      <c r="F17" s="35"/>
      <c r="G17" s="35"/>
      <c r="H17" s="35"/>
      <c r="I17" s="137" t="s">
        <v>25</v>
      </c>
      <c r="J17" s="30" t="str">
        <f>'Rekapitulace zakázky'!AN13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zakázky'!E14</f>
        <v>Vyplň údaj</v>
      </c>
      <c r="F18" s="140"/>
      <c r="G18" s="140"/>
      <c r="H18" s="140"/>
      <c r="I18" s="137" t="s">
        <v>28</v>
      </c>
      <c r="J18" s="30" t="str">
        <f>'Rekapitulace zakázky'!AN14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37" t="s">
        <v>32</v>
      </c>
      <c r="E20" s="35"/>
      <c r="F20" s="35"/>
      <c r="G20" s="35"/>
      <c r="H20" s="35"/>
      <c r="I20" s="137" t="s">
        <v>25</v>
      </c>
      <c r="J20" s="140" t="str">
        <f>IF('Rekapitulace zakázky'!AN16="","",'Rekapitulace zakázky'!AN16)</f>
        <v/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0" t="str">
        <f>IF('Rekapitulace zakázky'!E17="","",'Rekapitulace zakázky'!E17)</f>
        <v xml:space="preserve"> </v>
      </c>
      <c r="F21" s="35"/>
      <c r="G21" s="35"/>
      <c r="H21" s="35"/>
      <c r="I21" s="137" t="s">
        <v>28</v>
      </c>
      <c r="J21" s="140" t="str">
        <f>IF('Rekapitulace zakázky'!AN17="","",'Rekapitulace zakázky'!AN17)</f>
        <v/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37" t="s">
        <v>35</v>
      </c>
      <c r="E23" s="35"/>
      <c r="F23" s="35"/>
      <c r="G23" s="35"/>
      <c r="H23" s="35"/>
      <c r="I23" s="137" t="s">
        <v>25</v>
      </c>
      <c r="J23" s="140" t="str">
        <f>IF('Rekapitulace zakázky'!AN19="","",'Rekapitulace zakázky'!AN19)</f>
        <v/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0" t="str">
        <f>IF('Rekapitulace zakázky'!E20="","",'Rekapitulace zakázky'!E20)</f>
        <v xml:space="preserve"> </v>
      </c>
      <c r="F24" s="35"/>
      <c r="G24" s="35"/>
      <c r="H24" s="35"/>
      <c r="I24" s="137" t="s">
        <v>28</v>
      </c>
      <c r="J24" s="140" t="str">
        <f>IF('Rekapitulace zakázky'!AN20="","",'Rekapitulace zakázky'!AN20)</f>
        <v/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37" t="s">
        <v>36</v>
      </c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2"/>
      <c r="B27" s="143"/>
      <c r="C27" s="142"/>
      <c r="D27" s="142"/>
      <c r="E27" s="144" t="s">
        <v>1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46"/>
      <c r="E29" s="146"/>
      <c r="F29" s="146"/>
      <c r="G29" s="146"/>
      <c r="H29" s="146"/>
      <c r="I29" s="146"/>
      <c r="J29" s="146"/>
      <c r="K29" s="146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47" t="s">
        <v>37</v>
      </c>
      <c r="E30" s="35"/>
      <c r="F30" s="35"/>
      <c r="G30" s="35"/>
      <c r="H30" s="35"/>
      <c r="I30" s="35"/>
      <c r="J30" s="148">
        <f>ROUND(J120,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46"/>
      <c r="E31" s="146"/>
      <c r="F31" s="146"/>
      <c r="G31" s="146"/>
      <c r="H31" s="146"/>
      <c r="I31" s="146"/>
      <c r="J31" s="146"/>
      <c r="K31" s="146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49" t="s">
        <v>39</v>
      </c>
      <c r="G32" s="35"/>
      <c r="H32" s="35"/>
      <c r="I32" s="149" t="s">
        <v>38</v>
      </c>
      <c r="J32" s="149" t="s">
        <v>40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0" t="s">
        <v>41</v>
      </c>
      <c r="E33" s="137" t="s">
        <v>42</v>
      </c>
      <c r="F33" s="151">
        <f>ROUND((SUM(BE120:BE153)),  2)</f>
        <v>0</v>
      </c>
      <c r="G33" s="35"/>
      <c r="H33" s="35"/>
      <c r="I33" s="152">
        <v>0.20999999999999999</v>
      </c>
      <c r="J33" s="151">
        <f>ROUND(((SUM(BE120:BE153))*I33),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37" t="s">
        <v>43</v>
      </c>
      <c r="F34" s="151">
        <f>ROUND((SUM(BF120:BF153)),  2)</f>
        <v>0</v>
      </c>
      <c r="G34" s="35"/>
      <c r="H34" s="35"/>
      <c r="I34" s="152">
        <v>0.14999999999999999</v>
      </c>
      <c r="J34" s="151">
        <f>ROUND(((SUM(BF120:BF153))*I34),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7" t="s">
        <v>44</v>
      </c>
      <c r="F35" s="151">
        <f>ROUND((SUM(BG120:BG153)),  2)</f>
        <v>0</v>
      </c>
      <c r="G35" s="35"/>
      <c r="H35" s="35"/>
      <c r="I35" s="152">
        <v>0.20999999999999999</v>
      </c>
      <c r="J35" s="151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7" t="s">
        <v>45</v>
      </c>
      <c r="F36" s="151">
        <f>ROUND((SUM(BH120:BH153)),  2)</f>
        <v>0</v>
      </c>
      <c r="G36" s="35"/>
      <c r="H36" s="35"/>
      <c r="I36" s="152">
        <v>0.14999999999999999</v>
      </c>
      <c r="J36" s="151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7" t="s">
        <v>46</v>
      </c>
      <c r="F37" s="151">
        <f>ROUND((SUM(BI120:BI153)),  2)</f>
        <v>0</v>
      </c>
      <c r="G37" s="35"/>
      <c r="H37" s="35"/>
      <c r="I37" s="152">
        <v>0</v>
      </c>
      <c r="J37" s="151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53"/>
      <c r="D39" s="154" t="s">
        <v>47</v>
      </c>
      <c r="E39" s="155"/>
      <c r="F39" s="155"/>
      <c r="G39" s="156" t="s">
        <v>48</v>
      </c>
      <c r="H39" s="157" t="s">
        <v>49</v>
      </c>
      <c r="I39" s="155"/>
      <c r="J39" s="158">
        <f>SUM(J30:J37)</f>
        <v>0</v>
      </c>
      <c r="K39" s="159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60" t="s">
        <v>50</v>
      </c>
      <c r="E50" s="161"/>
      <c r="F50" s="161"/>
      <c r="G50" s="160" t="s">
        <v>51</v>
      </c>
      <c r="H50" s="161"/>
      <c r="I50" s="161"/>
      <c r="J50" s="161"/>
      <c r="K50" s="161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62" t="s">
        <v>52</v>
      </c>
      <c r="E61" s="163"/>
      <c r="F61" s="164" t="s">
        <v>53</v>
      </c>
      <c r="G61" s="162" t="s">
        <v>52</v>
      </c>
      <c r="H61" s="163"/>
      <c r="I61" s="163"/>
      <c r="J61" s="165" t="s">
        <v>53</v>
      </c>
      <c r="K61" s="163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0" t="s">
        <v>54</v>
      </c>
      <c r="E65" s="166"/>
      <c r="F65" s="166"/>
      <c r="G65" s="160" t="s">
        <v>55</v>
      </c>
      <c r="H65" s="166"/>
      <c r="I65" s="166"/>
      <c r="J65" s="166"/>
      <c r="K65" s="166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62" t="s">
        <v>52</v>
      </c>
      <c r="E76" s="163"/>
      <c r="F76" s="164" t="s">
        <v>53</v>
      </c>
      <c r="G76" s="162" t="s">
        <v>52</v>
      </c>
      <c r="H76" s="163"/>
      <c r="I76" s="163"/>
      <c r="J76" s="165" t="s">
        <v>53</v>
      </c>
      <c r="K76" s="163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67"/>
      <c r="C77" s="168"/>
      <c r="D77" s="168"/>
      <c r="E77" s="168"/>
      <c r="F77" s="168"/>
      <c r="G77" s="168"/>
      <c r="H77" s="168"/>
      <c r="I77" s="168"/>
      <c r="J77" s="168"/>
      <c r="K77" s="168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69"/>
      <c r="C81" s="170"/>
      <c r="D81" s="170"/>
      <c r="E81" s="170"/>
      <c r="F81" s="170"/>
      <c r="G81" s="170"/>
      <c r="H81" s="170"/>
      <c r="I81" s="170"/>
      <c r="J81" s="170"/>
      <c r="K81" s="170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101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71" t="str">
        <f>E7</f>
        <v>Výměna kolejnic v úseku Vranovice - Modřice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98</v>
      </c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3" t="str">
        <f>E9</f>
        <v>01.3 - Oprava GPK žst. Vranovice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20</v>
      </c>
      <c r="D89" s="37"/>
      <c r="E89" s="37"/>
      <c r="F89" s="24" t="str">
        <f>F12</f>
        <v>žst. Vranovice</v>
      </c>
      <c r="G89" s="37"/>
      <c r="H89" s="37"/>
      <c r="I89" s="29" t="s">
        <v>22</v>
      </c>
      <c r="J89" s="76" t="str">
        <f>IF(J12="","",J12)</f>
        <v>28. 12. 2020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24</v>
      </c>
      <c r="D91" s="37"/>
      <c r="E91" s="37"/>
      <c r="F91" s="24" t="str">
        <f>E15</f>
        <v>Správa železnic, OŘ Brno</v>
      </c>
      <c r="G91" s="37"/>
      <c r="H91" s="37"/>
      <c r="I91" s="29" t="s">
        <v>32</v>
      </c>
      <c r="J91" s="33" t="str">
        <f>E21</f>
        <v xml:space="preserve"> 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30</v>
      </c>
      <c r="D92" s="37"/>
      <c r="E92" s="37"/>
      <c r="F92" s="24" t="str">
        <f>IF(E18="","",E18)</f>
        <v>Vyplň údaj</v>
      </c>
      <c r="G92" s="37"/>
      <c r="H92" s="37"/>
      <c r="I92" s="29" t="s">
        <v>35</v>
      </c>
      <c r="J92" s="33" t="str">
        <f>E24</f>
        <v xml:space="preserve"> 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72" t="s">
        <v>102</v>
      </c>
      <c r="D94" s="173"/>
      <c r="E94" s="173"/>
      <c r="F94" s="173"/>
      <c r="G94" s="173"/>
      <c r="H94" s="173"/>
      <c r="I94" s="173"/>
      <c r="J94" s="174" t="s">
        <v>103</v>
      </c>
      <c r="K94" s="173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75" t="s">
        <v>104</v>
      </c>
      <c r="D96" s="37"/>
      <c r="E96" s="37"/>
      <c r="F96" s="37"/>
      <c r="G96" s="37"/>
      <c r="H96" s="37"/>
      <c r="I96" s="37"/>
      <c r="J96" s="107">
        <f>J120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105</v>
      </c>
    </row>
    <row r="97" s="9" customFormat="1" ht="24.96" customHeight="1">
      <c r="A97" s="9"/>
      <c r="B97" s="176"/>
      <c r="C97" s="177"/>
      <c r="D97" s="178" t="s">
        <v>106</v>
      </c>
      <c r="E97" s="179"/>
      <c r="F97" s="179"/>
      <c r="G97" s="179"/>
      <c r="H97" s="179"/>
      <c r="I97" s="179"/>
      <c r="J97" s="180">
        <f>J121</f>
        <v>0</v>
      </c>
      <c r="K97" s="177"/>
      <c r="L97" s="18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2"/>
      <c r="C98" s="183"/>
      <c r="D98" s="184" t="s">
        <v>107</v>
      </c>
      <c r="E98" s="185"/>
      <c r="F98" s="185"/>
      <c r="G98" s="185"/>
      <c r="H98" s="185"/>
      <c r="I98" s="185"/>
      <c r="J98" s="186">
        <f>J122</f>
        <v>0</v>
      </c>
      <c r="K98" s="183"/>
      <c r="L98" s="18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9" customFormat="1" ht="24.96" customHeight="1">
      <c r="A99" s="9"/>
      <c r="B99" s="176"/>
      <c r="C99" s="177"/>
      <c r="D99" s="178" t="s">
        <v>108</v>
      </c>
      <c r="E99" s="179"/>
      <c r="F99" s="179"/>
      <c r="G99" s="179"/>
      <c r="H99" s="179"/>
      <c r="I99" s="179"/>
      <c r="J99" s="180">
        <f>J140</f>
        <v>0</v>
      </c>
      <c r="K99" s="177"/>
      <c r="L99" s="181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76"/>
      <c r="C100" s="177"/>
      <c r="D100" s="178" t="s">
        <v>348</v>
      </c>
      <c r="E100" s="179"/>
      <c r="F100" s="179"/>
      <c r="G100" s="179"/>
      <c r="H100" s="179"/>
      <c r="I100" s="179"/>
      <c r="J100" s="180">
        <f>J152</f>
        <v>0</v>
      </c>
      <c r="K100" s="177"/>
      <c r="L100" s="181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2" customFormat="1" ht="21.84" customHeight="1">
      <c r="A101" s="35"/>
      <c r="B101" s="36"/>
      <c r="C101" s="37"/>
      <c r="D101" s="37"/>
      <c r="E101" s="37"/>
      <c r="F101" s="37"/>
      <c r="G101" s="37"/>
      <c r="H101" s="37"/>
      <c r="I101" s="37"/>
      <c r="J101" s="37"/>
      <c r="K101" s="37"/>
      <c r="L101" s="60"/>
      <c r="S101" s="35"/>
      <c r="T101" s="35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</row>
    <row r="102" s="2" customFormat="1" ht="6.96" customHeight="1">
      <c r="A102" s="35"/>
      <c r="B102" s="63"/>
      <c r="C102" s="64"/>
      <c r="D102" s="64"/>
      <c r="E102" s="64"/>
      <c r="F102" s="64"/>
      <c r="G102" s="64"/>
      <c r="H102" s="64"/>
      <c r="I102" s="64"/>
      <c r="J102" s="64"/>
      <c r="K102" s="64"/>
      <c r="L102" s="60"/>
      <c r="S102" s="35"/>
      <c r="T102" s="35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</row>
    <row r="106" s="2" customFormat="1" ht="6.96" customHeight="1">
      <c r="A106" s="35"/>
      <c r="B106" s="65"/>
      <c r="C106" s="66"/>
      <c r="D106" s="66"/>
      <c r="E106" s="66"/>
      <c r="F106" s="66"/>
      <c r="G106" s="66"/>
      <c r="H106" s="66"/>
      <c r="I106" s="66"/>
      <c r="J106" s="66"/>
      <c r="K106" s="66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24.96" customHeight="1">
      <c r="A107" s="35"/>
      <c r="B107" s="36"/>
      <c r="C107" s="20" t="s">
        <v>109</v>
      </c>
      <c r="D107" s="37"/>
      <c r="E107" s="37"/>
      <c r="F107" s="37"/>
      <c r="G107" s="37"/>
      <c r="H107" s="37"/>
      <c r="I107" s="37"/>
      <c r="J107" s="37"/>
      <c r="K107" s="37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6.96" customHeight="1">
      <c r="A108" s="35"/>
      <c r="B108" s="36"/>
      <c r="C108" s="37"/>
      <c r="D108" s="37"/>
      <c r="E108" s="37"/>
      <c r="F108" s="37"/>
      <c r="G108" s="37"/>
      <c r="H108" s="37"/>
      <c r="I108" s="37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12" customHeight="1">
      <c r="A109" s="35"/>
      <c r="B109" s="36"/>
      <c r="C109" s="29" t="s">
        <v>16</v>
      </c>
      <c r="D109" s="37"/>
      <c r="E109" s="37"/>
      <c r="F109" s="37"/>
      <c r="G109" s="37"/>
      <c r="H109" s="37"/>
      <c r="I109" s="37"/>
      <c r="J109" s="37"/>
      <c r="K109" s="37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16.5" customHeight="1">
      <c r="A110" s="35"/>
      <c r="B110" s="36"/>
      <c r="C110" s="37"/>
      <c r="D110" s="37"/>
      <c r="E110" s="171" t="str">
        <f>E7</f>
        <v>Výměna kolejnic v úseku Vranovice - Modřice</v>
      </c>
      <c r="F110" s="29"/>
      <c r="G110" s="29"/>
      <c r="H110" s="29"/>
      <c r="I110" s="37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12" customHeight="1">
      <c r="A111" s="35"/>
      <c r="B111" s="36"/>
      <c r="C111" s="29" t="s">
        <v>98</v>
      </c>
      <c r="D111" s="37"/>
      <c r="E111" s="37"/>
      <c r="F111" s="37"/>
      <c r="G111" s="37"/>
      <c r="H111" s="37"/>
      <c r="I111" s="37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16.5" customHeight="1">
      <c r="A112" s="35"/>
      <c r="B112" s="36"/>
      <c r="C112" s="37"/>
      <c r="D112" s="37"/>
      <c r="E112" s="73" t="str">
        <f>E9</f>
        <v>01.3 - Oprava GPK žst. Vranovice</v>
      </c>
      <c r="F112" s="37"/>
      <c r="G112" s="37"/>
      <c r="H112" s="37"/>
      <c r="I112" s="37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6.96" customHeight="1">
      <c r="A113" s="35"/>
      <c r="B113" s="36"/>
      <c r="C113" s="37"/>
      <c r="D113" s="37"/>
      <c r="E113" s="37"/>
      <c r="F113" s="37"/>
      <c r="G113" s="37"/>
      <c r="H113" s="37"/>
      <c r="I113" s="37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2" customHeight="1">
      <c r="A114" s="35"/>
      <c r="B114" s="36"/>
      <c r="C114" s="29" t="s">
        <v>20</v>
      </c>
      <c r="D114" s="37"/>
      <c r="E114" s="37"/>
      <c r="F114" s="24" t="str">
        <f>F12</f>
        <v>žst. Vranovice</v>
      </c>
      <c r="G114" s="37"/>
      <c r="H114" s="37"/>
      <c r="I114" s="29" t="s">
        <v>22</v>
      </c>
      <c r="J114" s="76" t="str">
        <f>IF(J12="","",J12)</f>
        <v>28. 12. 2020</v>
      </c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6.96" customHeight="1">
      <c r="A115" s="35"/>
      <c r="B115" s="36"/>
      <c r="C115" s="37"/>
      <c r="D115" s="37"/>
      <c r="E115" s="37"/>
      <c r="F115" s="37"/>
      <c r="G115" s="37"/>
      <c r="H115" s="37"/>
      <c r="I115" s="37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5.15" customHeight="1">
      <c r="A116" s="35"/>
      <c r="B116" s="36"/>
      <c r="C116" s="29" t="s">
        <v>24</v>
      </c>
      <c r="D116" s="37"/>
      <c r="E116" s="37"/>
      <c r="F116" s="24" t="str">
        <f>E15</f>
        <v>Správa železnic, OŘ Brno</v>
      </c>
      <c r="G116" s="37"/>
      <c r="H116" s="37"/>
      <c r="I116" s="29" t="s">
        <v>32</v>
      </c>
      <c r="J116" s="33" t="str">
        <f>E21</f>
        <v xml:space="preserve"> </v>
      </c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5.15" customHeight="1">
      <c r="A117" s="35"/>
      <c r="B117" s="36"/>
      <c r="C117" s="29" t="s">
        <v>30</v>
      </c>
      <c r="D117" s="37"/>
      <c r="E117" s="37"/>
      <c r="F117" s="24" t="str">
        <f>IF(E18="","",E18)</f>
        <v>Vyplň údaj</v>
      </c>
      <c r="G117" s="37"/>
      <c r="H117" s="37"/>
      <c r="I117" s="29" t="s">
        <v>35</v>
      </c>
      <c r="J117" s="33" t="str">
        <f>E24</f>
        <v xml:space="preserve"> </v>
      </c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0.32" customHeight="1">
      <c r="A118" s="35"/>
      <c r="B118" s="36"/>
      <c r="C118" s="37"/>
      <c r="D118" s="37"/>
      <c r="E118" s="37"/>
      <c r="F118" s="37"/>
      <c r="G118" s="37"/>
      <c r="H118" s="37"/>
      <c r="I118" s="37"/>
      <c r="J118" s="37"/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11" customFormat="1" ht="29.28" customHeight="1">
      <c r="A119" s="188"/>
      <c r="B119" s="189"/>
      <c r="C119" s="190" t="s">
        <v>110</v>
      </c>
      <c r="D119" s="191" t="s">
        <v>62</v>
      </c>
      <c r="E119" s="191" t="s">
        <v>58</v>
      </c>
      <c r="F119" s="191" t="s">
        <v>59</v>
      </c>
      <c r="G119" s="191" t="s">
        <v>111</v>
      </c>
      <c r="H119" s="191" t="s">
        <v>112</v>
      </c>
      <c r="I119" s="191" t="s">
        <v>113</v>
      </c>
      <c r="J119" s="191" t="s">
        <v>103</v>
      </c>
      <c r="K119" s="192" t="s">
        <v>114</v>
      </c>
      <c r="L119" s="193"/>
      <c r="M119" s="97" t="s">
        <v>1</v>
      </c>
      <c r="N119" s="98" t="s">
        <v>41</v>
      </c>
      <c r="O119" s="98" t="s">
        <v>115</v>
      </c>
      <c r="P119" s="98" t="s">
        <v>116</v>
      </c>
      <c r="Q119" s="98" t="s">
        <v>117</v>
      </c>
      <c r="R119" s="98" t="s">
        <v>118</v>
      </c>
      <c r="S119" s="98" t="s">
        <v>119</v>
      </c>
      <c r="T119" s="99" t="s">
        <v>120</v>
      </c>
      <c r="U119" s="188"/>
      <c r="V119" s="188"/>
      <c r="W119" s="188"/>
      <c r="X119" s="188"/>
      <c r="Y119" s="188"/>
      <c r="Z119" s="188"/>
      <c r="AA119" s="188"/>
      <c r="AB119" s="188"/>
      <c r="AC119" s="188"/>
      <c r="AD119" s="188"/>
      <c r="AE119" s="188"/>
    </row>
    <row r="120" s="2" customFormat="1" ht="22.8" customHeight="1">
      <c r="A120" s="35"/>
      <c r="B120" s="36"/>
      <c r="C120" s="104" t="s">
        <v>121</v>
      </c>
      <c r="D120" s="37"/>
      <c r="E120" s="37"/>
      <c r="F120" s="37"/>
      <c r="G120" s="37"/>
      <c r="H120" s="37"/>
      <c r="I120" s="37"/>
      <c r="J120" s="194">
        <f>BK120</f>
        <v>0</v>
      </c>
      <c r="K120" s="37"/>
      <c r="L120" s="41"/>
      <c r="M120" s="100"/>
      <c r="N120" s="195"/>
      <c r="O120" s="101"/>
      <c r="P120" s="196">
        <f>P121+P140+P152</f>
        <v>0</v>
      </c>
      <c r="Q120" s="101"/>
      <c r="R120" s="196">
        <f>R121+R140+R152</f>
        <v>150.1122</v>
      </c>
      <c r="S120" s="101"/>
      <c r="T120" s="197">
        <f>T121+T140+T152</f>
        <v>0</v>
      </c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T120" s="14" t="s">
        <v>76</v>
      </c>
      <c r="AU120" s="14" t="s">
        <v>105</v>
      </c>
      <c r="BK120" s="198">
        <f>BK121+BK140+BK152</f>
        <v>0</v>
      </c>
    </row>
    <row r="121" s="12" customFormat="1" ht="25.92" customHeight="1">
      <c r="A121" s="12"/>
      <c r="B121" s="199"/>
      <c r="C121" s="200"/>
      <c r="D121" s="201" t="s">
        <v>76</v>
      </c>
      <c r="E121" s="202" t="s">
        <v>122</v>
      </c>
      <c r="F121" s="202" t="s">
        <v>123</v>
      </c>
      <c r="G121" s="200"/>
      <c r="H121" s="200"/>
      <c r="I121" s="203"/>
      <c r="J121" s="204">
        <f>BK121</f>
        <v>0</v>
      </c>
      <c r="K121" s="200"/>
      <c r="L121" s="205"/>
      <c r="M121" s="206"/>
      <c r="N121" s="207"/>
      <c r="O121" s="207"/>
      <c r="P121" s="208">
        <f>P122</f>
        <v>0</v>
      </c>
      <c r="Q121" s="207"/>
      <c r="R121" s="208">
        <f>R122</f>
        <v>150.1122</v>
      </c>
      <c r="S121" s="207"/>
      <c r="T121" s="209">
        <f>T122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10" t="s">
        <v>85</v>
      </c>
      <c r="AT121" s="211" t="s">
        <v>76</v>
      </c>
      <c r="AU121" s="211" t="s">
        <v>77</v>
      </c>
      <c r="AY121" s="210" t="s">
        <v>124</v>
      </c>
      <c r="BK121" s="212">
        <f>BK122</f>
        <v>0</v>
      </c>
    </row>
    <row r="122" s="12" customFormat="1" ht="22.8" customHeight="1">
      <c r="A122" s="12"/>
      <c r="B122" s="199"/>
      <c r="C122" s="200"/>
      <c r="D122" s="201" t="s">
        <v>76</v>
      </c>
      <c r="E122" s="213" t="s">
        <v>125</v>
      </c>
      <c r="F122" s="213" t="s">
        <v>126</v>
      </c>
      <c r="G122" s="200"/>
      <c r="H122" s="200"/>
      <c r="I122" s="203"/>
      <c r="J122" s="214">
        <f>BK122</f>
        <v>0</v>
      </c>
      <c r="K122" s="200"/>
      <c r="L122" s="205"/>
      <c r="M122" s="206"/>
      <c r="N122" s="207"/>
      <c r="O122" s="207"/>
      <c r="P122" s="208">
        <f>SUM(P123:P139)</f>
        <v>0</v>
      </c>
      <c r="Q122" s="207"/>
      <c r="R122" s="208">
        <f>SUM(R123:R139)</f>
        <v>150.1122</v>
      </c>
      <c r="S122" s="207"/>
      <c r="T122" s="209">
        <f>SUM(T123:T139)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0" t="s">
        <v>85</v>
      </c>
      <c r="AT122" s="211" t="s">
        <v>76</v>
      </c>
      <c r="AU122" s="211" t="s">
        <v>85</v>
      </c>
      <c r="AY122" s="210" t="s">
        <v>124</v>
      </c>
      <c r="BK122" s="212">
        <f>SUM(BK123:BK139)</f>
        <v>0</v>
      </c>
    </row>
    <row r="123" s="2" customFormat="1" ht="66.75" customHeight="1">
      <c r="A123" s="35"/>
      <c r="B123" s="36"/>
      <c r="C123" s="215" t="s">
        <v>85</v>
      </c>
      <c r="D123" s="215" t="s">
        <v>127</v>
      </c>
      <c r="E123" s="216" t="s">
        <v>349</v>
      </c>
      <c r="F123" s="217" t="s">
        <v>350</v>
      </c>
      <c r="G123" s="218" t="s">
        <v>351</v>
      </c>
      <c r="H123" s="219">
        <v>2.7400000000000002</v>
      </c>
      <c r="I123" s="220"/>
      <c r="J123" s="221">
        <f>ROUND(I123*H123,2)</f>
        <v>0</v>
      </c>
      <c r="K123" s="217" t="s">
        <v>131</v>
      </c>
      <c r="L123" s="41"/>
      <c r="M123" s="222" t="s">
        <v>1</v>
      </c>
      <c r="N123" s="223" t="s">
        <v>42</v>
      </c>
      <c r="O123" s="88"/>
      <c r="P123" s="224">
        <f>O123*H123</f>
        <v>0</v>
      </c>
      <c r="Q123" s="224">
        <v>0</v>
      </c>
      <c r="R123" s="224">
        <f>Q123*H123</f>
        <v>0</v>
      </c>
      <c r="S123" s="224">
        <v>0</v>
      </c>
      <c r="T123" s="225">
        <f>S123*H123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226" t="s">
        <v>132</v>
      </c>
      <c r="AT123" s="226" t="s">
        <v>127</v>
      </c>
      <c r="AU123" s="226" t="s">
        <v>87</v>
      </c>
      <c r="AY123" s="14" t="s">
        <v>124</v>
      </c>
      <c r="BE123" s="227">
        <f>IF(N123="základní",J123,0)</f>
        <v>0</v>
      </c>
      <c r="BF123" s="227">
        <f>IF(N123="snížená",J123,0)</f>
        <v>0</v>
      </c>
      <c r="BG123" s="227">
        <f>IF(N123="zákl. přenesená",J123,0)</f>
        <v>0</v>
      </c>
      <c r="BH123" s="227">
        <f>IF(N123="sníž. přenesená",J123,0)</f>
        <v>0</v>
      </c>
      <c r="BI123" s="227">
        <f>IF(N123="nulová",J123,0)</f>
        <v>0</v>
      </c>
      <c r="BJ123" s="14" t="s">
        <v>85</v>
      </c>
      <c r="BK123" s="227">
        <f>ROUND(I123*H123,2)</f>
        <v>0</v>
      </c>
      <c r="BL123" s="14" t="s">
        <v>132</v>
      </c>
      <c r="BM123" s="226" t="s">
        <v>352</v>
      </c>
    </row>
    <row r="124" s="2" customFormat="1" ht="66.75" customHeight="1">
      <c r="A124" s="35"/>
      <c r="B124" s="36"/>
      <c r="C124" s="215" t="s">
        <v>87</v>
      </c>
      <c r="D124" s="215" t="s">
        <v>127</v>
      </c>
      <c r="E124" s="216" t="s">
        <v>353</v>
      </c>
      <c r="F124" s="217" t="s">
        <v>354</v>
      </c>
      <c r="G124" s="218" t="s">
        <v>140</v>
      </c>
      <c r="H124" s="219">
        <v>783.48000000000002</v>
      </c>
      <c r="I124" s="220"/>
      <c r="J124" s="221">
        <f>ROUND(I124*H124,2)</f>
        <v>0</v>
      </c>
      <c r="K124" s="217" t="s">
        <v>131</v>
      </c>
      <c r="L124" s="41"/>
      <c r="M124" s="222" t="s">
        <v>1</v>
      </c>
      <c r="N124" s="223" t="s">
        <v>42</v>
      </c>
      <c r="O124" s="88"/>
      <c r="P124" s="224">
        <f>O124*H124</f>
        <v>0</v>
      </c>
      <c r="Q124" s="224">
        <v>0</v>
      </c>
      <c r="R124" s="224">
        <f>Q124*H124</f>
        <v>0</v>
      </c>
      <c r="S124" s="224">
        <v>0</v>
      </c>
      <c r="T124" s="225">
        <f>S124*H124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226" t="s">
        <v>132</v>
      </c>
      <c r="AT124" s="226" t="s">
        <v>127</v>
      </c>
      <c r="AU124" s="226" t="s">
        <v>87</v>
      </c>
      <c r="AY124" s="14" t="s">
        <v>124</v>
      </c>
      <c r="BE124" s="227">
        <f>IF(N124="základní",J124,0)</f>
        <v>0</v>
      </c>
      <c r="BF124" s="227">
        <f>IF(N124="snížená",J124,0)</f>
        <v>0</v>
      </c>
      <c r="BG124" s="227">
        <f>IF(N124="zákl. přenesená",J124,0)</f>
        <v>0</v>
      </c>
      <c r="BH124" s="227">
        <f>IF(N124="sníž. přenesená",J124,0)</f>
        <v>0</v>
      </c>
      <c r="BI124" s="227">
        <f>IF(N124="nulová",J124,0)</f>
        <v>0</v>
      </c>
      <c r="BJ124" s="14" t="s">
        <v>85</v>
      </c>
      <c r="BK124" s="227">
        <f>ROUND(I124*H124,2)</f>
        <v>0</v>
      </c>
      <c r="BL124" s="14" t="s">
        <v>132</v>
      </c>
      <c r="BM124" s="226" t="s">
        <v>355</v>
      </c>
    </row>
    <row r="125" s="2" customFormat="1" ht="44.25" customHeight="1">
      <c r="A125" s="35"/>
      <c r="B125" s="36"/>
      <c r="C125" s="215" t="s">
        <v>137</v>
      </c>
      <c r="D125" s="215" t="s">
        <v>127</v>
      </c>
      <c r="E125" s="216" t="s">
        <v>356</v>
      </c>
      <c r="F125" s="217" t="s">
        <v>357</v>
      </c>
      <c r="G125" s="218" t="s">
        <v>130</v>
      </c>
      <c r="H125" s="219">
        <v>48</v>
      </c>
      <c r="I125" s="220"/>
      <c r="J125" s="221">
        <f>ROUND(I125*H125,2)</f>
        <v>0</v>
      </c>
      <c r="K125" s="217" t="s">
        <v>131</v>
      </c>
      <c r="L125" s="41"/>
      <c r="M125" s="222" t="s">
        <v>1</v>
      </c>
      <c r="N125" s="223" t="s">
        <v>42</v>
      </c>
      <c r="O125" s="88"/>
      <c r="P125" s="224">
        <f>O125*H125</f>
        <v>0</v>
      </c>
      <c r="Q125" s="224">
        <v>0</v>
      </c>
      <c r="R125" s="224">
        <f>Q125*H125</f>
        <v>0</v>
      </c>
      <c r="S125" s="224">
        <v>0</v>
      </c>
      <c r="T125" s="225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226" t="s">
        <v>132</v>
      </c>
      <c r="AT125" s="226" t="s">
        <v>127</v>
      </c>
      <c r="AU125" s="226" t="s">
        <v>87</v>
      </c>
      <c r="AY125" s="14" t="s">
        <v>124</v>
      </c>
      <c r="BE125" s="227">
        <f>IF(N125="základní",J125,0)</f>
        <v>0</v>
      </c>
      <c r="BF125" s="227">
        <f>IF(N125="snížená",J125,0)</f>
        <v>0</v>
      </c>
      <c r="BG125" s="227">
        <f>IF(N125="zákl. přenesená",J125,0)</f>
        <v>0</v>
      </c>
      <c r="BH125" s="227">
        <f>IF(N125="sníž. přenesená",J125,0)</f>
        <v>0</v>
      </c>
      <c r="BI125" s="227">
        <f>IF(N125="nulová",J125,0)</f>
        <v>0</v>
      </c>
      <c r="BJ125" s="14" t="s">
        <v>85</v>
      </c>
      <c r="BK125" s="227">
        <f>ROUND(I125*H125,2)</f>
        <v>0</v>
      </c>
      <c r="BL125" s="14" t="s">
        <v>132</v>
      </c>
      <c r="BM125" s="226" t="s">
        <v>358</v>
      </c>
    </row>
    <row r="126" s="2" customFormat="1" ht="44.25" customHeight="1">
      <c r="A126" s="35"/>
      <c r="B126" s="36"/>
      <c r="C126" s="215" t="s">
        <v>132</v>
      </c>
      <c r="D126" s="215" t="s">
        <v>127</v>
      </c>
      <c r="E126" s="216" t="s">
        <v>359</v>
      </c>
      <c r="F126" s="217" t="s">
        <v>360</v>
      </c>
      <c r="G126" s="218" t="s">
        <v>130</v>
      </c>
      <c r="H126" s="219">
        <v>36</v>
      </c>
      <c r="I126" s="220"/>
      <c r="J126" s="221">
        <f>ROUND(I126*H126,2)</f>
        <v>0</v>
      </c>
      <c r="K126" s="217" t="s">
        <v>131</v>
      </c>
      <c r="L126" s="41"/>
      <c r="M126" s="222" t="s">
        <v>1</v>
      </c>
      <c r="N126" s="223" t="s">
        <v>42</v>
      </c>
      <c r="O126" s="88"/>
      <c r="P126" s="224">
        <f>O126*H126</f>
        <v>0</v>
      </c>
      <c r="Q126" s="224">
        <v>0</v>
      </c>
      <c r="R126" s="224">
        <f>Q126*H126</f>
        <v>0</v>
      </c>
      <c r="S126" s="224">
        <v>0</v>
      </c>
      <c r="T126" s="225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26" t="s">
        <v>132</v>
      </c>
      <c r="AT126" s="226" t="s">
        <v>127</v>
      </c>
      <c r="AU126" s="226" t="s">
        <v>87</v>
      </c>
      <c r="AY126" s="14" t="s">
        <v>124</v>
      </c>
      <c r="BE126" s="227">
        <f>IF(N126="základní",J126,0)</f>
        <v>0</v>
      </c>
      <c r="BF126" s="227">
        <f>IF(N126="snížená",J126,0)</f>
        <v>0</v>
      </c>
      <c r="BG126" s="227">
        <f>IF(N126="zákl. přenesená",J126,0)</f>
        <v>0</v>
      </c>
      <c r="BH126" s="227">
        <f>IF(N126="sníž. přenesená",J126,0)</f>
        <v>0</v>
      </c>
      <c r="BI126" s="227">
        <f>IF(N126="nulová",J126,0)</f>
        <v>0</v>
      </c>
      <c r="BJ126" s="14" t="s">
        <v>85</v>
      </c>
      <c r="BK126" s="227">
        <f>ROUND(I126*H126,2)</f>
        <v>0</v>
      </c>
      <c r="BL126" s="14" t="s">
        <v>132</v>
      </c>
      <c r="BM126" s="226" t="s">
        <v>361</v>
      </c>
    </row>
    <row r="127" s="2" customFormat="1">
      <c r="A127" s="35"/>
      <c r="B127" s="36"/>
      <c r="C127" s="215" t="s">
        <v>125</v>
      </c>
      <c r="D127" s="215" t="s">
        <v>127</v>
      </c>
      <c r="E127" s="216" t="s">
        <v>362</v>
      </c>
      <c r="F127" s="217" t="s">
        <v>363</v>
      </c>
      <c r="G127" s="218" t="s">
        <v>254</v>
      </c>
      <c r="H127" s="219">
        <v>70</v>
      </c>
      <c r="I127" s="220"/>
      <c r="J127" s="221">
        <f>ROUND(I127*H127,2)</f>
        <v>0</v>
      </c>
      <c r="K127" s="217" t="s">
        <v>131</v>
      </c>
      <c r="L127" s="41"/>
      <c r="M127" s="222" t="s">
        <v>1</v>
      </c>
      <c r="N127" s="223" t="s">
        <v>42</v>
      </c>
      <c r="O127" s="88"/>
      <c r="P127" s="224">
        <f>O127*H127</f>
        <v>0</v>
      </c>
      <c r="Q127" s="224">
        <v>0</v>
      </c>
      <c r="R127" s="224">
        <f>Q127*H127</f>
        <v>0</v>
      </c>
      <c r="S127" s="224">
        <v>0</v>
      </c>
      <c r="T127" s="225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26" t="s">
        <v>132</v>
      </c>
      <c r="AT127" s="226" t="s">
        <v>127</v>
      </c>
      <c r="AU127" s="226" t="s">
        <v>87</v>
      </c>
      <c r="AY127" s="14" t="s">
        <v>124</v>
      </c>
      <c r="BE127" s="227">
        <f>IF(N127="základní",J127,0)</f>
        <v>0</v>
      </c>
      <c r="BF127" s="227">
        <f>IF(N127="snížená",J127,0)</f>
        <v>0</v>
      </c>
      <c r="BG127" s="227">
        <f>IF(N127="zákl. přenesená",J127,0)</f>
        <v>0</v>
      </c>
      <c r="BH127" s="227">
        <f>IF(N127="sníž. přenesená",J127,0)</f>
        <v>0</v>
      </c>
      <c r="BI127" s="227">
        <f>IF(N127="nulová",J127,0)</f>
        <v>0</v>
      </c>
      <c r="BJ127" s="14" t="s">
        <v>85</v>
      </c>
      <c r="BK127" s="227">
        <f>ROUND(I127*H127,2)</f>
        <v>0</v>
      </c>
      <c r="BL127" s="14" t="s">
        <v>132</v>
      </c>
      <c r="BM127" s="226" t="s">
        <v>364</v>
      </c>
    </row>
    <row r="128" s="2" customFormat="1">
      <c r="A128" s="35"/>
      <c r="B128" s="36"/>
      <c r="C128" s="215" t="s">
        <v>145</v>
      </c>
      <c r="D128" s="215" t="s">
        <v>127</v>
      </c>
      <c r="E128" s="216" t="s">
        <v>365</v>
      </c>
      <c r="F128" s="217" t="s">
        <v>366</v>
      </c>
      <c r="G128" s="218" t="s">
        <v>254</v>
      </c>
      <c r="H128" s="219">
        <v>23</v>
      </c>
      <c r="I128" s="220"/>
      <c r="J128" s="221">
        <f>ROUND(I128*H128,2)</f>
        <v>0</v>
      </c>
      <c r="K128" s="217" t="s">
        <v>131</v>
      </c>
      <c r="L128" s="41"/>
      <c r="M128" s="222" t="s">
        <v>1</v>
      </c>
      <c r="N128" s="223" t="s">
        <v>42</v>
      </c>
      <c r="O128" s="88"/>
      <c r="P128" s="224">
        <f>O128*H128</f>
        <v>0</v>
      </c>
      <c r="Q128" s="224">
        <v>0</v>
      </c>
      <c r="R128" s="224">
        <f>Q128*H128</f>
        <v>0</v>
      </c>
      <c r="S128" s="224">
        <v>0</v>
      </c>
      <c r="T128" s="225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26" t="s">
        <v>132</v>
      </c>
      <c r="AT128" s="226" t="s">
        <v>127</v>
      </c>
      <c r="AU128" s="226" t="s">
        <v>87</v>
      </c>
      <c r="AY128" s="14" t="s">
        <v>124</v>
      </c>
      <c r="BE128" s="227">
        <f>IF(N128="základní",J128,0)</f>
        <v>0</v>
      </c>
      <c r="BF128" s="227">
        <f>IF(N128="snížená",J128,0)</f>
        <v>0</v>
      </c>
      <c r="BG128" s="227">
        <f>IF(N128="zákl. přenesená",J128,0)</f>
        <v>0</v>
      </c>
      <c r="BH128" s="227">
        <f>IF(N128="sníž. přenesená",J128,0)</f>
        <v>0</v>
      </c>
      <c r="BI128" s="227">
        <f>IF(N128="nulová",J128,0)</f>
        <v>0</v>
      </c>
      <c r="BJ128" s="14" t="s">
        <v>85</v>
      </c>
      <c r="BK128" s="227">
        <f>ROUND(I128*H128,2)</f>
        <v>0</v>
      </c>
      <c r="BL128" s="14" t="s">
        <v>132</v>
      </c>
      <c r="BM128" s="226" t="s">
        <v>367</v>
      </c>
    </row>
    <row r="129" s="2" customFormat="1" ht="66.75" customHeight="1">
      <c r="A129" s="35"/>
      <c r="B129" s="36"/>
      <c r="C129" s="215" t="s">
        <v>151</v>
      </c>
      <c r="D129" s="215" t="s">
        <v>127</v>
      </c>
      <c r="E129" s="216" t="s">
        <v>368</v>
      </c>
      <c r="F129" s="217" t="s">
        <v>369</v>
      </c>
      <c r="G129" s="218" t="s">
        <v>254</v>
      </c>
      <c r="H129" s="219">
        <v>3</v>
      </c>
      <c r="I129" s="220"/>
      <c r="J129" s="221">
        <f>ROUND(I129*H129,2)</f>
        <v>0</v>
      </c>
      <c r="K129" s="217" t="s">
        <v>131</v>
      </c>
      <c r="L129" s="41"/>
      <c r="M129" s="222" t="s">
        <v>1</v>
      </c>
      <c r="N129" s="223" t="s">
        <v>42</v>
      </c>
      <c r="O129" s="88"/>
      <c r="P129" s="224">
        <f>O129*H129</f>
        <v>0</v>
      </c>
      <c r="Q129" s="224">
        <v>0</v>
      </c>
      <c r="R129" s="224">
        <f>Q129*H129</f>
        <v>0</v>
      </c>
      <c r="S129" s="224">
        <v>0</v>
      </c>
      <c r="T129" s="225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26" t="s">
        <v>132</v>
      </c>
      <c r="AT129" s="226" t="s">
        <v>127</v>
      </c>
      <c r="AU129" s="226" t="s">
        <v>87</v>
      </c>
      <c r="AY129" s="14" t="s">
        <v>124</v>
      </c>
      <c r="BE129" s="227">
        <f>IF(N129="základní",J129,0)</f>
        <v>0</v>
      </c>
      <c r="BF129" s="227">
        <f>IF(N129="snížená",J129,0)</f>
        <v>0</v>
      </c>
      <c r="BG129" s="227">
        <f>IF(N129="zákl. přenesená",J129,0)</f>
        <v>0</v>
      </c>
      <c r="BH129" s="227">
        <f>IF(N129="sníž. přenesená",J129,0)</f>
        <v>0</v>
      </c>
      <c r="BI129" s="227">
        <f>IF(N129="nulová",J129,0)</f>
        <v>0</v>
      </c>
      <c r="BJ129" s="14" t="s">
        <v>85</v>
      </c>
      <c r="BK129" s="227">
        <f>ROUND(I129*H129,2)</f>
        <v>0</v>
      </c>
      <c r="BL129" s="14" t="s">
        <v>132</v>
      </c>
      <c r="BM129" s="226" t="s">
        <v>370</v>
      </c>
    </row>
    <row r="130" s="2" customFormat="1" ht="16.5" customHeight="1">
      <c r="A130" s="35"/>
      <c r="B130" s="36"/>
      <c r="C130" s="228" t="s">
        <v>149</v>
      </c>
      <c r="D130" s="228" t="s">
        <v>146</v>
      </c>
      <c r="E130" s="229" t="s">
        <v>262</v>
      </c>
      <c r="F130" s="230" t="s">
        <v>263</v>
      </c>
      <c r="G130" s="231" t="s">
        <v>228</v>
      </c>
      <c r="H130" s="232">
        <v>150</v>
      </c>
      <c r="I130" s="233"/>
      <c r="J130" s="234">
        <f>ROUND(I130*H130,2)</f>
        <v>0</v>
      </c>
      <c r="K130" s="230" t="s">
        <v>131</v>
      </c>
      <c r="L130" s="235"/>
      <c r="M130" s="236" t="s">
        <v>1</v>
      </c>
      <c r="N130" s="237" t="s">
        <v>42</v>
      </c>
      <c r="O130" s="88"/>
      <c r="P130" s="224">
        <f>O130*H130</f>
        <v>0</v>
      </c>
      <c r="Q130" s="224">
        <v>1</v>
      </c>
      <c r="R130" s="224">
        <f>Q130*H130</f>
        <v>150</v>
      </c>
      <c r="S130" s="224">
        <v>0</v>
      </c>
      <c r="T130" s="225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26" t="s">
        <v>149</v>
      </c>
      <c r="AT130" s="226" t="s">
        <v>146</v>
      </c>
      <c r="AU130" s="226" t="s">
        <v>87</v>
      </c>
      <c r="AY130" s="14" t="s">
        <v>124</v>
      </c>
      <c r="BE130" s="227">
        <f>IF(N130="základní",J130,0)</f>
        <v>0</v>
      </c>
      <c r="BF130" s="227">
        <f>IF(N130="snížená",J130,0)</f>
        <v>0</v>
      </c>
      <c r="BG130" s="227">
        <f>IF(N130="zákl. přenesená",J130,0)</f>
        <v>0</v>
      </c>
      <c r="BH130" s="227">
        <f>IF(N130="sníž. přenesená",J130,0)</f>
        <v>0</v>
      </c>
      <c r="BI130" s="227">
        <f>IF(N130="nulová",J130,0)</f>
        <v>0</v>
      </c>
      <c r="BJ130" s="14" t="s">
        <v>85</v>
      </c>
      <c r="BK130" s="227">
        <f>ROUND(I130*H130,2)</f>
        <v>0</v>
      </c>
      <c r="BL130" s="14" t="s">
        <v>132</v>
      </c>
      <c r="BM130" s="226" t="s">
        <v>371</v>
      </c>
    </row>
    <row r="131" s="2" customFormat="1">
      <c r="A131" s="35"/>
      <c r="B131" s="36"/>
      <c r="C131" s="215" t="s">
        <v>158</v>
      </c>
      <c r="D131" s="215" t="s">
        <v>127</v>
      </c>
      <c r="E131" s="216" t="s">
        <v>372</v>
      </c>
      <c r="F131" s="217" t="s">
        <v>373</v>
      </c>
      <c r="G131" s="218" t="s">
        <v>140</v>
      </c>
      <c r="H131" s="219">
        <v>783.48000000000002</v>
      </c>
      <c r="I131" s="220"/>
      <c r="J131" s="221">
        <f>ROUND(I131*H131,2)</f>
        <v>0</v>
      </c>
      <c r="K131" s="217" t="s">
        <v>131</v>
      </c>
      <c r="L131" s="41"/>
      <c r="M131" s="222" t="s">
        <v>1</v>
      </c>
      <c r="N131" s="223" t="s">
        <v>42</v>
      </c>
      <c r="O131" s="88"/>
      <c r="P131" s="224">
        <f>O131*H131</f>
        <v>0</v>
      </c>
      <c r="Q131" s="224">
        <v>0</v>
      </c>
      <c r="R131" s="224">
        <f>Q131*H131</f>
        <v>0</v>
      </c>
      <c r="S131" s="224">
        <v>0</v>
      </c>
      <c r="T131" s="225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26" t="s">
        <v>132</v>
      </c>
      <c r="AT131" s="226" t="s">
        <v>127</v>
      </c>
      <c r="AU131" s="226" t="s">
        <v>87</v>
      </c>
      <c r="AY131" s="14" t="s">
        <v>124</v>
      </c>
      <c r="BE131" s="227">
        <f>IF(N131="základní",J131,0)</f>
        <v>0</v>
      </c>
      <c r="BF131" s="227">
        <f>IF(N131="snížená",J131,0)</f>
        <v>0</v>
      </c>
      <c r="BG131" s="227">
        <f>IF(N131="zákl. přenesená",J131,0)</f>
        <v>0</v>
      </c>
      <c r="BH131" s="227">
        <f>IF(N131="sníž. přenesená",J131,0)</f>
        <v>0</v>
      </c>
      <c r="BI131" s="227">
        <f>IF(N131="nulová",J131,0)</f>
        <v>0</v>
      </c>
      <c r="BJ131" s="14" t="s">
        <v>85</v>
      </c>
      <c r="BK131" s="227">
        <f>ROUND(I131*H131,2)</f>
        <v>0</v>
      </c>
      <c r="BL131" s="14" t="s">
        <v>132</v>
      </c>
      <c r="BM131" s="226" t="s">
        <v>374</v>
      </c>
    </row>
    <row r="132" s="2" customFormat="1" ht="33" customHeight="1">
      <c r="A132" s="35"/>
      <c r="B132" s="36"/>
      <c r="C132" s="215" t="s">
        <v>162</v>
      </c>
      <c r="D132" s="215" t="s">
        <v>127</v>
      </c>
      <c r="E132" s="216" t="s">
        <v>375</v>
      </c>
      <c r="F132" s="217" t="s">
        <v>376</v>
      </c>
      <c r="G132" s="218" t="s">
        <v>140</v>
      </c>
      <c r="H132" s="219">
        <v>13.5</v>
      </c>
      <c r="I132" s="220"/>
      <c r="J132" s="221">
        <f>ROUND(I132*H132,2)</f>
        <v>0</v>
      </c>
      <c r="K132" s="217" t="s">
        <v>131</v>
      </c>
      <c r="L132" s="41"/>
      <c r="M132" s="222" t="s">
        <v>1</v>
      </c>
      <c r="N132" s="223" t="s">
        <v>42</v>
      </c>
      <c r="O132" s="88"/>
      <c r="P132" s="224">
        <f>O132*H132</f>
        <v>0</v>
      </c>
      <c r="Q132" s="224">
        <v>0</v>
      </c>
      <c r="R132" s="224">
        <f>Q132*H132</f>
        <v>0</v>
      </c>
      <c r="S132" s="224">
        <v>0</v>
      </c>
      <c r="T132" s="225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26" t="s">
        <v>132</v>
      </c>
      <c r="AT132" s="226" t="s">
        <v>127</v>
      </c>
      <c r="AU132" s="226" t="s">
        <v>87</v>
      </c>
      <c r="AY132" s="14" t="s">
        <v>124</v>
      </c>
      <c r="BE132" s="227">
        <f>IF(N132="základní",J132,0)</f>
        <v>0</v>
      </c>
      <c r="BF132" s="227">
        <f>IF(N132="snížená",J132,0)</f>
        <v>0</v>
      </c>
      <c r="BG132" s="227">
        <f>IF(N132="zákl. přenesená",J132,0)</f>
        <v>0</v>
      </c>
      <c r="BH132" s="227">
        <f>IF(N132="sníž. přenesená",J132,0)</f>
        <v>0</v>
      </c>
      <c r="BI132" s="227">
        <f>IF(N132="nulová",J132,0)</f>
        <v>0</v>
      </c>
      <c r="BJ132" s="14" t="s">
        <v>85</v>
      </c>
      <c r="BK132" s="227">
        <f>ROUND(I132*H132,2)</f>
        <v>0</v>
      </c>
      <c r="BL132" s="14" t="s">
        <v>132</v>
      </c>
      <c r="BM132" s="226" t="s">
        <v>377</v>
      </c>
    </row>
    <row r="133" s="2" customFormat="1">
      <c r="A133" s="35"/>
      <c r="B133" s="36"/>
      <c r="C133" s="215" t="s">
        <v>166</v>
      </c>
      <c r="D133" s="215" t="s">
        <v>127</v>
      </c>
      <c r="E133" s="216" t="s">
        <v>378</v>
      </c>
      <c r="F133" s="217" t="s">
        <v>379</v>
      </c>
      <c r="G133" s="218" t="s">
        <v>380</v>
      </c>
      <c r="H133" s="219">
        <v>30</v>
      </c>
      <c r="I133" s="220"/>
      <c r="J133" s="221">
        <f>ROUND(I133*H133,2)</f>
        <v>0</v>
      </c>
      <c r="K133" s="217" t="s">
        <v>131</v>
      </c>
      <c r="L133" s="41"/>
      <c r="M133" s="222" t="s">
        <v>1</v>
      </c>
      <c r="N133" s="223" t="s">
        <v>42</v>
      </c>
      <c r="O133" s="88"/>
      <c r="P133" s="224">
        <f>O133*H133</f>
        <v>0</v>
      </c>
      <c r="Q133" s="224">
        <v>0</v>
      </c>
      <c r="R133" s="224">
        <f>Q133*H133</f>
        <v>0</v>
      </c>
      <c r="S133" s="224">
        <v>0</v>
      </c>
      <c r="T133" s="225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26" t="s">
        <v>132</v>
      </c>
      <c r="AT133" s="226" t="s">
        <v>127</v>
      </c>
      <c r="AU133" s="226" t="s">
        <v>87</v>
      </c>
      <c r="AY133" s="14" t="s">
        <v>124</v>
      </c>
      <c r="BE133" s="227">
        <f>IF(N133="základní",J133,0)</f>
        <v>0</v>
      </c>
      <c r="BF133" s="227">
        <f>IF(N133="snížená",J133,0)</f>
        <v>0</v>
      </c>
      <c r="BG133" s="227">
        <f>IF(N133="zákl. přenesená",J133,0)</f>
        <v>0</v>
      </c>
      <c r="BH133" s="227">
        <f>IF(N133="sníž. přenesená",J133,0)</f>
        <v>0</v>
      </c>
      <c r="BI133" s="227">
        <f>IF(N133="nulová",J133,0)</f>
        <v>0</v>
      </c>
      <c r="BJ133" s="14" t="s">
        <v>85</v>
      </c>
      <c r="BK133" s="227">
        <f>ROUND(I133*H133,2)</f>
        <v>0</v>
      </c>
      <c r="BL133" s="14" t="s">
        <v>132</v>
      </c>
      <c r="BM133" s="226" t="s">
        <v>381</v>
      </c>
    </row>
    <row r="134" s="2" customFormat="1">
      <c r="A134" s="35"/>
      <c r="B134" s="36"/>
      <c r="C134" s="215" t="s">
        <v>170</v>
      </c>
      <c r="D134" s="215" t="s">
        <v>127</v>
      </c>
      <c r="E134" s="216" t="s">
        <v>382</v>
      </c>
      <c r="F134" s="217" t="s">
        <v>383</v>
      </c>
      <c r="G134" s="218" t="s">
        <v>380</v>
      </c>
      <c r="H134" s="219">
        <v>20</v>
      </c>
      <c r="I134" s="220"/>
      <c r="J134" s="221">
        <f>ROUND(I134*H134,2)</f>
        <v>0</v>
      </c>
      <c r="K134" s="217" t="s">
        <v>131</v>
      </c>
      <c r="L134" s="41"/>
      <c r="M134" s="222" t="s">
        <v>1</v>
      </c>
      <c r="N134" s="223" t="s">
        <v>42</v>
      </c>
      <c r="O134" s="88"/>
      <c r="P134" s="224">
        <f>O134*H134</f>
        <v>0</v>
      </c>
      <c r="Q134" s="224">
        <v>0</v>
      </c>
      <c r="R134" s="224">
        <f>Q134*H134</f>
        <v>0</v>
      </c>
      <c r="S134" s="224">
        <v>0</v>
      </c>
      <c r="T134" s="225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26" t="s">
        <v>132</v>
      </c>
      <c r="AT134" s="226" t="s">
        <v>127</v>
      </c>
      <c r="AU134" s="226" t="s">
        <v>87</v>
      </c>
      <c r="AY134" s="14" t="s">
        <v>124</v>
      </c>
      <c r="BE134" s="227">
        <f>IF(N134="základní",J134,0)</f>
        <v>0</v>
      </c>
      <c r="BF134" s="227">
        <f>IF(N134="snížená",J134,0)</f>
        <v>0</v>
      </c>
      <c r="BG134" s="227">
        <f>IF(N134="zákl. přenesená",J134,0)</f>
        <v>0</v>
      </c>
      <c r="BH134" s="227">
        <f>IF(N134="sníž. přenesená",J134,0)</f>
        <v>0</v>
      </c>
      <c r="BI134" s="227">
        <f>IF(N134="nulová",J134,0)</f>
        <v>0</v>
      </c>
      <c r="BJ134" s="14" t="s">
        <v>85</v>
      </c>
      <c r="BK134" s="227">
        <f>ROUND(I134*H134,2)</f>
        <v>0</v>
      </c>
      <c r="BL134" s="14" t="s">
        <v>132</v>
      </c>
      <c r="BM134" s="226" t="s">
        <v>384</v>
      </c>
    </row>
    <row r="135" s="2" customFormat="1" ht="16.5" customHeight="1">
      <c r="A135" s="35"/>
      <c r="B135" s="36"/>
      <c r="C135" s="228" t="s">
        <v>174</v>
      </c>
      <c r="D135" s="228" t="s">
        <v>146</v>
      </c>
      <c r="E135" s="229" t="s">
        <v>385</v>
      </c>
      <c r="F135" s="230" t="s">
        <v>386</v>
      </c>
      <c r="G135" s="231" t="s">
        <v>130</v>
      </c>
      <c r="H135" s="232">
        <v>60</v>
      </c>
      <c r="I135" s="233"/>
      <c r="J135" s="234">
        <f>ROUND(I135*H135,2)</f>
        <v>0</v>
      </c>
      <c r="K135" s="230" t="s">
        <v>131</v>
      </c>
      <c r="L135" s="235"/>
      <c r="M135" s="236" t="s">
        <v>1</v>
      </c>
      <c r="N135" s="237" t="s">
        <v>42</v>
      </c>
      <c r="O135" s="88"/>
      <c r="P135" s="224">
        <f>O135*H135</f>
        <v>0</v>
      </c>
      <c r="Q135" s="224">
        <v>0.0010499999999999999</v>
      </c>
      <c r="R135" s="224">
        <f>Q135*H135</f>
        <v>0.063</v>
      </c>
      <c r="S135" s="224">
        <v>0</v>
      </c>
      <c r="T135" s="225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26" t="s">
        <v>149</v>
      </c>
      <c r="AT135" s="226" t="s">
        <v>146</v>
      </c>
      <c r="AU135" s="226" t="s">
        <v>87</v>
      </c>
      <c r="AY135" s="14" t="s">
        <v>124</v>
      </c>
      <c r="BE135" s="227">
        <f>IF(N135="základní",J135,0)</f>
        <v>0</v>
      </c>
      <c r="BF135" s="227">
        <f>IF(N135="snížená",J135,0)</f>
        <v>0</v>
      </c>
      <c r="BG135" s="227">
        <f>IF(N135="zákl. přenesená",J135,0)</f>
        <v>0</v>
      </c>
      <c r="BH135" s="227">
        <f>IF(N135="sníž. přenesená",J135,0)</f>
        <v>0</v>
      </c>
      <c r="BI135" s="227">
        <f>IF(N135="nulová",J135,0)</f>
        <v>0</v>
      </c>
      <c r="BJ135" s="14" t="s">
        <v>85</v>
      </c>
      <c r="BK135" s="227">
        <f>ROUND(I135*H135,2)</f>
        <v>0</v>
      </c>
      <c r="BL135" s="14" t="s">
        <v>132</v>
      </c>
      <c r="BM135" s="226" t="s">
        <v>387</v>
      </c>
    </row>
    <row r="136" s="2" customFormat="1" ht="16.5" customHeight="1">
      <c r="A136" s="35"/>
      <c r="B136" s="36"/>
      <c r="C136" s="228" t="s">
        <v>179</v>
      </c>
      <c r="D136" s="228" t="s">
        <v>146</v>
      </c>
      <c r="E136" s="229" t="s">
        <v>388</v>
      </c>
      <c r="F136" s="230" t="s">
        <v>389</v>
      </c>
      <c r="G136" s="231" t="s">
        <v>130</v>
      </c>
      <c r="H136" s="232">
        <v>40</v>
      </c>
      <c r="I136" s="233"/>
      <c r="J136" s="234">
        <f>ROUND(I136*H136,2)</f>
        <v>0</v>
      </c>
      <c r="K136" s="230" t="s">
        <v>131</v>
      </c>
      <c r="L136" s="235"/>
      <c r="M136" s="236" t="s">
        <v>1</v>
      </c>
      <c r="N136" s="237" t="s">
        <v>42</v>
      </c>
      <c r="O136" s="88"/>
      <c r="P136" s="224">
        <f>O136*H136</f>
        <v>0</v>
      </c>
      <c r="Q136" s="224">
        <v>0.00123</v>
      </c>
      <c r="R136" s="224">
        <f>Q136*H136</f>
        <v>0.049200000000000001</v>
      </c>
      <c r="S136" s="224">
        <v>0</v>
      </c>
      <c r="T136" s="225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26" t="s">
        <v>149</v>
      </c>
      <c r="AT136" s="226" t="s">
        <v>146</v>
      </c>
      <c r="AU136" s="226" t="s">
        <v>87</v>
      </c>
      <c r="AY136" s="14" t="s">
        <v>124</v>
      </c>
      <c r="BE136" s="227">
        <f>IF(N136="základní",J136,0)</f>
        <v>0</v>
      </c>
      <c r="BF136" s="227">
        <f>IF(N136="snížená",J136,0)</f>
        <v>0</v>
      </c>
      <c r="BG136" s="227">
        <f>IF(N136="zákl. přenesená",J136,0)</f>
        <v>0</v>
      </c>
      <c r="BH136" s="227">
        <f>IF(N136="sníž. přenesená",J136,0)</f>
        <v>0</v>
      </c>
      <c r="BI136" s="227">
        <f>IF(N136="nulová",J136,0)</f>
        <v>0</v>
      </c>
      <c r="BJ136" s="14" t="s">
        <v>85</v>
      </c>
      <c r="BK136" s="227">
        <f>ROUND(I136*H136,2)</f>
        <v>0</v>
      </c>
      <c r="BL136" s="14" t="s">
        <v>132</v>
      </c>
      <c r="BM136" s="226" t="s">
        <v>390</v>
      </c>
    </row>
    <row r="137" s="2" customFormat="1">
      <c r="A137" s="35"/>
      <c r="B137" s="36"/>
      <c r="C137" s="215" t="s">
        <v>8</v>
      </c>
      <c r="D137" s="215" t="s">
        <v>127</v>
      </c>
      <c r="E137" s="216" t="s">
        <v>391</v>
      </c>
      <c r="F137" s="217" t="s">
        <v>392</v>
      </c>
      <c r="G137" s="218" t="s">
        <v>140</v>
      </c>
      <c r="H137" s="219">
        <v>13.5</v>
      </c>
      <c r="I137" s="220"/>
      <c r="J137" s="221">
        <f>ROUND(I137*H137,2)</f>
        <v>0</v>
      </c>
      <c r="K137" s="217" t="s">
        <v>131</v>
      </c>
      <c r="L137" s="41"/>
      <c r="M137" s="222" t="s">
        <v>1</v>
      </c>
      <c r="N137" s="223" t="s">
        <v>42</v>
      </c>
      <c r="O137" s="88"/>
      <c r="P137" s="224">
        <f>O137*H137</f>
        <v>0</v>
      </c>
      <c r="Q137" s="224">
        <v>0</v>
      </c>
      <c r="R137" s="224">
        <f>Q137*H137</f>
        <v>0</v>
      </c>
      <c r="S137" s="224">
        <v>0</v>
      </c>
      <c r="T137" s="225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26" t="s">
        <v>132</v>
      </c>
      <c r="AT137" s="226" t="s">
        <v>127</v>
      </c>
      <c r="AU137" s="226" t="s">
        <v>87</v>
      </c>
      <c r="AY137" s="14" t="s">
        <v>124</v>
      </c>
      <c r="BE137" s="227">
        <f>IF(N137="základní",J137,0)</f>
        <v>0</v>
      </c>
      <c r="BF137" s="227">
        <f>IF(N137="snížená",J137,0)</f>
        <v>0</v>
      </c>
      <c r="BG137" s="227">
        <f>IF(N137="zákl. přenesená",J137,0)</f>
        <v>0</v>
      </c>
      <c r="BH137" s="227">
        <f>IF(N137="sníž. přenesená",J137,0)</f>
        <v>0</v>
      </c>
      <c r="BI137" s="227">
        <f>IF(N137="nulová",J137,0)</f>
        <v>0</v>
      </c>
      <c r="BJ137" s="14" t="s">
        <v>85</v>
      </c>
      <c r="BK137" s="227">
        <f>ROUND(I137*H137,2)</f>
        <v>0</v>
      </c>
      <c r="BL137" s="14" t="s">
        <v>132</v>
      </c>
      <c r="BM137" s="226" t="s">
        <v>393</v>
      </c>
    </row>
    <row r="138" s="2" customFormat="1" ht="16.5" customHeight="1">
      <c r="A138" s="35"/>
      <c r="B138" s="36"/>
      <c r="C138" s="228" t="s">
        <v>186</v>
      </c>
      <c r="D138" s="228" t="s">
        <v>146</v>
      </c>
      <c r="E138" s="229" t="s">
        <v>394</v>
      </c>
      <c r="F138" s="230" t="s">
        <v>395</v>
      </c>
      <c r="G138" s="231" t="s">
        <v>130</v>
      </c>
      <c r="H138" s="232">
        <v>20</v>
      </c>
      <c r="I138" s="233"/>
      <c r="J138" s="234">
        <f>ROUND(I138*H138,2)</f>
        <v>0</v>
      </c>
      <c r="K138" s="230" t="s">
        <v>131</v>
      </c>
      <c r="L138" s="235"/>
      <c r="M138" s="236" t="s">
        <v>1</v>
      </c>
      <c r="N138" s="237" t="s">
        <v>42</v>
      </c>
      <c r="O138" s="88"/>
      <c r="P138" s="224">
        <f>O138*H138</f>
        <v>0</v>
      </c>
      <c r="Q138" s="224">
        <v>0</v>
      </c>
      <c r="R138" s="224">
        <f>Q138*H138</f>
        <v>0</v>
      </c>
      <c r="S138" s="224">
        <v>0</v>
      </c>
      <c r="T138" s="225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26" t="s">
        <v>149</v>
      </c>
      <c r="AT138" s="226" t="s">
        <v>146</v>
      </c>
      <c r="AU138" s="226" t="s">
        <v>87</v>
      </c>
      <c r="AY138" s="14" t="s">
        <v>124</v>
      </c>
      <c r="BE138" s="227">
        <f>IF(N138="základní",J138,0)</f>
        <v>0</v>
      </c>
      <c r="BF138" s="227">
        <f>IF(N138="snížená",J138,0)</f>
        <v>0</v>
      </c>
      <c r="BG138" s="227">
        <f>IF(N138="zákl. přenesená",J138,0)</f>
        <v>0</v>
      </c>
      <c r="BH138" s="227">
        <f>IF(N138="sníž. přenesená",J138,0)</f>
        <v>0</v>
      </c>
      <c r="BI138" s="227">
        <f>IF(N138="nulová",J138,0)</f>
        <v>0</v>
      </c>
      <c r="BJ138" s="14" t="s">
        <v>85</v>
      </c>
      <c r="BK138" s="227">
        <f>ROUND(I138*H138,2)</f>
        <v>0</v>
      </c>
      <c r="BL138" s="14" t="s">
        <v>132</v>
      </c>
      <c r="BM138" s="226" t="s">
        <v>396</v>
      </c>
    </row>
    <row r="139" s="2" customFormat="1" ht="16.5" customHeight="1">
      <c r="A139" s="35"/>
      <c r="B139" s="36"/>
      <c r="C139" s="228" t="s">
        <v>192</v>
      </c>
      <c r="D139" s="228" t="s">
        <v>146</v>
      </c>
      <c r="E139" s="229" t="s">
        <v>397</v>
      </c>
      <c r="F139" s="230" t="s">
        <v>398</v>
      </c>
      <c r="G139" s="231" t="s">
        <v>130</v>
      </c>
      <c r="H139" s="232">
        <v>20</v>
      </c>
      <c r="I139" s="233"/>
      <c r="J139" s="234">
        <f>ROUND(I139*H139,2)</f>
        <v>0</v>
      </c>
      <c r="K139" s="230" t="s">
        <v>131</v>
      </c>
      <c r="L139" s="235"/>
      <c r="M139" s="236" t="s">
        <v>1</v>
      </c>
      <c r="N139" s="237" t="s">
        <v>42</v>
      </c>
      <c r="O139" s="88"/>
      <c r="P139" s="224">
        <f>O139*H139</f>
        <v>0</v>
      </c>
      <c r="Q139" s="224">
        <v>0</v>
      </c>
      <c r="R139" s="224">
        <f>Q139*H139</f>
        <v>0</v>
      </c>
      <c r="S139" s="224">
        <v>0</v>
      </c>
      <c r="T139" s="225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26" t="s">
        <v>149</v>
      </c>
      <c r="AT139" s="226" t="s">
        <v>146</v>
      </c>
      <c r="AU139" s="226" t="s">
        <v>87</v>
      </c>
      <c r="AY139" s="14" t="s">
        <v>124</v>
      </c>
      <c r="BE139" s="227">
        <f>IF(N139="základní",J139,0)</f>
        <v>0</v>
      </c>
      <c r="BF139" s="227">
        <f>IF(N139="snížená",J139,0)</f>
        <v>0</v>
      </c>
      <c r="BG139" s="227">
        <f>IF(N139="zákl. přenesená",J139,0)</f>
        <v>0</v>
      </c>
      <c r="BH139" s="227">
        <f>IF(N139="sníž. přenesená",J139,0)</f>
        <v>0</v>
      </c>
      <c r="BI139" s="227">
        <f>IF(N139="nulová",J139,0)</f>
        <v>0</v>
      </c>
      <c r="BJ139" s="14" t="s">
        <v>85</v>
      </c>
      <c r="BK139" s="227">
        <f>ROUND(I139*H139,2)</f>
        <v>0</v>
      </c>
      <c r="BL139" s="14" t="s">
        <v>132</v>
      </c>
      <c r="BM139" s="226" t="s">
        <v>399</v>
      </c>
    </row>
    <row r="140" s="12" customFormat="1" ht="25.92" customHeight="1">
      <c r="A140" s="12"/>
      <c r="B140" s="199"/>
      <c r="C140" s="200"/>
      <c r="D140" s="201" t="s">
        <v>76</v>
      </c>
      <c r="E140" s="202" t="s">
        <v>190</v>
      </c>
      <c r="F140" s="202" t="s">
        <v>191</v>
      </c>
      <c r="G140" s="200"/>
      <c r="H140" s="200"/>
      <c r="I140" s="203"/>
      <c r="J140" s="204">
        <f>BK140</f>
        <v>0</v>
      </c>
      <c r="K140" s="200"/>
      <c r="L140" s="205"/>
      <c r="M140" s="206"/>
      <c r="N140" s="207"/>
      <c r="O140" s="207"/>
      <c r="P140" s="208">
        <f>SUM(P141:P151)</f>
        <v>0</v>
      </c>
      <c r="Q140" s="207"/>
      <c r="R140" s="208">
        <f>SUM(R141:R151)</f>
        <v>0</v>
      </c>
      <c r="S140" s="207"/>
      <c r="T140" s="209">
        <f>SUM(T141:T151)</f>
        <v>0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210" t="s">
        <v>132</v>
      </c>
      <c r="AT140" s="211" t="s">
        <v>76</v>
      </c>
      <c r="AU140" s="211" t="s">
        <v>77</v>
      </c>
      <c r="AY140" s="210" t="s">
        <v>124</v>
      </c>
      <c r="BK140" s="212">
        <f>SUM(BK141:BK151)</f>
        <v>0</v>
      </c>
    </row>
    <row r="141" s="2" customFormat="1" ht="16.5" customHeight="1">
      <c r="A141" s="35"/>
      <c r="B141" s="36"/>
      <c r="C141" s="215" t="s">
        <v>197</v>
      </c>
      <c r="D141" s="215" t="s">
        <v>127</v>
      </c>
      <c r="E141" s="216" t="s">
        <v>198</v>
      </c>
      <c r="F141" s="217" t="s">
        <v>199</v>
      </c>
      <c r="G141" s="218" t="s">
        <v>130</v>
      </c>
      <c r="H141" s="219">
        <v>14</v>
      </c>
      <c r="I141" s="220"/>
      <c r="J141" s="221">
        <f>ROUND(I141*H141,2)</f>
        <v>0</v>
      </c>
      <c r="K141" s="217" t="s">
        <v>131</v>
      </c>
      <c r="L141" s="41"/>
      <c r="M141" s="222" t="s">
        <v>1</v>
      </c>
      <c r="N141" s="223" t="s">
        <v>42</v>
      </c>
      <c r="O141" s="88"/>
      <c r="P141" s="224">
        <f>O141*H141</f>
        <v>0</v>
      </c>
      <c r="Q141" s="224">
        <v>0</v>
      </c>
      <c r="R141" s="224">
        <f>Q141*H141</f>
        <v>0</v>
      </c>
      <c r="S141" s="224">
        <v>0</v>
      </c>
      <c r="T141" s="225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26" t="s">
        <v>195</v>
      </c>
      <c r="AT141" s="226" t="s">
        <v>127</v>
      </c>
      <c r="AU141" s="226" t="s">
        <v>85</v>
      </c>
      <c r="AY141" s="14" t="s">
        <v>124</v>
      </c>
      <c r="BE141" s="227">
        <f>IF(N141="základní",J141,0)</f>
        <v>0</v>
      </c>
      <c r="BF141" s="227">
        <f>IF(N141="snížená",J141,0)</f>
        <v>0</v>
      </c>
      <c r="BG141" s="227">
        <f>IF(N141="zákl. přenesená",J141,0)</f>
        <v>0</v>
      </c>
      <c r="BH141" s="227">
        <f>IF(N141="sníž. přenesená",J141,0)</f>
        <v>0</v>
      </c>
      <c r="BI141" s="227">
        <f>IF(N141="nulová",J141,0)</f>
        <v>0</v>
      </c>
      <c r="BJ141" s="14" t="s">
        <v>85</v>
      </c>
      <c r="BK141" s="227">
        <f>ROUND(I141*H141,2)</f>
        <v>0</v>
      </c>
      <c r="BL141" s="14" t="s">
        <v>195</v>
      </c>
      <c r="BM141" s="226" t="s">
        <v>400</v>
      </c>
    </row>
    <row r="142" s="2" customFormat="1" ht="33" customHeight="1">
      <c r="A142" s="35"/>
      <c r="B142" s="36"/>
      <c r="C142" s="215" t="s">
        <v>201</v>
      </c>
      <c r="D142" s="215" t="s">
        <v>127</v>
      </c>
      <c r="E142" s="216" t="s">
        <v>193</v>
      </c>
      <c r="F142" s="217" t="s">
        <v>194</v>
      </c>
      <c r="G142" s="218" t="s">
        <v>130</v>
      </c>
      <c r="H142" s="219">
        <v>14</v>
      </c>
      <c r="I142" s="220"/>
      <c r="J142" s="221">
        <f>ROUND(I142*H142,2)</f>
        <v>0</v>
      </c>
      <c r="K142" s="217" t="s">
        <v>131</v>
      </c>
      <c r="L142" s="41"/>
      <c r="M142" s="222" t="s">
        <v>1</v>
      </c>
      <c r="N142" s="223" t="s">
        <v>42</v>
      </c>
      <c r="O142" s="88"/>
      <c r="P142" s="224">
        <f>O142*H142</f>
        <v>0</v>
      </c>
      <c r="Q142" s="224">
        <v>0</v>
      </c>
      <c r="R142" s="224">
        <f>Q142*H142</f>
        <v>0</v>
      </c>
      <c r="S142" s="224">
        <v>0</v>
      </c>
      <c r="T142" s="225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26" t="s">
        <v>195</v>
      </c>
      <c r="AT142" s="226" t="s">
        <v>127</v>
      </c>
      <c r="AU142" s="226" t="s">
        <v>85</v>
      </c>
      <c r="AY142" s="14" t="s">
        <v>124</v>
      </c>
      <c r="BE142" s="227">
        <f>IF(N142="základní",J142,0)</f>
        <v>0</v>
      </c>
      <c r="BF142" s="227">
        <f>IF(N142="snížená",J142,0)</f>
        <v>0</v>
      </c>
      <c r="BG142" s="227">
        <f>IF(N142="zákl. přenesená",J142,0)</f>
        <v>0</v>
      </c>
      <c r="BH142" s="227">
        <f>IF(N142="sníž. přenesená",J142,0)</f>
        <v>0</v>
      </c>
      <c r="BI142" s="227">
        <f>IF(N142="nulová",J142,0)</f>
        <v>0</v>
      </c>
      <c r="BJ142" s="14" t="s">
        <v>85</v>
      </c>
      <c r="BK142" s="227">
        <f>ROUND(I142*H142,2)</f>
        <v>0</v>
      </c>
      <c r="BL142" s="14" t="s">
        <v>195</v>
      </c>
      <c r="BM142" s="226" t="s">
        <v>401</v>
      </c>
    </row>
    <row r="143" s="2" customFormat="1" ht="16.5" customHeight="1">
      <c r="A143" s="35"/>
      <c r="B143" s="36"/>
      <c r="C143" s="215" t="s">
        <v>206</v>
      </c>
      <c r="D143" s="215" t="s">
        <v>127</v>
      </c>
      <c r="E143" s="216" t="s">
        <v>207</v>
      </c>
      <c r="F143" s="217" t="s">
        <v>208</v>
      </c>
      <c r="G143" s="218" t="s">
        <v>130</v>
      </c>
      <c r="H143" s="219">
        <v>6</v>
      </c>
      <c r="I143" s="220"/>
      <c r="J143" s="221">
        <f>ROUND(I143*H143,2)</f>
        <v>0</v>
      </c>
      <c r="K143" s="217" t="s">
        <v>131</v>
      </c>
      <c r="L143" s="41"/>
      <c r="M143" s="222" t="s">
        <v>1</v>
      </c>
      <c r="N143" s="223" t="s">
        <v>42</v>
      </c>
      <c r="O143" s="88"/>
      <c r="P143" s="224">
        <f>O143*H143</f>
        <v>0</v>
      </c>
      <c r="Q143" s="224">
        <v>0</v>
      </c>
      <c r="R143" s="224">
        <f>Q143*H143</f>
        <v>0</v>
      </c>
      <c r="S143" s="224">
        <v>0</v>
      </c>
      <c r="T143" s="225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26" t="s">
        <v>195</v>
      </c>
      <c r="AT143" s="226" t="s">
        <v>127</v>
      </c>
      <c r="AU143" s="226" t="s">
        <v>85</v>
      </c>
      <c r="AY143" s="14" t="s">
        <v>124</v>
      </c>
      <c r="BE143" s="227">
        <f>IF(N143="základní",J143,0)</f>
        <v>0</v>
      </c>
      <c r="BF143" s="227">
        <f>IF(N143="snížená",J143,0)</f>
        <v>0</v>
      </c>
      <c r="BG143" s="227">
        <f>IF(N143="zákl. přenesená",J143,0)</f>
        <v>0</v>
      </c>
      <c r="BH143" s="227">
        <f>IF(N143="sníž. přenesená",J143,0)</f>
        <v>0</v>
      </c>
      <c r="BI143" s="227">
        <f>IF(N143="nulová",J143,0)</f>
        <v>0</v>
      </c>
      <c r="BJ143" s="14" t="s">
        <v>85</v>
      </c>
      <c r="BK143" s="227">
        <f>ROUND(I143*H143,2)</f>
        <v>0</v>
      </c>
      <c r="BL143" s="14" t="s">
        <v>195</v>
      </c>
      <c r="BM143" s="226" t="s">
        <v>402</v>
      </c>
    </row>
    <row r="144" s="2" customFormat="1" ht="16.5" customHeight="1">
      <c r="A144" s="35"/>
      <c r="B144" s="36"/>
      <c r="C144" s="215" t="s">
        <v>7</v>
      </c>
      <c r="D144" s="215" t="s">
        <v>127</v>
      </c>
      <c r="E144" s="216" t="s">
        <v>214</v>
      </c>
      <c r="F144" s="217" t="s">
        <v>215</v>
      </c>
      <c r="G144" s="218" t="s">
        <v>130</v>
      </c>
      <c r="H144" s="219">
        <v>12</v>
      </c>
      <c r="I144" s="220"/>
      <c r="J144" s="221">
        <f>ROUND(I144*H144,2)</f>
        <v>0</v>
      </c>
      <c r="K144" s="217" t="s">
        <v>131</v>
      </c>
      <c r="L144" s="41"/>
      <c r="M144" s="222" t="s">
        <v>1</v>
      </c>
      <c r="N144" s="223" t="s">
        <v>42</v>
      </c>
      <c r="O144" s="88"/>
      <c r="P144" s="224">
        <f>O144*H144</f>
        <v>0</v>
      </c>
      <c r="Q144" s="224">
        <v>0</v>
      </c>
      <c r="R144" s="224">
        <f>Q144*H144</f>
        <v>0</v>
      </c>
      <c r="S144" s="224">
        <v>0</v>
      </c>
      <c r="T144" s="225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26" t="s">
        <v>195</v>
      </c>
      <c r="AT144" s="226" t="s">
        <v>127</v>
      </c>
      <c r="AU144" s="226" t="s">
        <v>85</v>
      </c>
      <c r="AY144" s="14" t="s">
        <v>124</v>
      </c>
      <c r="BE144" s="227">
        <f>IF(N144="základní",J144,0)</f>
        <v>0</v>
      </c>
      <c r="BF144" s="227">
        <f>IF(N144="snížená",J144,0)</f>
        <v>0</v>
      </c>
      <c r="BG144" s="227">
        <f>IF(N144="zákl. přenesená",J144,0)</f>
        <v>0</v>
      </c>
      <c r="BH144" s="227">
        <f>IF(N144="sníž. přenesená",J144,0)</f>
        <v>0</v>
      </c>
      <c r="BI144" s="227">
        <f>IF(N144="nulová",J144,0)</f>
        <v>0</v>
      </c>
      <c r="BJ144" s="14" t="s">
        <v>85</v>
      </c>
      <c r="BK144" s="227">
        <f>ROUND(I144*H144,2)</f>
        <v>0</v>
      </c>
      <c r="BL144" s="14" t="s">
        <v>195</v>
      </c>
      <c r="BM144" s="226" t="s">
        <v>403</v>
      </c>
    </row>
    <row r="145" s="2" customFormat="1" ht="16.5" customHeight="1">
      <c r="A145" s="35"/>
      <c r="B145" s="36"/>
      <c r="C145" s="215" t="s">
        <v>213</v>
      </c>
      <c r="D145" s="215" t="s">
        <v>127</v>
      </c>
      <c r="E145" s="216" t="s">
        <v>210</v>
      </c>
      <c r="F145" s="217" t="s">
        <v>211</v>
      </c>
      <c r="G145" s="218" t="s">
        <v>130</v>
      </c>
      <c r="H145" s="219">
        <v>6</v>
      </c>
      <c r="I145" s="220"/>
      <c r="J145" s="221">
        <f>ROUND(I145*H145,2)</f>
        <v>0</v>
      </c>
      <c r="K145" s="217" t="s">
        <v>131</v>
      </c>
      <c r="L145" s="41"/>
      <c r="M145" s="222" t="s">
        <v>1</v>
      </c>
      <c r="N145" s="223" t="s">
        <v>42</v>
      </c>
      <c r="O145" s="88"/>
      <c r="P145" s="224">
        <f>O145*H145</f>
        <v>0</v>
      </c>
      <c r="Q145" s="224">
        <v>0</v>
      </c>
      <c r="R145" s="224">
        <f>Q145*H145</f>
        <v>0</v>
      </c>
      <c r="S145" s="224">
        <v>0</v>
      </c>
      <c r="T145" s="225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26" t="s">
        <v>195</v>
      </c>
      <c r="AT145" s="226" t="s">
        <v>127</v>
      </c>
      <c r="AU145" s="226" t="s">
        <v>85</v>
      </c>
      <c r="AY145" s="14" t="s">
        <v>124</v>
      </c>
      <c r="BE145" s="227">
        <f>IF(N145="základní",J145,0)</f>
        <v>0</v>
      </c>
      <c r="BF145" s="227">
        <f>IF(N145="snížená",J145,0)</f>
        <v>0</v>
      </c>
      <c r="BG145" s="227">
        <f>IF(N145="zákl. přenesená",J145,0)</f>
        <v>0</v>
      </c>
      <c r="BH145" s="227">
        <f>IF(N145="sníž. přenesená",J145,0)</f>
        <v>0</v>
      </c>
      <c r="BI145" s="227">
        <f>IF(N145="nulová",J145,0)</f>
        <v>0</v>
      </c>
      <c r="BJ145" s="14" t="s">
        <v>85</v>
      </c>
      <c r="BK145" s="227">
        <f>ROUND(I145*H145,2)</f>
        <v>0</v>
      </c>
      <c r="BL145" s="14" t="s">
        <v>195</v>
      </c>
      <c r="BM145" s="226" t="s">
        <v>404</v>
      </c>
    </row>
    <row r="146" s="2" customFormat="1" ht="16.5" customHeight="1">
      <c r="A146" s="35"/>
      <c r="B146" s="36"/>
      <c r="C146" s="215" t="s">
        <v>217</v>
      </c>
      <c r="D146" s="215" t="s">
        <v>127</v>
      </c>
      <c r="E146" s="216" t="s">
        <v>218</v>
      </c>
      <c r="F146" s="217" t="s">
        <v>219</v>
      </c>
      <c r="G146" s="218" t="s">
        <v>130</v>
      </c>
      <c r="H146" s="219">
        <v>12</v>
      </c>
      <c r="I146" s="220"/>
      <c r="J146" s="221">
        <f>ROUND(I146*H146,2)</f>
        <v>0</v>
      </c>
      <c r="K146" s="217" t="s">
        <v>131</v>
      </c>
      <c r="L146" s="41"/>
      <c r="M146" s="222" t="s">
        <v>1</v>
      </c>
      <c r="N146" s="223" t="s">
        <v>42</v>
      </c>
      <c r="O146" s="88"/>
      <c r="P146" s="224">
        <f>O146*H146</f>
        <v>0</v>
      </c>
      <c r="Q146" s="224">
        <v>0</v>
      </c>
      <c r="R146" s="224">
        <f>Q146*H146</f>
        <v>0</v>
      </c>
      <c r="S146" s="224">
        <v>0</v>
      </c>
      <c r="T146" s="225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26" t="s">
        <v>195</v>
      </c>
      <c r="AT146" s="226" t="s">
        <v>127</v>
      </c>
      <c r="AU146" s="226" t="s">
        <v>85</v>
      </c>
      <c r="AY146" s="14" t="s">
        <v>124</v>
      </c>
      <c r="BE146" s="227">
        <f>IF(N146="základní",J146,0)</f>
        <v>0</v>
      </c>
      <c r="BF146" s="227">
        <f>IF(N146="snížená",J146,0)</f>
        <v>0</v>
      </c>
      <c r="BG146" s="227">
        <f>IF(N146="zákl. přenesená",J146,0)</f>
        <v>0</v>
      </c>
      <c r="BH146" s="227">
        <f>IF(N146="sníž. přenesená",J146,0)</f>
        <v>0</v>
      </c>
      <c r="BI146" s="227">
        <f>IF(N146="nulová",J146,0)</f>
        <v>0</v>
      </c>
      <c r="BJ146" s="14" t="s">
        <v>85</v>
      </c>
      <c r="BK146" s="227">
        <f>ROUND(I146*H146,2)</f>
        <v>0</v>
      </c>
      <c r="BL146" s="14" t="s">
        <v>195</v>
      </c>
      <c r="BM146" s="226" t="s">
        <v>405</v>
      </c>
    </row>
    <row r="147" s="2" customFormat="1" ht="66.75" customHeight="1">
      <c r="A147" s="35"/>
      <c r="B147" s="36"/>
      <c r="C147" s="215" t="s">
        <v>221</v>
      </c>
      <c r="D147" s="215" t="s">
        <v>127</v>
      </c>
      <c r="E147" s="216" t="s">
        <v>406</v>
      </c>
      <c r="F147" s="217" t="s">
        <v>407</v>
      </c>
      <c r="G147" s="218" t="s">
        <v>130</v>
      </c>
      <c r="H147" s="219">
        <v>1</v>
      </c>
      <c r="I147" s="220"/>
      <c r="J147" s="221">
        <f>ROUND(I147*H147,2)</f>
        <v>0</v>
      </c>
      <c r="K147" s="217" t="s">
        <v>131</v>
      </c>
      <c r="L147" s="41"/>
      <c r="M147" s="222" t="s">
        <v>1</v>
      </c>
      <c r="N147" s="223" t="s">
        <v>42</v>
      </c>
      <c r="O147" s="88"/>
      <c r="P147" s="224">
        <f>O147*H147</f>
        <v>0</v>
      </c>
      <c r="Q147" s="224">
        <v>0</v>
      </c>
      <c r="R147" s="224">
        <f>Q147*H147</f>
        <v>0</v>
      </c>
      <c r="S147" s="224">
        <v>0</v>
      </c>
      <c r="T147" s="225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26" t="s">
        <v>195</v>
      </c>
      <c r="AT147" s="226" t="s">
        <v>127</v>
      </c>
      <c r="AU147" s="226" t="s">
        <v>85</v>
      </c>
      <c r="AY147" s="14" t="s">
        <v>124</v>
      </c>
      <c r="BE147" s="227">
        <f>IF(N147="základní",J147,0)</f>
        <v>0</v>
      </c>
      <c r="BF147" s="227">
        <f>IF(N147="snížená",J147,0)</f>
        <v>0</v>
      </c>
      <c r="BG147" s="227">
        <f>IF(N147="zákl. přenesená",J147,0)</f>
        <v>0</v>
      </c>
      <c r="BH147" s="227">
        <f>IF(N147="sníž. přenesená",J147,0)</f>
        <v>0</v>
      </c>
      <c r="BI147" s="227">
        <f>IF(N147="nulová",J147,0)</f>
        <v>0</v>
      </c>
      <c r="BJ147" s="14" t="s">
        <v>85</v>
      </c>
      <c r="BK147" s="227">
        <f>ROUND(I147*H147,2)</f>
        <v>0</v>
      </c>
      <c r="BL147" s="14" t="s">
        <v>195</v>
      </c>
      <c r="BM147" s="226" t="s">
        <v>408</v>
      </c>
    </row>
    <row r="148" s="2" customFormat="1" ht="78" customHeight="1">
      <c r="A148" s="35"/>
      <c r="B148" s="36"/>
      <c r="C148" s="215" t="s">
        <v>225</v>
      </c>
      <c r="D148" s="215" t="s">
        <v>127</v>
      </c>
      <c r="E148" s="216" t="s">
        <v>327</v>
      </c>
      <c r="F148" s="217" t="s">
        <v>409</v>
      </c>
      <c r="G148" s="218" t="s">
        <v>228</v>
      </c>
      <c r="H148" s="219">
        <v>150</v>
      </c>
      <c r="I148" s="220"/>
      <c r="J148" s="221">
        <f>ROUND(I148*H148,2)</f>
        <v>0</v>
      </c>
      <c r="K148" s="217" t="s">
        <v>131</v>
      </c>
      <c r="L148" s="41"/>
      <c r="M148" s="222" t="s">
        <v>1</v>
      </c>
      <c r="N148" s="223" t="s">
        <v>42</v>
      </c>
      <c r="O148" s="88"/>
      <c r="P148" s="224">
        <f>O148*H148</f>
        <v>0</v>
      </c>
      <c r="Q148" s="224">
        <v>0</v>
      </c>
      <c r="R148" s="224">
        <f>Q148*H148</f>
        <v>0</v>
      </c>
      <c r="S148" s="224">
        <v>0</v>
      </c>
      <c r="T148" s="225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26" t="s">
        <v>195</v>
      </c>
      <c r="AT148" s="226" t="s">
        <v>127</v>
      </c>
      <c r="AU148" s="226" t="s">
        <v>85</v>
      </c>
      <c r="AY148" s="14" t="s">
        <v>124</v>
      </c>
      <c r="BE148" s="227">
        <f>IF(N148="základní",J148,0)</f>
        <v>0</v>
      </c>
      <c r="BF148" s="227">
        <f>IF(N148="snížená",J148,0)</f>
        <v>0</v>
      </c>
      <c r="BG148" s="227">
        <f>IF(N148="zákl. přenesená",J148,0)</f>
        <v>0</v>
      </c>
      <c r="BH148" s="227">
        <f>IF(N148="sníž. přenesená",J148,0)</f>
        <v>0</v>
      </c>
      <c r="BI148" s="227">
        <f>IF(N148="nulová",J148,0)</f>
        <v>0</v>
      </c>
      <c r="BJ148" s="14" t="s">
        <v>85</v>
      </c>
      <c r="BK148" s="227">
        <f>ROUND(I148*H148,2)</f>
        <v>0</v>
      </c>
      <c r="BL148" s="14" t="s">
        <v>195</v>
      </c>
      <c r="BM148" s="226" t="s">
        <v>410</v>
      </c>
    </row>
    <row r="149" s="2" customFormat="1" ht="78" customHeight="1">
      <c r="A149" s="35"/>
      <c r="B149" s="36"/>
      <c r="C149" s="215" t="s">
        <v>230</v>
      </c>
      <c r="D149" s="215" t="s">
        <v>127</v>
      </c>
      <c r="E149" s="216" t="s">
        <v>226</v>
      </c>
      <c r="F149" s="217" t="s">
        <v>411</v>
      </c>
      <c r="G149" s="218" t="s">
        <v>228</v>
      </c>
      <c r="H149" s="219">
        <v>5.0999999999999996</v>
      </c>
      <c r="I149" s="220"/>
      <c r="J149" s="221">
        <f>ROUND(I149*H149,2)</f>
        <v>0</v>
      </c>
      <c r="K149" s="217" t="s">
        <v>131</v>
      </c>
      <c r="L149" s="41"/>
      <c r="M149" s="222" t="s">
        <v>1</v>
      </c>
      <c r="N149" s="223" t="s">
        <v>42</v>
      </c>
      <c r="O149" s="88"/>
      <c r="P149" s="224">
        <f>O149*H149</f>
        <v>0</v>
      </c>
      <c r="Q149" s="224">
        <v>0</v>
      </c>
      <c r="R149" s="224">
        <f>Q149*H149</f>
        <v>0</v>
      </c>
      <c r="S149" s="224">
        <v>0</v>
      </c>
      <c r="T149" s="225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26" t="s">
        <v>195</v>
      </c>
      <c r="AT149" s="226" t="s">
        <v>127</v>
      </c>
      <c r="AU149" s="226" t="s">
        <v>85</v>
      </c>
      <c r="AY149" s="14" t="s">
        <v>124</v>
      </c>
      <c r="BE149" s="227">
        <f>IF(N149="základní",J149,0)</f>
        <v>0</v>
      </c>
      <c r="BF149" s="227">
        <f>IF(N149="snížená",J149,0)</f>
        <v>0</v>
      </c>
      <c r="BG149" s="227">
        <f>IF(N149="zákl. přenesená",J149,0)</f>
        <v>0</v>
      </c>
      <c r="BH149" s="227">
        <f>IF(N149="sníž. přenesená",J149,0)</f>
        <v>0</v>
      </c>
      <c r="BI149" s="227">
        <f>IF(N149="nulová",J149,0)</f>
        <v>0</v>
      </c>
      <c r="BJ149" s="14" t="s">
        <v>85</v>
      </c>
      <c r="BK149" s="227">
        <f>ROUND(I149*H149,2)</f>
        <v>0</v>
      </c>
      <c r="BL149" s="14" t="s">
        <v>195</v>
      </c>
      <c r="BM149" s="226" t="s">
        <v>412</v>
      </c>
    </row>
    <row r="150" s="2" customFormat="1">
      <c r="A150" s="35"/>
      <c r="B150" s="36"/>
      <c r="C150" s="215" t="s">
        <v>234</v>
      </c>
      <c r="D150" s="215" t="s">
        <v>127</v>
      </c>
      <c r="E150" s="216" t="s">
        <v>413</v>
      </c>
      <c r="F150" s="217" t="s">
        <v>414</v>
      </c>
      <c r="G150" s="218" t="s">
        <v>130</v>
      </c>
      <c r="H150" s="219">
        <v>2</v>
      </c>
      <c r="I150" s="220"/>
      <c r="J150" s="221">
        <f>ROUND(I150*H150,2)</f>
        <v>0</v>
      </c>
      <c r="K150" s="217" t="s">
        <v>131</v>
      </c>
      <c r="L150" s="41"/>
      <c r="M150" s="222" t="s">
        <v>1</v>
      </c>
      <c r="N150" s="223" t="s">
        <v>42</v>
      </c>
      <c r="O150" s="88"/>
      <c r="P150" s="224">
        <f>O150*H150</f>
        <v>0</v>
      </c>
      <c r="Q150" s="224">
        <v>0</v>
      </c>
      <c r="R150" s="224">
        <f>Q150*H150</f>
        <v>0</v>
      </c>
      <c r="S150" s="224">
        <v>0</v>
      </c>
      <c r="T150" s="225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26" t="s">
        <v>195</v>
      </c>
      <c r="AT150" s="226" t="s">
        <v>127</v>
      </c>
      <c r="AU150" s="226" t="s">
        <v>85</v>
      </c>
      <c r="AY150" s="14" t="s">
        <v>124</v>
      </c>
      <c r="BE150" s="227">
        <f>IF(N150="základní",J150,0)</f>
        <v>0</v>
      </c>
      <c r="BF150" s="227">
        <f>IF(N150="snížená",J150,0)</f>
        <v>0</v>
      </c>
      <c r="BG150" s="227">
        <f>IF(N150="zákl. přenesená",J150,0)</f>
        <v>0</v>
      </c>
      <c r="BH150" s="227">
        <f>IF(N150="sníž. přenesená",J150,0)</f>
        <v>0</v>
      </c>
      <c r="BI150" s="227">
        <f>IF(N150="nulová",J150,0)</f>
        <v>0</v>
      </c>
      <c r="BJ150" s="14" t="s">
        <v>85</v>
      </c>
      <c r="BK150" s="227">
        <f>ROUND(I150*H150,2)</f>
        <v>0</v>
      </c>
      <c r="BL150" s="14" t="s">
        <v>195</v>
      </c>
      <c r="BM150" s="226" t="s">
        <v>415</v>
      </c>
    </row>
    <row r="151" s="2" customFormat="1">
      <c r="A151" s="35"/>
      <c r="B151" s="36"/>
      <c r="C151" s="215" t="s">
        <v>238</v>
      </c>
      <c r="D151" s="215" t="s">
        <v>127</v>
      </c>
      <c r="E151" s="216" t="s">
        <v>341</v>
      </c>
      <c r="F151" s="217" t="s">
        <v>342</v>
      </c>
      <c r="G151" s="218" t="s">
        <v>228</v>
      </c>
      <c r="H151" s="219">
        <v>5.0999999999999996</v>
      </c>
      <c r="I151" s="220"/>
      <c r="J151" s="221">
        <f>ROUND(I151*H151,2)</f>
        <v>0</v>
      </c>
      <c r="K151" s="217" t="s">
        <v>131</v>
      </c>
      <c r="L151" s="41"/>
      <c r="M151" s="222" t="s">
        <v>1</v>
      </c>
      <c r="N151" s="223" t="s">
        <v>42</v>
      </c>
      <c r="O151" s="88"/>
      <c r="P151" s="224">
        <f>O151*H151</f>
        <v>0</v>
      </c>
      <c r="Q151" s="224">
        <v>0</v>
      </c>
      <c r="R151" s="224">
        <f>Q151*H151</f>
        <v>0</v>
      </c>
      <c r="S151" s="224">
        <v>0</v>
      </c>
      <c r="T151" s="225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26" t="s">
        <v>195</v>
      </c>
      <c r="AT151" s="226" t="s">
        <v>127</v>
      </c>
      <c r="AU151" s="226" t="s">
        <v>85</v>
      </c>
      <c r="AY151" s="14" t="s">
        <v>124</v>
      </c>
      <c r="BE151" s="227">
        <f>IF(N151="základní",J151,0)</f>
        <v>0</v>
      </c>
      <c r="BF151" s="227">
        <f>IF(N151="snížená",J151,0)</f>
        <v>0</v>
      </c>
      <c r="BG151" s="227">
        <f>IF(N151="zákl. přenesená",J151,0)</f>
        <v>0</v>
      </c>
      <c r="BH151" s="227">
        <f>IF(N151="sníž. přenesená",J151,0)</f>
        <v>0</v>
      </c>
      <c r="BI151" s="227">
        <f>IF(N151="nulová",J151,0)</f>
        <v>0</v>
      </c>
      <c r="BJ151" s="14" t="s">
        <v>85</v>
      </c>
      <c r="BK151" s="227">
        <f>ROUND(I151*H151,2)</f>
        <v>0</v>
      </c>
      <c r="BL151" s="14" t="s">
        <v>195</v>
      </c>
      <c r="BM151" s="226" t="s">
        <v>416</v>
      </c>
    </row>
    <row r="152" s="12" customFormat="1" ht="25.92" customHeight="1">
      <c r="A152" s="12"/>
      <c r="B152" s="199"/>
      <c r="C152" s="200"/>
      <c r="D152" s="201" t="s">
        <v>76</v>
      </c>
      <c r="E152" s="202" t="s">
        <v>417</v>
      </c>
      <c r="F152" s="202" t="s">
        <v>418</v>
      </c>
      <c r="G152" s="200"/>
      <c r="H152" s="200"/>
      <c r="I152" s="203"/>
      <c r="J152" s="204">
        <f>BK152</f>
        <v>0</v>
      </c>
      <c r="K152" s="200"/>
      <c r="L152" s="205"/>
      <c r="M152" s="206"/>
      <c r="N152" s="207"/>
      <c r="O152" s="207"/>
      <c r="P152" s="208">
        <f>P153</f>
        <v>0</v>
      </c>
      <c r="Q152" s="207"/>
      <c r="R152" s="208">
        <f>R153</f>
        <v>0</v>
      </c>
      <c r="S152" s="207"/>
      <c r="T152" s="209">
        <f>T153</f>
        <v>0</v>
      </c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R152" s="210" t="s">
        <v>125</v>
      </c>
      <c r="AT152" s="211" t="s">
        <v>76</v>
      </c>
      <c r="AU152" s="211" t="s">
        <v>77</v>
      </c>
      <c r="AY152" s="210" t="s">
        <v>124</v>
      </c>
      <c r="BK152" s="212">
        <f>BK153</f>
        <v>0</v>
      </c>
    </row>
    <row r="153" s="2" customFormat="1">
      <c r="A153" s="35"/>
      <c r="B153" s="36"/>
      <c r="C153" s="215" t="s">
        <v>242</v>
      </c>
      <c r="D153" s="215" t="s">
        <v>127</v>
      </c>
      <c r="E153" s="216" t="s">
        <v>419</v>
      </c>
      <c r="F153" s="217" t="s">
        <v>420</v>
      </c>
      <c r="G153" s="218" t="s">
        <v>351</v>
      </c>
      <c r="H153" s="219">
        <v>6</v>
      </c>
      <c r="I153" s="220"/>
      <c r="J153" s="221">
        <f>ROUND(I153*H153,2)</f>
        <v>0</v>
      </c>
      <c r="K153" s="217" t="s">
        <v>131</v>
      </c>
      <c r="L153" s="41"/>
      <c r="M153" s="238" t="s">
        <v>1</v>
      </c>
      <c r="N153" s="239" t="s">
        <v>42</v>
      </c>
      <c r="O153" s="240"/>
      <c r="P153" s="241">
        <f>O153*H153</f>
        <v>0</v>
      </c>
      <c r="Q153" s="241">
        <v>0</v>
      </c>
      <c r="R153" s="241">
        <f>Q153*H153</f>
        <v>0</v>
      </c>
      <c r="S153" s="241">
        <v>0</v>
      </c>
      <c r="T153" s="242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26" t="s">
        <v>132</v>
      </c>
      <c r="AT153" s="226" t="s">
        <v>127</v>
      </c>
      <c r="AU153" s="226" t="s">
        <v>85</v>
      </c>
      <c r="AY153" s="14" t="s">
        <v>124</v>
      </c>
      <c r="BE153" s="227">
        <f>IF(N153="základní",J153,0)</f>
        <v>0</v>
      </c>
      <c r="BF153" s="227">
        <f>IF(N153="snížená",J153,0)</f>
        <v>0</v>
      </c>
      <c r="BG153" s="227">
        <f>IF(N153="zákl. přenesená",J153,0)</f>
        <v>0</v>
      </c>
      <c r="BH153" s="227">
        <f>IF(N153="sníž. přenesená",J153,0)</f>
        <v>0</v>
      </c>
      <c r="BI153" s="227">
        <f>IF(N153="nulová",J153,0)</f>
        <v>0</v>
      </c>
      <c r="BJ153" s="14" t="s">
        <v>85</v>
      </c>
      <c r="BK153" s="227">
        <f>ROUND(I153*H153,2)</f>
        <v>0</v>
      </c>
      <c r="BL153" s="14" t="s">
        <v>132</v>
      </c>
      <c r="BM153" s="226" t="s">
        <v>421</v>
      </c>
    </row>
    <row r="154" s="2" customFormat="1" ht="6.96" customHeight="1">
      <c r="A154" s="35"/>
      <c r="B154" s="63"/>
      <c r="C154" s="64"/>
      <c r="D154" s="64"/>
      <c r="E154" s="64"/>
      <c r="F154" s="64"/>
      <c r="G154" s="64"/>
      <c r="H154" s="64"/>
      <c r="I154" s="64"/>
      <c r="J154" s="64"/>
      <c r="K154" s="64"/>
      <c r="L154" s="41"/>
      <c r="M154" s="35"/>
      <c r="O154" s="35"/>
      <c r="P154" s="35"/>
      <c r="Q154" s="35"/>
      <c r="R154" s="35"/>
      <c r="S154" s="35"/>
      <c r="T154" s="35"/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</row>
  </sheetData>
  <sheetProtection sheet="1" autoFilter="0" formatColumns="0" formatRows="0" objects="1" scenarios="1" spinCount="100000" saltValue="9Yjsh0rniRiaVWIniVAKqlLiq08onEV2SQGSJN+BB4FsRHmjFSHeugI36Lm//amegXSc4cYGY2Vwpzd+S06zAg==" hashValue="QUYFaiML9P8vNuT2wWg6hXAnHzx84FphJOi4US28mzj86zlieLsF1wm+9F79JTqV8cvuePsUxC6+fzifkPQEqw==" algorithmName="SHA-512" password="C71F"/>
  <autoFilter ref="C119:K153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96</v>
      </c>
    </row>
    <row r="3" s="1" customFormat="1" ht="6.96" customHeight="1">
      <c r="B3" s="133"/>
      <c r="C3" s="134"/>
      <c r="D3" s="134"/>
      <c r="E3" s="134"/>
      <c r="F3" s="134"/>
      <c r="G3" s="134"/>
      <c r="H3" s="134"/>
      <c r="I3" s="134"/>
      <c r="J3" s="134"/>
      <c r="K3" s="134"/>
      <c r="L3" s="17"/>
      <c r="AT3" s="14" t="s">
        <v>87</v>
      </c>
    </row>
    <row r="4" s="1" customFormat="1" ht="24.96" customHeight="1">
      <c r="B4" s="17"/>
      <c r="D4" s="135" t="s">
        <v>97</v>
      </c>
      <c r="L4" s="17"/>
      <c r="M4" s="136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7" t="s">
        <v>16</v>
      </c>
      <c r="L6" s="17"/>
    </row>
    <row r="7" s="1" customFormat="1" ht="16.5" customHeight="1">
      <c r="B7" s="17"/>
      <c r="E7" s="138" t="str">
        <f>'Rekapitulace zakázky'!K6</f>
        <v>Výměna kolejnic v úseku Vranovice - Modřice</v>
      </c>
      <c r="F7" s="137"/>
      <c r="G7" s="137"/>
      <c r="H7" s="137"/>
      <c r="L7" s="17"/>
    </row>
    <row r="8" s="2" customFormat="1" ht="12" customHeight="1">
      <c r="A8" s="35"/>
      <c r="B8" s="41"/>
      <c r="C8" s="35"/>
      <c r="D8" s="137" t="s">
        <v>98</v>
      </c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39" t="s">
        <v>422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37" t="s">
        <v>18</v>
      </c>
      <c r="E11" s="35"/>
      <c r="F11" s="140" t="s">
        <v>1</v>
      </c>
      <c r="G11" s="35"/>
      <c r="H11" s="35"/>
      <c r="I11" s="137" t="s">
        <v>19</v>
      </c>
      <c r="J11" s="140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7" t="s">
        <v>20</v>
      </c>
      <c r="E12" s="35"/>
      <c r="F12" s="140" t="s">
        <v>21</v>
      </c>
      <c r="G12" s="35"/>
      <c r="H12" s="35"/>
      <c r="I12" s="137" t="s">
        <v>22</v>
      </c>
      <c r="J12" s="141" t="str">
        <f>'Rekapitulace zakázky'!AN8</f>
        <v>28. 12. 2020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7" t="s">
        <v>24</v>
      </c>
      <c r="E14" s="35"/>
      <c r="F14" s="35"/>
      <c r="G14" s="35"/>
      <c r="H14" s="35"/>
      <c r="I14" s="137" t="s">
        <v>25</v>
      </c>
      <c r="J14" s="140" t="s">
        <v>26</v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0" t="s">
        <v>27</v>
      </c>
      <c r="F15" s="35"/>
      <c r="G15" s="35"/>
      <c r="H15" s="35"/>
      <c r="I15" s="137" t="s">
        <v>28</v>
      </c>
      <c r="J15" s="140" t="s">
        <v>29</v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37" t="s">
        <v>30</v>
      </c>
      <c r="E17" s="35"/>
      <c r="F17" s="35"/>
      <c r="G17" s="35"/>
      <c r="H17" s="35"/>
      <c r="I17" s="137" t="s">
        <v>25</v>
      </c>
      <c r="J17" s="30" t="str">
        <f>'Rekapitulace zakázky'!AN13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zakázky'!E14</f>
        <v>Vyplň údaj</v>
      </c>
      <c r="F18" s="140"/>
      <c r="G18" s="140"/>
      <c r="H18" s="140"/>
      <c r="I18" s="137" t="s">
        <v>28</v>
      </c>
      <c r="J18" s="30" t="str">
        <f>'Rekapitulace zakázky'!AN14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37" t="s">
        <v>32</v>
      </c>
      <c r="E20" s="35"/>
      <c r="F20" s="35"/>
      <c r="G20" s="35"/>
      <c r="H20" s="35"/>
      <c r="I20" s="137" t="s">
        <v>25</v>
      </c>
      <c r="J20" s="140" t="str">
        <f>IF('Rekapitulace zakázky'!AN16="","",'Rekapitulace zakázky'!AN16)</f>
        <v/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0" t="str">
        <f>IF('Rekapitulace zakázky'!E17="","",'Rekapitulace zakázky'!E17)</f>
        <v xml:space="preserve"> </v>
      </c>
      <c r="F21" s="35"/>
      <c r="G21" s="35"/>
      <c r="H21" s="35"/>
      <c r="I21" s="137" t="s">
        <v>28</v>
      </c>
      <c r="J21" s="140" t="str">
        <f>IF('Rekapitulace zakázky'!AN17="","",'Rekapitulace zakázky'!AN17)</f>
        <v/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37" t="s">
        <v>35</v>
      </c>
      <c r="E23" s="35"/>
      <c r="F23" s="35"/>
      <c r="G23" s="35"/>
      <c r="H23" s="35"/>
      <c r="I23" s="137" t="s">
        <v>25</v>
      </c>
      <c r="J23" s="140" t="str">
        <f>IF('Rekapitulace zakázky'!AN19="","",'Rekapitulace zakázky'!AN19)</f>
        <v/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0" t="str">
        <f>IF('Rekapitulace zakázky'!E20="","",'Rekapitulace zakázky'!E20)</f>
        <v xml:space="preserve"> </v>
      </c>
      <c r="F24" s="35"/>
      <c r="G24" s="35"/>
      <c r="H24" s="35"/>
      <c r="I24" s="137" t="s">
        <v>28</v>
      </c>
      <c r="J24" s="140" t="str">
        <f>IF('Rekapitulace zakázky'!AN20="","",'Rekapitulace zakázky'!AN20)</f>
        <v/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37" t="s">
        <v>36</v>
      </c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2"/>
      <c r="B27" s="143"/>
      <c r="C27" s="142"/>
      <c r="D27" s="142"/>
      <c r="E27" s="144" t="s">
        <v>1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46"/>
      <c r="E29" s="146"/>
      <c r="F29" s="146"/>
      <c r="G29" s="146"/>
      <c r="H29" s="146"/>
      <c r="I29" s="146"/>
      <c r="J29" s="146"/>
      <c r="K29" s="146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47" t="s">
        <v>37</v>
      </c>
      <c r="E30" s="35"/>
      <c r="F30" s="35"/>
      <c r="G30" s="35"/>
      <c r="H30" s="35"/>
      <c r="I30" s="35"/>
      <c r="J30" s="148">
        <f>ROUND(J117,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46"/>
      <c r="E31" s="146"/>
      <c r="F31" s="146"/>
      <c r="G31" s="146"/>
      <c r="H31" s="146"/>
      <c r="I31" s="146"/>
      <c r="J31" s="146"/>
      <c r="K31" s="146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49" t="s">
        <v>39</v>
      </c>
      <c r="G32" s="35"/>
      <c r="H32" s="35"/>
      <c r="I32" s="149" t="s">
        <v>38</v>
      </c>
      <c r="J32" s="149" t="s">
        <v>40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0" t="s">
        <v>41</v>
      </c>
      <c r="E33" s="137" t="s">
        <v>42</v>
      </c>
      <c r="F33" s="151">
        <f>ROUND((SUM(BE117:BE125)),  2)</f>
        <v>0</v>
      </c>
      <c r="G33" s="35"/>
      <c r="H33" s="35"/>
      <c r="I33" s="152">
        <v>0.20999999999999999</v>
      </c>
      <c r="J33" s="151">
        <f>ROUND(((SUM(BE117:BE125))*I33),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37" t="s">
        <v>43</v>
      </c>
      <c r="F34" s="151">
        <f>ROUND((SUM(BF117:BF125)),  2)</f>
        <v>0</v>
      </c>
      <c r="G34" s="35"/>
      <c r="H34" s="35"/>
      <c r="I34" s="152">
        <v>0.14999999999999999</v>
      </c>
      <c r="J34" s="151">
        <f>ROUND(((SUM(BF117:BF125))*I34),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7" t="s">
        <v>44</v>
      </c>
      <c r="F35" s="151">
        <f>ROUND((SUM(BG117:BG125)),  2)</f>
        <v>0</v>
      </c>
      <c r="G35" s="35"/>
      <c r="H35" s="35"/>
      <c r="I35" s="152">
        <v>0.20999999999999999</v>
      </c>
      <c r="J35" s="151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7" t="s">
        <v>45</v>
      </c>
      <c r="F36" s="151">
        <f>ROUND((SUM(BH117:BH125)),  2)</f>
        <v>0</v>
      </c>
      <c r="G36" s="35"/>
      <c r="H36" s="35"/>
      <c r="I36" s="152">
        <v>0.14999999999999999</v>
      </c>
      <c r="J36" s="151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7" t="s">
        <v>46</v>
      </c>
      <c r="F37" s="151">
        <f>ROUND((SUM(BI117:BI125)),  2)</f>
        <v>0</v>
      </c>
      <c r="G37" s="35"/>
      <c r="H37" s="35"/>
      <c r="I37" s="152">
        <v>0</v>
      </c>
      <c r="J37" s="151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53"/>
      <c r="D39" s="154" t="s">
        <v>47</v>
      </c>
      <c r="E39" s="155"/>
      <c r="F39" s="155"/>
      <c r="G39" s="156" t="s">
        <v>48</v>
      </c>
      <c r="H39" s="157" t="s">
        <v>49</v>
      </c>
      <c r="I39" s="155"/>
      <c r="J39" s="158">
        <f>SUM(J30:J37)</f>
        <v>0</v>
      </c>
      <c r="K39" s="159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60" t="s">
        <v>50</v>
      </c>
      <c r="E50" s="161"/>
      <c r="F50" s="161"/>
      <c r="G50" s="160" t="s">
        <v>51</v>
      </c>
      <c r="H50" s="161"/>
      <c r="I50" s="161"/>
      <c r="J50" s="161"/>
      <c r="K50" s="161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62" t="s">
        <v>52</v>
      </c>
      <c r="E61" s="163"/>
      <c r="F61" s="164" t="s">
        <v>53</v>
      </c>
      <c r="G61" s="162" t="s">
        <v>52</v>
      </c>
      <c r="H61" s="163"/>
      <c r="I61" s="163"/>
      <c r="J61" s="165" t="s">
        <v>53</v>
      </c>
      <c r="K61" s="163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0" t="s">
        <v>54</v>
      </c>
      <c r="E65" s="166"/>
      <c r="F65" s="166"/>
      <c r="G65" s="160" t="s">
        <v>55</v>
      </c>
      <c r="H65" s="166"/>
      <c r="I65" s="166"/>
      <c r="J65" s="166"/>
      <c r="K65" s="166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62" t="s">
        <v>52</v>
      </c>
      <c r="E76" s="163"/>
      <c r="F76" s="164" t="s">
        <v>53</v>
      </c>
      <c r="G76" s="162" t="s">
        <v>52</v>
      </c>
      <c r="H76" s="163"/>
      <c r="I76" s="163"/>
      <c r="J76" s="165" t="s">
        <v>53</v>
      </c>
      <c r="K76" s="163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67"/>
      <c r="C77" s="168"/>
      <c r="D77" s="168"/>
      <c r="E77" s="168"/>
      <c r="F77" s="168"/>
      <c r="G77" s="168"/>
      <c r="H77" s="168"/>
      <c r="I77" s="168"/>
      <c r="J77" s="168"/>
      <c r="K77" s="168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69"/>
      <c r="C81" s="170"/>
      <c r="D81" s="170"/>
      <c r="E81" s="170"/>
      <c r="F81" s="170"/>
      <c r="G81" s="170"/>
      <c r="H81" s="170"/>
      <c r="I81" s="170"/>
      <c r="J81" s="170"/>
      <c r="K81" s="170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101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71" t="str">
        <f>E7</f>
        <v>Výměna kolejnic v úseku Vranovice - Modřice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98</v>
      </c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3" t="str">
        <f>E9</f>
        <v>02.1 - VON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20</v>
      </c>
      <c r="D89" s="37"/>
      <c r="E89" s="37"/>
      <c r="F89" s="24" t="str">
        <f>F12</f>
        <v>Vranovice - Modřice</v>
      </c>
      <c r="G89" s="37"/>
      <c r="H89" s="37"/>
      <c r="I89" s="29" t="s">
        <v>22</v>
      </c>
      <c r="J89" s="76" t="str">
        <f>IF(J12="","",J12)</f>
        <v>28. 12. 2020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24</v>
      </c>
      <c r="D91" s="37"/>
      <c r="E91" s="37"/>
      <c r="F91" s="24" t="str">
        <f>E15</f>
        <v>Správa železnic, OŘ Brno</v>
      </c>
      <c r="G91" s="37"/>
      <c r="H91" s="37"/>
      <c r="I91" s="29" t="s">
        <v>32</v>
      </c>
      <c r="J91" s="33" t="str">
        <f>E21</f>
        <v xml:space="preserve"> 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30</v>
      </c>
      <c r="D92" s="37"/>
      <c r="E92" s="37"/>
      <c r="F92" s="24" t="str">
        <f>IF(E18="","",E18)</f>
        <v>Vyplň údaj</v>
      </c>
      <c r="G92" s="37"/>
      <c r="H92" s="37"/>
      <c r="I92" s="29" t="s">
        <v>35</v>
      </c>
      <c r="J92" s="33" t="str">
        <f>E24</f>
        <v xml:space="preserve"> 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72" t="s">
        <v>102</v>
      </c>
      <c r="D94" s="173"/>
      <c r="E94" s="173"/>
      <c r="F94" s="173"/>
      <c r="G94" s="173"/>
      <c r="H94" s="173"/>
      <c r="I94" s="173"/>
      <c r="J94" s="174" t="s">
        <v>103</v>
      </c>
      <c r="K94" s="173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75" t="s">
        <v>104</v>
      </c>
      <c r="D96" s="37"/>
      <c r="E96" s="37"/>
      <c r="F96" s="37"/>
      <c r="G96" s="37"/>
      <c r="H96" s="37"/>
      <c r="I96" s="37"/>
      <c r="J96" s="107">
        <f>J117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105</v>
      </c>
    </row>
    <row r="97" s="9" customFormat="1" ht="24.96" customHeight="1">
      <c r="A97" s="9"/>
      <c r="B97" s="176"/>
      <c r="C97" s="177"/>
      <c r="D97" s="178" t="s">
        <v>348</v>
      </c>
      <c r="E97" s="179"/>
      <c r="F97" s="179"/>
      <c r="G97" s="179"/>
      <c r="H97" s="179"/>
      <c r="I97" s="179"/>
      <c r="J97" s="180">
        <f>J118</f>
        <v>0</v>
      </c>
      <c r="K97" s="177"/>
      <c r="L97" s="18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2" customFormat="1" ht="21.84" customHeight="1">
      <c r="A98" s="35"/>
      <c r="B98" s="36"/>
      <c r="C98" s="37"/>
      <c r="D98" s="37"/>
      <c r="E98" s="37"/>
      <c r="F98" s="37"/>
      <c r="G98" s="37"/>
      <c r="H98" s="37"/>
      <c r="I98" s="37"/>
      <c r="J98" s="37"/>
      <c r="K98" s="37"/>
      <c r="L98" s="60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</row>
    <row r="99" s="2" customFormat="1" ht="6.96" customHeight="1">
      <c r="A99" s="35"/>
      <c r="B99" s="63"/>
      <c r="C99" s="64"/>
      <c r="D99" s="64"/>
      <c r="E99" s="64"/>
      <c r="F99" s="64"/>
      <c r="G99" s="64"/>
      <c r="H99" s="64"/>
      <c r="I99" s="64"/>
      <c r="J99" s="64"/>
      <c r="K99" s="64"/>
      <c r="L99" s="60"/>
      <c r="S99" s="35"/>
      <c r="T99" s="35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</row>
    <row r="103" s="2" customFormat="1" ht="6.96" customHeight="1">
      <c r="A103" s="35"/>
      <c r="B103" s="65"/>
      <c r="C103" s="66"/>
      <c r="D103" s="66"/>
      <c r="E103" s="66"/>
      <c r="F103" s="66"/>
      <c r="G103" s="66"/>
      <c r="H103" s="66"/>
      <c r="I103" s="66"/>
      <c r="J103" s="66"/>
      <c r="K103" s="66"/>
      <c r="L103" s="60"/>
      <c r="S103" s="35"/>
      <c r="T103" s="35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</row>
    <row r="104" s="2" customFormat="1" ht="24.96" customHeight="1">
      <c r="A104" s="35"/>
      <c r="B104" s="36"/>
      <c r="C104" s="20" t="s">
        <v>109</v>
      </c>
      <c r="D104" s="37"/>
      <c r="E104" s="37"/>
      <c r="F104" s="37"/>
      <c r="G104" s="37"/>
      <c r="H104" s="37"/>
      <c r="I104" s="37"/>
      <c r="J104" s="37"/>
      <c r="K104" s="37"/>
      <c r="L104" s="60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5" s="2" customFormat="1" ht="6.96" customHeight="1">
      <c r="A105" s="35"/>
      <c r="B105" s="36"/>
      <c r="C105" s="37"/>
      <c r="D105" s="37"/>
      <c r="E105" s="37"/>
      <c r="F105" s="37"/>
      <c r="G105" s="37"/>
      <c r="H105" s="37"/>
      <c r="I105" s="37"/>
      <c r="J105" s="37"/>
      <c r="K105" s="37"/>
      <c r="L105" s="60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="2" customFormat="1" ht="12" customHeight="1">
      <c r="A106" s="35"/>
      <c r="B106" s="36"/>
      <c r="C106" s="29" t="s">
        <v>16</v>
      </c>
      <c r="D106" s="37"/>
      <c r="E106" s="37"/>
      <c r="F106" s="37"/>
      <c r="G106" s="37"/>
      <c r="H106" s="37"/>
      <c r="I106" s="37"/>
      <c r="J106" s="37"/>
      <c r="K106" s="37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16.5" customHeight="1">
      <c r="A107" s="35"/>
      <c r="B107" s="36"/>
      <c r="C107" s="37"/>
      <c r="D107" s="37"/>
      <c r="E107" s="171" t="str">
        <f>E7</f>
        <v>Výměna kolejnic v úseku Vranovice - Modřice</v>
      </c>
      <c r="F107" s="29"/>
      <c r="G107" s="29"/>
      <c r="H107" s="29"/>
      <c r="I107" s="37"/>
      <c r="J107" s="37"/>
      <c r="K107" s="37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12" customHeight="1">
      <c r="A108" s="35"/>
      <c r="B108" s="36"/>
      <c r="C108" s="29" t="s">
        <v>98</v>
      </c>
      <c r="D108" s="37"/>
      <c r="E108" s="37"/>
      <c r="F108" s="37"/>
      <c r="G108" s="37"/>
      <c r="H108" s="37"/>
      <c r="I108" s="37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16.5" customHeight="1">
      <c r="A109" s="35"/>
      <c r="B109" s="36"/>
      <c r="C109" s="37"/>
      <c r="D109" s="37"/>
      <c r="E109" s="73" t="str">
        <f>E9</f>
        <v>02.1 - VON</v>
      </c>
      <c r="F109" s="37"/>
      <c r="G109" s="37"/>
      <c r="H109" s="37"/>
      <c r="I109" s="37"/>
      <c r="J109" s="37"/>
      <c r="K109" s="37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6.96" customHeight="1">
      <c r="A110" s="35"/>
      <c r="B110" s="36"/>
      <c r="C110" s="37"/>
      <c r="D110" s="37"/>
      <c r="E110" s="37"/>
      <c r="F110" s="37"/>
      <c r="G110" s="37"/>
      <c r="H110" s="37"/>
      <c r="I110" s="37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12" customHeight="1">
      <c r="A111" s="35"/>
      <c r="B111" s="36"/>
      <c r="C111" s="29" t="s">
        <v>20</v>
      </c>
      <c r="D111" s="37"/>
      <c r="E111" s="37"/>
      <c r="F111" s="24" t="str">
        <f>F12</f>
        <v>Vranovice - Modřice</v>
      </c>
      <c r="G111" s="37"/>
      <c r="H111" s="37"/>
      <c r="I111" s="29" t="s">
        <v>22</v>
      </c>
      <c r="J111" s="76" t="str">
        <f>IF(J12="","",J12)</f>
        <v>28. 12. 2020</v>
      </c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6.96" customHeight="1">
      <c r="A112" s="35"/>
      <c r="B112" s="36"/>
      <c r="C112" s="37"/>
      <c r="D112" s="37"/>
      <c r="E112" s="37"/>
      <c r="F112" s="37"/>
      <c r="G112" s="37"/>
      <c r="H112" s="37"/>
      <c r="I112" s="37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5.15" customHeight="1">
      <c r="A113" s="35"/>
      <c r="B113" s="36"/>
      <c r="C113" s="29" t="s">
        <v>24</v>
      </c>
      <c r="D113" s="37"/>
      <c r="E113" s="37"/>
      <c r="F113" s="24" t="str">
        <f>E15</f>
        <v>Správa železnic, OŘ Brno</v>
      </c>
      <c r="G113" s="37"/>
      <c r="H113" s="37"/>
      <c r="I113" s="29" t="s">
        <v>32</v>
      </c>
      <c r="J113" s="33" t="str">
        <f>E21</f>
        <v xml:space="preserve"> </v>
      </c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5.15" customHeight="1">
      <c r="A114" s="35"/>
      <c r="B114" s="36"/>
      <c r="C114" s="29" t="s">
        <v>30</v>
      </c>
      <c r="D114" s="37"/>
      <c r="E114" s="37"/>
      <c r="F114" s="24" t="str">
        <f>IF(E18="","",E18)</f>
        <v>Vyplň údaj</v>
      </c>
      <c r="G114" s="37"/>
      <c r="H114" s="37"/>
      <c r="I114" s="29" t="s">
        <v>35</v>
      </c>
      <c r="J114" s="33" t="str">
        <f>E24</f>
        <v xml:space="preserve"> </v>
      </c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0.32" customHeight="1">
      <c r="A115" s="35"/>
      <c r="B115" s="36"/>
      <c r="C115" s="37"/>
      <c r="D115" s="37"/>
      <c r="E115" s="37"/>
      <c r="F115" s="37"/>
      <c r="G115" s="37"/>
      <c r="H115" s="37"/>
      <c r="I115" s="37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11" customFormat="1" ht="29.28" customHeight="1">
      <c r="A116" s="188"/>
      <c r="B116" s="189"/>
      <c r="C116" s="190" t="s">
        <v>110</v>
      </c>
      <c r="D116" s="191" t="s">
        <v>62</v>
      </c>
      <c r="E116" s="191" t="s">
        <v>58</v>
      </c>
      <c r="F116" s="191" t="s">
        <v>59</v>
      </c>
      <c r="G116" s="191" t="s">
        <v>111</v>
      </c>
      <c r="H116" s="191" t="s">
        <v>112</v>
      </c>
      <c r="I116" s="191" t="s">
        <v>113</v>
      </c>
      <c r="J116" s="191" t="s">
        <v>103</v>
      </c>
      <c r="K116" s="192" t="s">
        <v>114</v>
      </c>
      <c r="L116" s="193"/>
      <c r="M116" s="97" t="s">
        <v>1</v>
      </c>
      <c r="N116" s="98" t="s">
        <v>41</v>
      </c>
      <c r="O116" s="98" t="s">
        <v>115</v>
      </c>
      <c r="P116" s="98" t="s">
        <v>116</v>
      </c>
      <c r="Q116" s="98" t="s">
        <v>117</v>
      </c>
      <c r="R116" s="98" t="s">
        <v>118</v>
      </c>
      <c r="S116" s="98" t="s">
        <v>119</v>
      </c>
      <c r="T116" s="99" t="s">
        <v>120</v>
      </c>
      <c r="U116" s="188"/>
      <c r="V116" s="188"/>
      <c r="W116" s="188"/>
      <c r="X116" s="188"/>
      <c r="Y116" s="188"/>
      <c r="Z116" s="188"/>
      <c r="AA116" s="188"/>
      <c r="AB116" s="188"/>
      <c r="AC116" s="188"/>
      <c r="AD116" s="188"/>
      <c r="AE116" s="188"/>
    </row>
    <row r="117" s="2" customFormat="1" ht="22.8" customHeight="1">
      <c r="A117" s="35"/>
      <c r="B117" s="36"/>
      <c r="C117" s="104" t="s">
        <v>121</v>
      </c>
      <c r="D117" s="37"/>
      <c r="E117" s="37"/>
      <c r="F117" s="37"/>
      <c r="G117" s="37"/>
      <c r="H117" s="37"/>
      <c r="I117" s="37"/>
      <c r="J117" s="194">
        <f>BK117</f>
        <v>0</v>
      </c>
      <c r="K117" s="37"/>
      <c r="L117" s="41"/>
      <c r="M117" s="100"/>
      <c r="N117" s="195"/>
      <c r="O117" s="101"/>
      <c r="P117" s="196">
        <f>P118</f>
        <v>0</v>
      </c>
      <c r="Q117" s="101"/>
      <c r="R117" s="196">
        <f>R118</f>
        <v>0</v>
      </c>
      <c r="S117" s="101"/>
      <c r="T117" s="197">
        <f>T118</f>
        <v>0</v>
      </c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  <c r="AT117" s="14" t="s">
        <v>76</v>
      </c>
      <c r="AU117" s="14" t="s">
        <v>105</v>
      </c>
      <c r="BK117" s="198">
        <f>BK118</f>
        <v>0</v>
      </c>
    </row>
    <row r="118" s="12" customFormat="1" ht="25.92" customHeight="1">
      <c r="A118" s="12"/>
      <c r="B118" s="199"/>
      <c r="C118" s="200"/>
      <c r="D118" s="201" t="s">
        <v>76</v>
      </c>
      <c r="E118" s="202" t="s">
        <v>417</v>
      </c>
      <c r="F118" s="202" t="s">
        <v>418</v>
      </c>
      <c r="G118" s="200"/>
      <c r="H118" s="200"/>
      <c r="I118" s="203"/>
      <c r="J118" s="204">
        <f>BK118</f>
        <v>0</v>
      </c>
      <c r="K118" s="200"/>
      <c r="L118" s="205"/>
      <c r="M118" s="206"/>
      <c r="N118" s="207"/>
      <c r="O118" s="207"/>
      <c r="P118" s="208">
        <f>SUM(P119:P125)</f>
        <v>0</v>
      </c>
      <c r="Q118" s="207"/>
      <c r="R118" s="208">
        <f>SUM(R119:R125)</f>
        <v>0</v>
      </c>
      <c r="S118" s="207"/>
      <c r="T118" s="209">
        <f>SUM(T119:T125)</f>
        <v>0</v>
      </c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R118" s="210" t="s">
        <v>125</v>
      </c>
      <c r="AT118" s="211" t="s">
        <v>76</v>
      </c>
      <c r="AU118" s="211" t="s">
        <v>77</v>
      </c>
      <c r="AY118" s="210" t="s">
        <v>124</v>
      </c>
      <c r="BK118" s="212">
        <f>SUM(BK119:BK125)</f>
        <v>0</v>
      </c>
    </row>
    <row r="119" s="2" customFormat="1" ht="16.5" customHeight="1">
      <c r="A119" s="35"/>
      <c r="B119" s="36"/>
      <c r="C119" s="215" t="s">
        <v>85</v>
      </c>
      <c r="D119" s="215" t="s">
        <v>127</v>
      </c>
      <c r="E119" s="216" t="s">
        <v>423</v>
      </c>
      <c r="F119" s="217" t="s">
        <v>424</v>
      </c>
      <c r="G119" s="218" t="s">
        <v>425</v>
      </c>
      <c r="H119" s="219">
        <v>1</v>
      </c>
      <c r="I119" s="220"/>
      <c r="J119" s="221">
        <f>ROUND(I119*H119,2)</f>
        <v>0</v>
      </c>
      <c r="K119" s="217" t="s">
        <v>131</v>
      </c>
      <c r="L119" s="41"/>
      <c r="M119" s="222" t="s">
        <v>1</v>
      </c>
      <c r="N119" s="223" t="s">
        <v>42</v>
      </c>
      <c r="O119" s="88"/>
      <c r="P119" s="224">
        <f>O119*H119</f>
        <v>0</v>
      </c>
      <c r="Q119" s="224">
        <v>0</v>
      </c>
      <c r="R119" s="224">
        <f>Q119*H119</f>
        <v>0</v>
      </c>
      <c r="S119" s="224">
        <v>0</v>
      </c>
      <c r="T119" s="225">
        <f>S119*H119</f>
        <v>0</v>
      </c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R119" s="226" t="s">
        <v>132</v>
      </c>
      <c r="AT119" s="226" t="s">
        <v>127</v>
      </c>
      <c r="AU119" s="226" t="s">
        <v>85</v>
      </c>
      <c r="AY119" s="14" t="s">
        <v>124</v>
      </c>
      <c r="BE119" s="227">
        <f>IF(N119="základní",J119,0)</f>
        <v>0</v>
      </c>
      <c r="BF119" s="227">
        <f>IF(N119="snížená",J119,0)</f>
        <v>0</v>
      </c>
      <c r="BG119" s="227">
        <f>IF(N119="zákl. přenesená",J119,0)</f>
        <v>0</v>
      </c>
      <c r="BH119" s="227">
        <f>IF(N119="sníž. přenesená",J119,0)</f>
        <v>0</v>
      </c>
      <c r="BI119" s="227">
        <f>IF(N119="nulová",J119,0)</f>
        <v>0</v>
      </c>
      <c r="BJ119" s="14" t="s">
        <v>85</v>
      </c>
      <c r="BK119" s="227">
        <f>ROUND(I119*H119,2)</f>
        <v>0</v>
      </c>
      <c r="BL119" s="14" t="s">
        <v>132</v>
      </c>
      <c r="BM119" s="226" t="s">
        <v>426</v>
      </c>
    </row>
    <row r="120" s="2" customFormat="1" ht="16.5" customHeight="1">
      <c r="A120" s="35"/>
      <c r="B120" s="36"/>
      <c r="C120" s="215" t="s">
        <v>87</v>
      </c>
      <c r="D120" s="215" t="s">
        <v>127</v>
      </c>
      <c r="E120" s="216" t="s">
        <v>427</v>
      </c>
      <c r="F120" s="217" t="s">
        <v>428</v>
      </c>
      <c r="G120" s="218" t="s">
        <v>425</v>
      </c>
      <c r="H120" s="219">
        <v>1</v>
      </c>
      <c r="I120" s="220"/>
      <c r="J120" s="221">
        <f>ROUND(I120*H120,2)</f>
        <v>0</v>
      </c>
      <c r="K120" s="217" t="s">
        <v>131</v>
      </c>
      <c r="L120" s="41"/>
      <c r="M120" s="222" t="s">
        <v>1</v>
      </c>
      <c r="N120" s="223" t="s">
        <v>42</v>
      </c>
      <c r="O120" s="88"/>
      <c r="P120" s="224">
        <f>O120*H120</f>
        <v>0</v>
      </c>
      <c r="Q120" s="224">
        <v>0</v>
      </c>
      <c r="R120" s="224">
        <f>Q120*H120</f>
        <v>0</v>
      </c>
      <c r="S120" s="224">
        <v>0</v>
      </c>
      <c r="T120" s="225">
        <f>S120*H120</f>
        <v>0</v>
      </c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R120" s="226" t="s">
        <v>132</v>
      </c>
      <c r="AT120" s="226" t="s">
        <v>127</v>
      </c>
      <c r="AU120" s="226" t="s">
        <v>85</v>
      </c>
      <c r="AY120" s="14" t="s">
        <v>124</v>
      </c>
      <c r="BE120" s="227">
        <f>IF(N120="základní",J120,0)</f>
        <v>0</v>
      </c>
      <c r="BF120" s="227">
        <f>IF(N120="snížená",J120,0)</f>
        <v>0</v>
      </c>
      <c r="BG120" s="227">
        <f>IF(N120="zákl. přenesená",J120,0)</f>
        <v>0</v>
      </c>
      <c r="BH120" s="227">
        <f>IF(N120="sníž. přenesená",J120,0)</f>
        <v>0</v>
      </c>
      <c r="BI120" s="227">
        <f>IF(N120="nulová",J120,0)</f>
        <v>0</v>
      </c>
      <c r="BJ120" s="14" t="s">
        <v>85</v>
      </c>
      <c r="BK120" s="227">
        <f>ROUND(I120*H120,2)</f>
        <v>0</v>
      </c>
      <c r="BL120" s="14" t="s">
        <v>132</v>
      </c>
      <c r="BM120" s="226" t="s">
        <v>429</v>
      </c>
    </row>
    <row r="121" s="2" customFormat="1" ht="44.25" customHeight="1">
      <c r="A121" s="35"/>
      <c r="B121" s="36"/>
      <c r="C121" s="215" t="s">
        <v>137</v>
      </c>
      <c r="D121" s="215" t="s">
        <v>127</v>
      </c>
      <c r="E121" s="216" t="s">
        <v>430</v>
      </c>
      <c r="F121" s="217" t="s">
        <v>431</v>
      </c>
      <c r="G121" s="218" t="s">
        <v>425</v>
      </c>
      <c r="H121" s="219">
        <v>2</v>
      </c>
      <c r="I121" s="220"/>
      <c r="J121" s="221">
        <f>ROUND(I121*H121,2)</f>
        <v>0</v>
      </c>
      <c r="K121" s="217" t="s">
        <v>131</v>
      </c>
      <c r="L121" s="41"/>
      <c r="M121" s="222" t="s">
        <v>1</v>
      </c>
      <c r="N121" s="223" t="s">
        <v>42</v>
      </c>
      <c r="O121" s="88"/>
      <c r="P121" s="224">
        <f>O121*H121</f>
        <v>0</v>
      </c>
      <c r="Q121" s="224">
        <v>0</v>
      </c>
      <c r="R121" s="224">
        <f>Q121*H121</f>
        <v>0</v>
      </c>
      <c r="S121" s="224">
        <v>0</v>
      </c>
      <c r="T121" s="225">
        <f>S121*H121</f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R121" s="226" t="s">
        <v>132</v>
      </c>
      <c r="AT121" s="226" t="s">
        <v>127</v>
      </c>
      <c r="AU121" s="226" t="s">
        <v>85</v>
      </c>
      <c r="AY121" s="14" t="s">
        <v>124</v>
      </c>
      <c r="BE121" s="227">
        <f>IF(N121="základní",J121,0)</f>
        <v>0</v>
      </c>
      <c r="BF121" s="227">
        <f>IF(N121="snížená",J121,0)</f>
        <v>0</v>
      </c>
      <c r="BG121" s="227">
        <f>IF(N121="zákl. přenesená",J121,0)</f>
        <v>0</v>
      </c>
      <c r="BH121" s="227">
        <f>IF(N121="sníž. přenesená",J121,0)</f>
        <v>0</v>
      </c>
      <c r="BI121" s="227">
        <f>IF(N121="nulová",J121,0)</f>
        <v>0</v>
      </c>
      <c r="BJ121" s="14" t="s">
        <v>85</v>
      </c>
      <c r="BK121" s="227">
        <f>ROUND(I121*H121,2)</f>
        <v>0</v>
      </c>
      <c r="BL121" s="14" t="s">
        <v>132</v>
      </c>
      <c r="BM121" s="226" t="s">
        <v>432</v>
      </c>
    </row>
    <row r="122" s="2" customFormat="1" ht="44.25" customHeight="1">
      <c r="A122" s="35"/>
      <c r="B122" s="36"/>
      <c r="C122" s="215" t="s">
        <v>132</v>
      </c>
      <c r="D122" s="215" t="s">
        <v>127</v>
      </c>
      <c r="E122" s="216" t="s">
        <v>433</v>
      </c>
      <c r="F122" s="217" t="s">
        <v>434</v>
      </c>
      <c r="G122" s="218" t="s">
        <v>425</v>
      </c>
      <c r="H122" s="219">
        <v>2</v>
      </c>
      <c r="I122" s="220"/>
      <c r="J122" s="221">
        <f>ROUND(I122*H122,2)</f>
        <v>0</v>
      </c>
      <c r="K122" s="217" t="s">
        <v>131</v>
      </c>
      <c r="L122" s="41"/>
      <c r="M122" s="222" t="s">
        <v>1</v>
      </c>
      <c r="N122" s="223" t="s">
        <v>42</v>
      </c>
      <c r="O122" s="88"/>
      <c r="P122" s="224">
        <f>O122*H122</f>
        <v>0</v>
      </c>
      <c r="Q122" s="224">
        <v>0</v>
      </c>
      <c r="R122" s="224">
        <f>Q122*H122</f>
        <v>0</v>
      </c>
      <c r="S122" s="224">
        <v>0</v>
      </c>
      <c r="T122" s="225">
        <f>S122*H122</f>
        <v>0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R122" s="226" t="s">
        <v>132</v>
      </c>
      <c r="AT122" s="226" t="s">
        <v>127</v>
      </c>
      <c r="AU122" s="226" t="s">
        <v>85</v>
      </c>
      <c r="AY122" s="14" t="s">
        <v>124</v>
      </c>
      <c r="BE122" s="227">
        <f>IF(N122="základní",J122,0)</f>
        <v>0</v>
      </c>
      <c r="BF122" s="227">
        <f>IF(N122="snížená",J122,0)</f>
        <v>0</v>
      </c>
      <c r="BG122" s="227">
        <f>IF(N122="zákl. přenesená",J122,0)</f>
        <v>0</v>
      </c>
      <c r="BH122" s="227">
        <f>IF(N122="sníž. přenesená",J122,0)</f>
        <v>0</v>
      </c>
      <c r="BI122" s="227">
        <f>IF(N122="nulová",J122,0)</f>
        <v>0</v>
      </c>
      <c r="BJ122" s="14" t="s">
        <v>85</v>
      </c>
      <c r="BK122" s="227">
        <f>ROUND(I122*H122,2)</f>
        <v>0</v>
      </c>
      <c r="BL122" s="14" t="s">
        <v>132</v>
      </c>
      <c r="BM122" s="226" t="s">
        <v>435</v>
      </c>
    </row>
    <row r="123" s="2" customFormat="1" ht="16.5" customHeight="1">
      <c r="A123" s="35"/>
      <c r="B123" s="36"/>
      <c r="C123" s="215" t="s">
        <v>125</v>
      </c>
      <c r="D123" s="215" t="s">
        <v>127</v>
      </c>
      <c r="E123" s="216" t="s">
        <v>436</v>
      </c>
      <c r="F123" s="217" t="s">
        <v>437</v>
      </c>
      <c r="G123" s="218" t="s">
        <v>425</v>
      </c>
      <c r="H123" s="219">
        <v>2</v>
      </c>
      <c r="I123" s="220"/>
      <c r="J123" s="221">
        <f>ROUND(I123*H123,2)</f>
        <v>0</v>
      </c>
      <c r="K123" s="217" t="s">
        <v>131</v>
      </c>
      <c r="L123" s="41"/>
      <c r="M123" s="222" t="s">
        <v>1</v>
      </c>
      <c r="N123" s="223" t="s">
        <v>42</v>
      </c>
      <c r="O123" s="88"/>
      <c r="P123" s="224">
        <f>O123*H123</f>
        <v>0</v>
      </c>
      <c r="Q123" s="224">
        <v>0</v>
      </c>
      <c r="R123" s="224">
        <f>Q123*H123</f>
        <v>0</v>
      </c>
      <c r="S123" s="224">
        <v>0</v>
      </c>
      <c r="T123" s="225">
        <f>S123*H123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226" t="s">
        <v>132</v>
      </c>
      <c r="AT123" s="226" t="s">
        <v>127</v>
      </c>
      <c r="AU123" s="226" t="s">
        <v>85</v>
      </c>
      <c r="AY123" s="14" t="s">
        <v>124</v>
      </c>
      <c r="BE123" s="227">
        <f>IF(N123="základní",J123,0)</f>
        <v>0</v>
      </c>
      <c r="BF123" s="227">
        <f>IF(N123="snížená",J123,0)</f>
        <v>0</v>
      </c>
      <c r="BG123" s="227">
        <f>IF(N123="zákl. přenesená",J123,0)</f>
        <v>0</v>
      </c>
      <c r="BH123" s="227">
        <f>IF(N123="sníž. přenesená",J123,0)</f>
        <v>0</v>
      </c>
      <c r="BI123" s="227">
        <f>IF(N123="nulová",J123,0)</f>
        <v>0</v>
      </c>
      <c r="BJ123" s="14" t="s">
        <v>85</v>
      </c>
      <c r="BK123" s="227">
        <f>ROUND(I123*H123,2)</f>
        <v>0</v>
      </c>
      <c r="BL123" s="14" t="s">
        <v>132</v>
      </c>
      <c r="BM123" s="226" t="s">
        <v>438</v>
      </c>
    </row>
    <row r="124" s="2" customFormat="1">
      <c r="A124" s="35"/>
      <c r="B124" s="36"/>
      <c r="C124" s="215" t="s">
        <v>145</v>
      </c>
      <c r="D124" s="215" t="s">
        <v>127</v>
      </c>
      <c r="E124" s="216" t="s">
        <v>439</v>
      </c>
      <c r="F124" s="217" t="s">
        <v>440</v>
      </c>
      <c r="G124" s="218" t="s">
        <v>140</v>
      </c>
      <c r="H124" s="219">
        <v>10250</v>
      </c>
      <c r="I124" s="220"/>
      <c r="J124" s="221">
        <f>ROUND(I124*H124,2)</f>
        <v>0</v>
      </c>
      <c r="K124" s="217" t="s">
        <v>131</v>
      </c>
      <c r="L124" s="41"/>
      <c r="M124" s="222" t="s">
        <v>1</v>
      </c>
      <c r="N124" s="223" t="s">
        <v>42</v>
      </c>
      <c r="O124" s="88"/>
      <c r="P124" s="224">
        <f>O124*H124</f>
        <v>0</v>
      </c>
      <c r="Q124" s="224">
        <v>0</v>
      </c>
      <c r="R124" s="224">
        <f>Q124*H124</f>
        <v>0</v>
      </c>
      <c r="S124" s="224">
        <v>0</v>
      </c>
      <c r="T124" s="225">
        <f>S124*H124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226" t="s">
        <v>132</v>
      </c>
      <c r="AT124" s="226" t="s">
        <v>127</v>
      </c>
      <c r="AU124" s="226" t="s">
        <v>85</v>
      </c>
      <c r="AY124" s="14" t="s">
        <v>124</v>
      </c>
      <c r="BE124" s="227">
        <f>IF(N124="základní",J124,0)</f>
        <v>0</v>
      </c>
      <c r="BF124" s="227">
        <f>IF(N124="snížená",J124,0)</f>
        <v>0</v>
      </c>
      <c r="BG124" s="227">
        <f>IF(N124="zákl. přenesená",J124,0)</f>
        <v>0</v>
      </c>
      <c r="BH124" s="227">
        <f>IF(N124="sníž. přenesená",J124,0)</f>
        <v>0</v>
      </c>
      <c r="BI124" s="227">
        <f>IF(N124="nulová",J124,0)</f>
        <v>0</v>
      </c>
      <c r="BJ124" s="14" t="s">
        <v>85</v>
      </c>
      <c r="BK124" s="227">
        <f>ROUND(I124*H124,2)</f>
        <v>0</v>
      </c>
      <c r="BL124" s="14" t="s">
        <v>132</v>
      </c>
      <c r="BM124" s="226" t="s">
        <v>441</v>
      </c>
    </row>
    <row r="125" s="2" customFormat="1">
      <c r="A125" s="35"/>
      <c r="B125" s="36"/>
      <c r="C125" s="215" t="s">
        <v>151</v>
      </c>
      <c r="D125" s="215" t="s">
        <v>127</v>
      </c>
      <c r="E125" s="216" t="s">
        <v>442</v>
      </c>
      <c r="F125" s="217" t="s">
        <v>443</v>
      </c>
      <c r="G125" s="218" t="s">
        <v>444</v>
      </c>
      <c r="H125" s="219">
        <v>864</v>
      </c>
      <c r="I125" s="220"/>
      <c r="J125" s="221">
        <f>ROUND(I125*H125,2)</f>
        <v>0</v>
      </c>
      <c r="K125" s="217" t="s">
        <v>131</v>
      </c>
      <c r="L125" s="41"/>
      <c r="M125" s="238" t="s">
        <v>1</v>
      </c>
      <c r="N125" s="239" t="s">
        <v>42</v>
      </c>
      <c r="O125" s="240"/>
      <c r="P125" s="241">
        <f>O125*H125</f>
        <v>0</v>
      </c>
      <c r="Q125" s="241">
        <v>0</v>
      </c>
      <c r="R125" s="241">
        <f>Q125*H125</f>
        <v>0</v>
      </c>
      <c r="S125" s="241">
        <v>0</v>
      </c>
      <c r="T125" s="242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226" t="s">
        <v>132</v>
      </c>
      <c r="AT125" s="226" t="s">
        <v>127</v>
      </c>
      <c r="AU125" s="226" t="s">
        <v>85</v>
      </c>
      <c r="AY125" s="14" t="s">
        <v>124</v>
      </c>
      <c r="BE125" s="227">
        <f>IF(N125="základní",J125,0)</f>
        <v>0</v>
      </c>
      <c r="BF125" s="227">
        <f>IF(N125="snížená",J125,0)</f>
        <v>0</v>
      </c>
      <c r="BG125" s="227">
        <f>IF(N125="zákl. přenesená",J125,0)</f>
        <v>0</v>
      </c>
      <c r="BH125" s="227">
        <f>IF(N125="sníž. přenesená",J125,0)</f>
        <v>0</v>
      </c>
      <c r="BI125" s="227">
        <f>IF(N125="nulová",J125,0)</f>
        <v>0</v>
      </c>
      <c r="BJ125" s="14" t="s">
        <v>85</v>
      </c>
      <c r="BK125" s="227">
        <f>ROUND(I125*H125,2)</f>
        <v>0</v>
      </c>
      <c r="BL125" s="14" t="s">
        <v>132</v>
      </c>
      <c r="BM125" s="226" t="s">
        <v>445</v>
      </c>
    </row>
    <row r="126" s="2" customFormat="1" ht="6.96" customHeight="1">
      <c r="A126" s="35"/>
      <c r="B126" s="63"/>
      <c r="C126" s="64"/>
      <c r="D126" s="64"/>
      <c r="E126" s="64"/>
      <c r="F126" s="64"/>
      <c r="G126" s="64"/>
      <c r="H126" s="64"/>
      <c r="I126" s="64"/>
      <c r="J126" s="64"/>
      <c r="K126" s="64"/>
      <c r="L126" s="41"/>
      <c r="M126" s="35"/>
      <c r="O126" s="35"/>
      <c r="P126" s="35"/>
      <c r="Q126" s="35"/>
      <c r="R126" s="35"/>
      <c r="S126" s="35"/>
      <c r="T126" s="35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</row>
  </sheetData>
  <sheetProtection sheet="1" autoFilter="0" formatColumns="0" formatRows="0" objects="1" scenarios="1" spinCount="100000" saltValue="LZgNyvBeVUCpUxbJw1P/++T6vmgjI8CEkuAQLpt47+q2S4jUhvV25IO19zWOMQeD5l4KbGzCnK4GoOImDVCe+Q==" hashValue="oVr5GCHeLvMeRr23m1vXmzrVdQ4mT/YaFVd5d40lmtbLI54o/EI0qu+O9SWT7yWSjaJTSbmbF9PvS2sjSKntUw==" algorithmName="SHA-512" password="C71F"/>
  <autoFilter ref="C116:K125"/>
  <mergeCells count="9">
    <mergeCell ref="E7:H7"/>
    <mergeCell ref="E9:H9"/>
    <mergeCell ref="E18:H18"/>
    <mergeCell ref="E27:H27"/>
    <mergeCell ref="E85:H85"/>
    <mergeCell ref="E87:H87"/>
    <mergeCell ref="E107:H107"/>
    <mergeCell ref="E109:H109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Šiške Vladimír, Ing.</dc:creator>
  <cp:lastModifiedBy>Šiške Vladimír, Ing.</cp:lastModifiedBy>
  <dcterms:created xsi:type="dcterms:W3CDTF">2021-01-13T14:01:27Z</dcterms:created>
  <dcterms:modified xsi:type="dcterms:W3CDTF">2021-01-13T14:01:32Z</dcterms:modified>
</cp:coreProperties>
</file>